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a přípravné ..." sheetId="2" r:id="rId2"/>
    <sheet name="02 - Bourací a přípravné ..." sheetId="3" r:id="rId3"/>
    <sheet name="03 - Bourací a přípravné ..." sheetId="4" r:id="rId4"/>
    <sheet name="04 - Bourací a přípravné ..." sheetId="5" r:id="rId5"/>
    <sheet name="01 - SO 110 - Úsek A - op..." sheetId="6" r:id="rId6"/>
    <sheet name="02 - SO 111 - Hospodářský..." sheetId="7" r:id="rId7"/>
    <sheet name="03 - SO 112 - Hospodářský..." sheetId="8" r:id="rId8"/>
    <sheet name="04 - Dopravní značení" sheetId="9" r:id="rId9"/>
    <sheet name="01 - SO 120 - Úsek C - op..." sheetId="10" r:id="rId10"/>
    <sheet name="02 - SO 121 - Propustek Ø..." sheetId="11" r:id="rId11"/>
    <sheet name="03 - SO 122 - Hospodářský..." sheetId="12" r:id="rId12"/>
    <sheet name="04 - SO 123 - Hospodářský..." sheetId="13" r:id="rId13"/>
    <sheet name="05 - Dopravní značení" sheetId="14" r:id="rId14"/>
    <sheet name="01 - SO 130 - Úsek E - op..." sheetId="15" r:id="rId15"/>
    <sheet name="02 - SO 131 - Propustek Ø..." sheetId="16" r:id="rId16"/>
    <sheet name="03 - SO 132 - Hospodářský..." sheetId="17" r:id="rId17"/>
    <sheet name="04 - SO 133 - Hospodářský..." sheetId="18" r:id="rId18"/>
    <sheet name="05 - SO 134 - Propustek Ø..." sheetId="19" r:id="rId19"/>
    <sheet name="06 - SO 135 - Propustek Ø..." sheetId="20" r:id="rId20"/>
    <sheet name="07 - SO 136 - Propustek t..." sheetId="21" r:id="rId21"/>
    <sheet name="08 - Dopravní značení" sheetId="22" r:id="rId22"/>
    <sheet name="01 - SO 140 - Úsek F - op..." sheetId="23" r:id="rId23"/>
    <sheet name="02 - SO 141 - Hospodářský..." sheetId="24" r:id="rId24"/>
    <sheet name="03 - SO 142 - Hospodářský..." sheetId="25" r:id="rId25"/>
    <sheet name="04 - SO 143 - Propustek Ø..." sheetId="26" r:id="rId26"/>
    <sheet name="05 - SO 144 - Propustek Ø..." sheetId="27" r:id="rId27"/>
    <sheet name="06 - SO 145 - Propustek Ø..." sheetId="28" r:id="rId28"/>
    <sheet name="07 - SO 146 - Propustek Ø..." sheetId="29" r:id="rId29"/>
    <sheet name="08 - Dopravní značení_01" sheetId="30" r:id="rId30"/>
    <sheet name="01 - Přechodné dopravní z..." sheetId="31" r:id="rId31"/>
    <sheet name="02 - Přechodné dopravní z..." sheetId="32" r:id="rId32"/>
    <sheet name="03 - Přechodné dopravní z..." sheetId="33" r:id="rId33"/>
    <sheet name="04 - Přechodné dopravní z..." sheetId="34" r:id="rId34"/>
    <sheet name="05 - Opravy lokálních záv..." sheetId="35" r:id="rId35"/>
    <sheet name="VON - Vedlejší a ostatní ..." sheetId="36" r:id="rId36"/>
    <sheet name="Pokyny pro vyplnění" sheetId="37" r:id="rId37"/>
  </sheets>
  <definedNames>
    <definedName name="_xlnm.Print_Area" localSheetId="0">'Rekapitulace stavby'!$D$4:$AO$36,'Rekapitulace stavby'!$C$42:$AQ$96</definedName>
    <definedName name="_xlnm._FilterDatabase" localSheetId="1" hidden="1">'01 - Bourací a přípravné ...'!$C$89:$K$122</definedName>
    <definedName name="_xlnm.Print_Area" localSheetId="1">'01 - Bourací a přípravné ...'!$C$4:$J$41,'01 - Bourací a přípravné ...'!$C$47:$J$69,'01 - Bourací a přípravné ...'!$C$75:$K$122</definedName>
    <definedName name="_xlnm._FilterDatabase" localSheetId="2" hidden="1">'02 - Bourací a přípravné ...'!$C$89:$K$163</definedName>
    <definedName name="_xlnm.Print_Area" localSheetId="2">'02 - Bourací a přípravné ...'!$C$4:$J$41,'02 - Bourací a přípravné ...'!$C$47:$J$69,'02 - Bourací a přípravné ...'!$C$75:$K$163</definedName>
    <definedName name="_xlnm._FilterDatabase" localSheetId="3" hidden="1">'03 - Bourací a přípravné ...'!$C$89:$K$139</definedName>
    <definedName name="_xlnm.Print_Area" localSheetId="3">'03 - Bourací a přípravné ...'!$C$4:$J$41,'03 - Bourací a přípravné ...'!$C$47:$J$69,'03 - Bourací a přípravné ...'!$C$75:$K$139</definedName>
    <definedName name="_xlnm._FilterDatabase" localSheetId="4" hidden="1">'04 - Bourací a přípravné ...'!$C$89:$K$144</definedName>
    <definedName name="_xlnm.Print_Area" localSheetId="4">'04 - Bourací a přípravné ...'!$C$4:$J$41,'04 - Bourací a přípravné ...'!$C$47:$J$69,'04 - Bourací a přípravné ...'!$C$75:$K$144</definedName>
    <definedName name="_xlnm._FilterDatabase" localSheetId="5" hidden="1">'01 - SO 110 - Úsek A - op...'!$C$91:$K$155</definedName>
    <definedName name="_xlnm.Print_Area" localSheetId="5">'01 - SO 110 - Úsek A - op...'!$C$4:$J$41,'01 - SO 110 - Úsek A - op...'!$C$47:$J$71,'01 - SO 110 - Úsek A - op...'!$C$77:$K$155</definedName>
    <definedName name="_xlnm._FilterDatabase" localSheetId="6" hidden="1">'02 - SO 111 - Hospodářský...'!$C$94:$K$144</definedName>
    <definedName name="_xlnm.Print_Area" localSheetId="6">'02 - SO 111 - Hospodářský...'!$C$4:$J$41,'02 - SO 111 - Hospodářský...'!$C$47:$J$74,'02 - SO 111 - Hospodářský...'!$C$80:$K$144</definedName>
    <definedName name="_xlnm._FilterDatabase" localSheetId="7" hidden="1">'03 - SO 112 - Hospodářský...'!$C$89:$K$105</definedName>
    <definedName name="_xlnm.Print_Area" localSheetId="7">'03 - SO 112 - Hospodářský...'!$C$4:$J$41,'03 - SO 112 - Hospodářský...'!$C$47:$J$69,'03 - SO 112 - Hospodářský...'!$C$75:$K$105</definedName>
    <definedName name="_xlnm._FilterDatabase" localSheetId="8" hidden="1">'04 - Dopravní značení'!$C$88:$K$109</definedName>
    <definedName name="_xlnm.Print_Area" localSheetId="8">'04 - Dopravní značení'!$C$4:$J$41,'04 - Dopravní značení'!$C$47:$J$68,'04 - Dopravní značení'!$C$74:$K$109</definedName>
    <definedName name="_xlnm._FilterDatabase" localSheetId="9" hidden="1">'01 - SO 120 - Úsek C - op...'!$C$91:$K$189</definedName>
    <definedName name="_xlnm.Print_Area" localSheetId="9">'01 - SO 120 - Úsek C - op...'!$C$4:$J$41,'01 - SO 120 - Úsek C - op...'!$C$47:$J$71,'01 - SO 120 - Úsek C - op...'!$C$77:$K$189</definedName>
    <definedName name="_xlnm._FilterDatabase" localSheetId="10" hidden="1">'02 - SO 121 - Propustek Ø...'!$C$93:$K$145</definedName>
    <definedName name="_xlnm.Print_Area" localSheetId="10">'02 - SO 121 - Propustek Ø...'!$C$4:$J$41,'02 - SO 121 - Propustek Ø...'!$C$47:$J$73,'02 - SO 121 - Propustek Ø...'!$C$79:$K$145</definedName>
    <definedName name="_xlnm._FilterDatabase" localSheetId="11" hidden="1">'03 - SO 122 - Hospodářský...'!$C$94:$K$145</definedName>
    <definedName name="_xlnm.Print_Area" localSheetId="11">'03 - SO 122 - Hospodářský...'!$C$4:$J$41,'03 - SO 122 - Hospodářský...'!$C$47:$J$74,'03 - SO 122 - Hospodářský...'!$C$80:$K$145</definedName>
    <definedName name="_xlnm._FilterDatabase" localSheetId="12" hidden="1">'04 - SO 123 - Hospodářský...'!$C$89:$K$112</definedName>
    <definedName name="_xlnm.Print_Area" localSheetId="12">'04 - SO 123 - Hospodářský...'!$C$4:$J$41,'04 - SO 123 - Hospodářský...'!$C$47:$J$69,'04 - SO 123 - Hospodářský...'!$C$75:$K$112</definedName>
    <definedName name="_xlnm._FilterDatabase" localSheetId="13" hidden="1">'05 - Dopravní značení'!$C$88:$K$111</definedName>
    <definedName name="_xlnm.Print_Area" localSheetId="13">'05 - Dopravní značení'!$C$4:$J$41,'05 - Dopravní značení'!$C$47:$J$68,'05 - Dopravní značení'!$C$74:$K$111</definedName>
    <definedName name="_xlnm._FilterDatabase" localSheetId="14" hidden="1">'01 - SO 130 - Úsek E - op...'!$C$91:$K$178</definedName>
    <definedName name="_xlnm.Print_Area" localSheetId="14">'01 - SO 130 - Úsek E - op...'!$C$4:$J$41,'01 - SO 130 - Úsek E - op...'!$C$47:$J$71,'01 - SO 130 - Úsek E - op...'!$C$77:$K$178</definedName>
    <definedName name="_xlnm._FilterDatabase" localSheetId="15" hidden="1">'02 - SO 131 - Propustek Ø...'!$C$92:$K$131</definedName>
    <definedName name="_xlnm.Print_Area" localSheetId="15">'02 - SO 131 - Propustek Ø...'!$C$4:$J$41,'02 - SO 131 - Propustek Ø...'!$C$47:$J$72,'02 - SO 131 - Propustek Ø...'!$C$78:$K$131</definedName>
    <definedName name="_xlnm._FilterDatabase" localSheetId="16" hidden="1">'03 - SO 132 - Hospodářský...'!$C$94:$K$145</definedName>
    <definedName name="_xlnm.Print_Area" localSheetId="16">'03 - SO 132 - Hospodářský...'!$C$4:$J$41,'03 - SO 132 - Hospodářský...'!$C$47:$J$74,'03 - SO 132 - Hospodářský...'!$C$80:$K$145</definedName>
    <definedName name="_xlnm._FilterDatabase" localSheetId="17" hidden="1">'04 - SO 133 - Hospodářský...'!$C$89:$K$104</definedName>
    <definedName name="_xlnm.Print_Area" localSheetId="17">'04 - SO 133 - Hospodářský...'!$C$4:$J$41,'04 - SO 133 - Hospodářský...'!$C$47:$J$69,'04 - SO 133 - Hospodářský...'!$C$75:$K$104</definedName>
    <definedName name="_xlnm._FilterDatabase" localSheetId="18" hidden="1">'05 - SO 134 - Propustek Ø...'!$C$93:$K$142</definedName>
    <definedName name="_xlnm.Print_Area" localSheetId="18">'05 - SO 134 - Propustek Ø...'!$C$4:$J$41,'05 - SO 134 - Propustek Ø...'!$C$47:$J$73,'05 - SO 134 - Propustek Ø...'!$C$79:$K$142</definedName>
    <definedName name="_xlnm._FilterDatabase" localSheetId="19" hidden="1">'06 - SO 135 - Propustek Ø...'!$C$93:$K$143</definedName>
    <definedName name="_xlnm.Print_Area" localSheetId="19">'06 - SO 135 - Propustek Ø...'!$C$4:$J$41,'06 - SO 135 - Propustek Ø...'!$C$47:$J$73,'06 - SO 135 - Propustek Ø...'!$C$79:$K$143</definedName>
    <definedName name="_xlnm._FilterDatabase" localSheetId="20" hidden="1">'07 - SO 136 - Propustek t...'!$C$92:$K$143</definedName>
    <definedName name="_xlnm.Print_Area" localSheetId="20">'07 - SO 136 - Propustek t...'!$C$4:$J$41,'07 - SO 136 - Propustek t...'!$C$47:$J$72,'07 - SO 136 - Propustek t...'!$C$78:$K$143</definedName>
    <definedName name="_xlnm._FilterDatabase" localSheetId="21" hidden="1">'08 - Dopravní značení'!$C$88:$K$111</definedName>
    <definedName name="_xlnm.Print_Area" localSheetId="21">'08 - Dopravní značení'!$C$4:$J$41,'08 - Dopravní značení'!$C$47:$J$68,'08 - Dopravní značení'!$C$74:$K$111</definedName>
    <definedName name="_xlnm._FilterDatabase" localSheetId="22" hidden="1">'01 - SO 140 - Úsek F - op...'!$C$91:$K$194</definedName>
    <definedName name="_xlnm.Print_Area" localSheetId="22">'01 - SO 140 - Úsek F - op...'!$C$4:$J$41,'01 - SO 140 - Úsek F - op...'!$C$47:$J$71,'01 - SO 140 - Úsek F - op...'!$C$77:$K$194</definedName>
    <definedName name="_xlnm._FilterDatabase" localSheetId="23" hidden="1">'02 - SO 141 - Hospodářský...'!$C$94:$K$154</definedName>
    <definedName name="_xlnm.Print_Area" localSheetId="23">'02 - SO 141 - Hospodářský...'!$C$4:$J$41,'02 - SO 141 - Hospodářský...'!$C$47:$J$74,'02 - SO 141 - Hospodářský...'!$C$80:$K$154</definedName>
    <definedName name="_xlnm._FilterDatabase" localSheetId="24" hidden="1">'03 - SO 142 - Hospodářský...'!$C$89:$K$104</definedName>
    <definedName name="_xlnm.Print_Area" localSheetId="24">'03 - SO 142 - Hospodářský...'!$C$4:$J$41,'03 - SO 142 - Hospodářský...'!$C$47:$J$69,'03 - SO 142 - Hospodářský...'!$C$75:$K$104</definedName>
    <definedName name="_xlnm._FilterDatabase" localSheetId="25" hidden="1">'04 - SO 143 - Propustek Ø...'!$C$93:$K$143</definedName>
    <definedName name="_xlnm.Print_Area" localSheetId="25">'04 - SO 143 - Propustek Ø...'!$C$4:$J$41,'04 - SO 143 - Propustek Ø...'!$C$47:$J$73,'04 - SO 143 - Propustek Ø...'!$C$79:$K$143</definedName>
    <definedName name="_xlnm._FilterDatabase" localSheetId="26" hidden="1">'05 - SO 144 - Propustek Ø...'!$C$93:$K$141</definedName>
    <definedName name="_xlnm.Print_Area" localSheetId="26">'05 - SO 144 - Propustek Ø...'!$C$4:$J$41,'05 - SO 144 - Propustek Ø...'!$C$47:$J$73,'05 - SO 144 - Propustek Ø...'!$C$79:$K$141</definedName>
    <definedName name="_xlnm._FilterDatabase" localSheetId="27" hidden="1">'06 - SO 145 - Propustek Ø...'!$C$93:$K$138</definedName>
    <definedName name="_xlnm.Print_Area" localSheetId="27">'06 - SO 145 - Propustek Ø...'!$C$4:$J$41,'06 - SO 145 - Propustek Ø...'!$C$47:$J$73,'06 - SO 145 - Propustek Ø...'!$C$79:$K$138</definedName>
    <definedName name="_xlnm._FilterDatabase" localSheetId="28" hidden="1">'07 - SO 146 - Propustek Ø...'!$C$93:$K$143</definedName>
    <definedName name="_xlnm.Print_Area" localSheetId="28">'07 - SO 146 - Propustek Ø...'!$C$4:$J$41,'07 - SO 146 - Propustek Ø...'!$C$47:$J$73,'07 - SO 146 - Propustek Ø...'!$C$79:$K$143</definedName>
    <definedName name="_xlnm._FilterDatabase" localSheetId="29" hidden="1">'08 - Dopravní značení_01'!$C$88:$K$110</definedName>
    <definedName name="_xlnm.Print_Area" localSheetId="29">'08 - Dopravní značení_01'!$C$4:$J$41,'08 - Dopravní značení_01'!$C$47:$J$68,'08 - Dopravní značení_01'!$C$74:$K$110</definedName>
    <definedName name="_xlnm._FilterDatabase" localSheetId="30" hidden="1">'01 - Přechodné dopravní z...'!$C$86:$K$114</definedName>
    <definedName name="_xlnm.Print_Area" localSheetId="30">'01 - Přechodné dopravní z...'!$C$4:$J$41,'01 - Přechodné dopravní z...'!$C$47:$J$66,'01 - Přechodné dopravní z...'!$C$72:$K$114</definedName>
    <definedName name="_xlnm._FilterDatabase" localSheetId="31" hidden="1">'02 - Přechodné dopravní z...'!$C$86:$K$110</definedName>
    <definedName name="_xlnm.Print_Area" localSheetId="31">'02 - Přechodné dopravní z...'!$C$4:$J$41,'02 - Přechodné dopravní z...'!$C$47:$J$66,'02 - Přechodné dopravní z...'!$C$72:$K$110</definedName>
    <definedName name="_xlnm._FilterDatabase" localSheetId="32" hidden="1">'03 - Přechodné dopravní z...'!$C$86:$K$112</definedName>
    <definedName name="_xlnm.Print_Area" localSheetId="32">'03 - Přechodné dopravní z...'!$C$4:$J$41,'03 - Přechodné dopravní z...'!$C$47:$J$66,'03 - Přechodné dopravní z...'!$C$72:$K$112</definedName>
    <definedName name="_xlnm._FilterDatabase" localSheetId="33" hidden="1">'04 - Přechodné dopravní z...'!$C$86:$K$114</definedName>
    <definedName name="_xlnm.Print_Area" localSheetId="33">'04 - Přechodné dopravní z...'!$C$4:$J$41,'04 - Přechodné dopravní z...'!$C$47:$J$66,'04 - Přechodné dopravní z...'!$C$72:$K$114</definedName>
    <definedName name="_xlnm._FilterDatabase" localSheetId="34" hidden="1">'05 - Opravy lokálních záv...'!$C$90:$K$126</definedName>
    <definedName name="_xlnm.Print_Area" localSheetId="34">'05 - Opravy lokálních záv...'!$C$4:$J$41,'05 - Opravy lokálních záv...'!$C$47:$J$70,'05 - Opravy lokálních záv...'!$C$76:$K$126</definedName>
    <definedName name="_xlnm._FilterDatabase" localSheetId="35" hidden="1">'VON - Vedlejší a ostatní ...'!$C$83:$K$102</definedName>
    <definedName name="_xlnm.Print_Area" localSheetId="35">'VON - Vedlejší a ostatní ...'!$C$4:$J$39,'VON - Vedlejší a ostatní ...'!$C$45:$J$65,'VON - Vedlejší a ostatní ...'!$C$71:$K$102</definedName>
    <definedName name="_xlnm.Print_Area" localSheetId="3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Bourací a přípravné ...'!$89:$89</definedName>
    <definedName name="_xlnm.Print_Titles" localSheetId="2">'02 - Bourací a přípravné ...'!$89:$89</definedName>
    <definedName name="_xlnm.Print_Titles" localSheetId="3">'03 - Bourací a přípravné ...'!$89:$89</definedName>
    <definedName name="_xlnm.Print_Titles" localSheetId="4">'04 - Bourací a přípravné ...'!$89:$89</definedName>
    <definedName name="_xlnm.Print_Titles" localSheetId="5">'01 - SO 110 - Úsek A - op...'!$91:$91</definedName>
    <definedName name="_xlnm.Print_Titles" localSheetId="6">'02 - SO 111 - Hospodářský...'!$94:$94</definedName>
    <definedName name="_xlnm.Print_Titles" localSheetId="7">'03 - SO 112 - Hospodářský...'!$89:$89</definedName>
    <definedName name="_xlnm.Print_Titles" localSheetId="8">'04 - Dopravní značení'!$88:$88</definedName>
    <definedName name="_xlnm.Print_Titles" localSheetId="9">'01 - SO 120 - Úsek C - op...'!$91:$91</definedName>
    <definedName name="_xlnm.Print_Titles" localSheetId="10">'02 - SO 121 - Propustek Ø...'!$93:$93</definedName>
    <definedName name="_xlnm.Print_Titles" localSheetId="11">'03 - SO 122 - Hospodářský...'!$94:$94</definedName>
    <definedName name="_xlnm.Print_Titles" localSheetId="12">'04 - SO 123 - Hospodářský...'!$89:$89</definedName>
    <definedName name="_xlnm.Print_Titles" localSheetId="13">'05 - Dopravní značení'!$88:$88</definedName>
    <definedName name="_xlnm.Print_Titles" localSheetId="14">'01 - SO 130 - Úsek E - op...'!$91:$91</definedName>
    <definedName name="_xlnm.Print_Titles" localSheetId="15">'02 - SO 131 - Propustek Ø...'!$92:$92</definedName>
    <definedName name="_xlnm.Print_Titles" localSheetId="16">'03 - SO 132 - Hospodářský...'!$94:$94</definedName>
    <definedName name="_xlnm.Print_Titles" localSheetId="17">'04 - SO 133 - Hospodářský...'!$89:$89</definedName>
    <definedName name="_xlnm.Print_Titles" localSheetId="18">'05 - SO 134 - Propustek Ø...'!$93:$93</definedName>
    <definedName name="_xlnm.Print_Titles" localSheetId="19">'06 - SO 135 - Propustek Ø...'!$93:$93</definedName>
    <definedName name="_xlnm.Print_Titles" localSheetId="20">'07 - SO 136 - Propustek t...'!$92:$92</definedName>
    <definedName name="_xlnm.Print_Titles" localSheetId="21">'08 - Dopravní značení'!$88:$88</definedName>
    <definedName name="_xlnm.Print_Titles" localSheetId="22">'01 - SO 140 - Úsek F - op...'!$91:$91</definedName>
    <definedName name="_xlnm.Print_Titles" localSheetId="23">'02 - SO 141 - Hospodářský...'!$94:$94</definedName>
    <definedName name="_xlnm.Print_Titles" localSheetId="24">'03 - SO 142 - Hospodářský...'!$89:$89</definedName>
    <definedName name="_xlnm.Print_Titles" localSheetId="25">'04 - SO 143 - Propustek Ø...'!$93:$93</definedName>
    <definedName name="_xlnm.Print_Titles" localSheetId="26">'05 - SO 144 - Propustek Ø...'!$93:$93</definedName>
    <definedName name="_xlnm.Print_Titles" localSheetId="27">'06 - SO 145 - Propustek Ø...'!$93:$93</definedName>
    <definedName name="_xlnm.Print_Titles" localSheetId="28">'07 - SO 146 - Propustek Ø...'!$93:$93</definedName>
    <definedName name="_xlnm.Print_Titles" localSheetId="29">'08 - Dopravní značení_01'!$88:$88</definedName>
    <definedName name="_xlnm.Print_Titles" localSheetId="30">'01 - Přechodné dopravní z...'!$86:$86</definedName>
    <definedName name="_xlnm.Print_Titles" localSheetId="31">'02 - Přechodné dopravní z...'!$86:$86</definedName>
    <definedName name="_xlnm.Print_Titles" localSheetId="32">'03 - Přechodné dopravní z...'!$86:$86</definedName>
    <definedName name="_xlnm.Print_Titles" localSheetId="33">'04 - Přechodné dopravní z...'!$86:$86</definedName>
    <definedName name="_xlnm.Print_Titles" localSheetId="34">'05 - Opravy lokálních záv...'!$90:$90</definedName>
    <definedName name="_xlnm.Print_Titles" localSheetId="35">'VON - Vedlejší a ostatní ...'!$83:$83</definedName>
  </definedNames>
  <calcPr fullCalcOnLoad="1"/>
</workbook>
</file>

<file path=xl/sharedStrings.xml><?xml version="1.0" encoding="utf-8"?>
<sst xmlns="http://schemas.openxmlformats.org/spreadsheetml/2006/main" count="21109" uniqueCount="1742">
  <si>
    <t>Export Komplet</t>
  </si>
  <si>
    <t>VZ</t>
  </si>
  <si>
    <t>2.0</t>
  </si>
  <si>
    <t>ZAMOK</t>
  </si>
  <si>
    <t>False</t>
  </si>
  <si>
    <t>{37003197-c16d-4a5d-a621-7f4b981f00ce}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</si>
  <si>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</si>
  <si>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</si>
  <si>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</si>
  <si>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</si>
  <si>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</si>
  <si>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</si>
  <si>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</si>
  <si>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</si>
  <si>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</si>
  <si>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</si>
  <si>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</si>
  <si>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III/19357 od II/193 u Třebnic - OK II/193 u Horšovského Týna</t>
  </si>
  <si>
    <t>KSO:</t>
  </si>
  <si>
    <t/>
  </si>
  <si>
    <t>CC-CZ:</t>
  </si>
  <si>
    <t>Místo:</t>
  </si>
  <si>
    <t xml:space="preserve"> </t>
  </si>
  <si>
    <t>Datum:</t>
  </si>
  <si>
    <t>18. 3. 2021</t>
  </si>
  <si>
    <t>Zadavatel:</t>
  </si>
  <si>
    <t>IČ:</t>
  </si>
  <si>
    <t>DIČ:</t>
  </si>
  <si>
    <t>Uchazeč:</t>
  </si>
  <si>
    <t>Vyplň údaj</t>
  </si>
  <si>
    <t>Projektant:</t>
  </si>
  <si>
    <t>49789066</t>
  </si>
  <si>
    <t>IK Plzeň s.r.o.</t>
  </si>
  <si>
    <t>CZ49789066</t>
  </si>
  <si>
    <t>True</t>
  </si>
  <si>
    <t>Zpracovatel:</t>
  </si>
  <si>
    <t>Václav Nový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</si>
  <si>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</si>
  <si>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</si>
  <si>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</si>
  <si>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</si>
  <si>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</si>
  <si>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</si>
  <si>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</si>
  <si>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</si>
  <si>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</si>
  <si>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</si>
  <si>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</si>
  <si>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</si>
  <si>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</si>
  <si>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</si>
  <si>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</si>
  <si>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</si>
  <si>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</si>
  <si>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</si>
  <si>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</si>
  <si>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</si>
  <si>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</si>
  <si>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</si>
  <si>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</si>
  <si>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</si>
  <si>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</si>
  <si>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</si>
  <si>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</si>
  <si>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</si>
  <si>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</si>
  <si>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</si>
  <si>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</si>
  <si>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</si>
  <si>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</si>
  <si>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</si>
  <si>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</si>
  <si>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</si>
  <si>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</si>
  <si>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</si>
  <si>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</si>
  <si>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</si>
  <si>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</si>
  <si>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000 - Objekty přípravy staveniště</t>
  </si>
  <si>
    <t>STA</t>
  </si>
  <si>
    <t>1</t>
  </si>
  <si>
    <t>{0ca1d193-593a-4fb9-b6d9-79cefb60d9fa}</t>
  </si>
  <si>
    <t>2</t>
  </si>
  <si>
    <t>/</t>
  </si>
  <si>
    <t>Bourací a přípravné práce - Úsek A</t>
  </si>
  <si>
    <t>Soupis</t>
  </si>
  <si>
    <t>{8485e2a4-eac9-4e26-9aca-5608b374d0f1}</t>
  </si>
  <si>
    <t>02</t>
  </si>
  <si>
    <t>Bourací a přípravné práce - Úsek C</t>
  </si>
  <si>
    <t>{ab207016-8dbe-452f-b137-afc77cce2800}</t>
  </si>
  <si>
    <t>03</t>
  </si>
  <si>
    <t>Bourací a přípravné práce - Úsek E</t>
  </si>
  <si>
    <t>{da38f03a-e54f-4172-b84f-3f12f796c0b3}</t>
  </si>
  <si>
    <t>04</t>
  </si>
  <si>
    <t>Bourací a přípravné práce - Úsek F</t>
  </si>
  <si>
    <t>{c66d5a7b-d9b7-433b-8c83-4d3146aa286e}</t>
  </si>
  <si>
    <t>SO 110 - Úsek A</t>
  </si>
  <si>
    <t>{a73090f2-5c3b-403f-b645-fd8df41232b8}</t>
  </si>
  <si>
    <t>SO 110 - Úsek A - oprava povrchu komunikace III/19357 a součásti</t>
  </si>
  <si>
    <t>{b688c7b8-22d1-46a5-b2b5-522ffd8379e7}</t>
  </si>
  <si>
    <t>SO 111 - Hospodářský sjezd s propustkem</t>
  </si>
  <si>
    <t>{88ef65d7-188a-4ab8-9753-45ee10c447a9}</t>
  </si>
  <si>
    <t>SO 112 - Hospodářský sjezd</t>
  </si>
  <si>
    <t>{2b4ddf7c-95e3-4b26-832f-400bead42caf}</t>
  </si>
  <si>
    <t>Dopravní značení</t>
  </si>
  <si>
    <t>{42a6f741-86bb-4a42-a3a8-9e0d9e9e3b73}</t>
  </si>
  <si>
    <t>SO 120 - Úsek C</t>
  </si>
  <si>
    <t>{da241be9-c6b6-46a1-abdf-8ea9deae89e9}</t>
  </si>
  <si>
    <t>SO 120 - Úsek C - oprava povrchu komunikace III/19357 a součásti</t>
  </si>
  <si>
    <t>{1a69e66d-23e3-41ac-b36b-32aeaf051a0f}</t>
  </si>
  <si>
    <t>SO 121 - Propustek Ø 600 v km 1,629</t>
  </si>
  <si>
    <t>{60f0173a-e2f0-4451-bc6a-789f6e30c071}</t>
  </si>
  <si>
    <t>SO 122 - Hospodářský sjezd s propustkem</t>
  </si>
  <si>
    <t>{03d2056e-9d66-47d8-940f-b4ea6424fe2e}</t>
  </si>
  <si>
    <t>SO 123 - Hospodářský sjezd</t>
  </si>
  <si>
    <t>{75a6b44c-39c7-499c-b05c-370c99d3df59}</t>
  </si>
  <si>
    <t>05</t>
  </si>
  <si>
    <t>{d37567d3-7549-4b83-aaca-fdb7816b2195}</t>
  </si>
  <si>
    <t xml:space="preserve">SO 130 - Úsek E </t>
  </si>
  <si>
    <t>{eccb4e8a-e118-4c0e-b993-5b3586ee167f}</t>
  </si>
  <si>
    <t>SO 130 - Úsek E - oprava povrchu komunikace III/19357 a součásti</t>
  </si>
  <si>
    <t>{5d1d3e4e-f973-42fc-ab13-e092664d51fb}</t>
  </si>
  <si>
    <t>SO 131 - Propustek Ø 600 v km 3,070</t>
  </si>
  <si>
    <t>{60994bdd-3f81-4a90-8ed6-5a4f4ec96624}</t>
  </si>
  <si>
    <t>SO 132 - Hospodářský sjezd s propustkem</t>
  </si>
  <si>
    <t>{076da9ed-f7a9-491e-86ab-ba6badfd95b3}</t>
  </si>
  <si>
    <t>SO 133 - Hospodářský sjezd</t>
  </si>
  <si>
    <t>{89b756dc-e5ff-4c12-a9af-76816f85b4fb}</t>
  </si>
  <si>
    <t>SO 134 - Propustek Ø 600 v km 3,405</t>
  </si>
  <si>
    <t>{758c10af-475a-406e-9e4b-b6a6d4a8fcb9}</t>
  </si>
  <si>
    <t>06</t>
  </si>
  <si>
    <t>SO 135 - Propustek Ø 600 v km 3,874</t>
  </si>
  <si>
    <t>{c81a76b2-4863-439a-a5e4-dabc2e7fc7cf}</t>
  </si>
  <si>
    <t>07</t>
  </si>
  <si>
    <t>SO 136 - Propustek typu BENEŠ v km 4,263</t>
  </si>
  <si>
    <t>{bbd32503-64c9-4c3b-bac3-d0315a3e3fbb}</t>
  </si>
  <si>
    <t>08</t>
  </si>
  <si>
    <t>{d1e36ef3-4b72-431c-a12a-96c988898fe7}</t>
  </si>
  <si>
    <t>SO 140 - Úsek F</t>
  </si>
  <si>
    <t>{ec82bd1c-a617-42e4-95d7-3081d2a76bcb}</t>
  </si>
  <si>
    <t>SO 140 - Úsek F - oprava povrchu komunikace III/19357 a součásti</t>
  </si>
  <si>
    <t>{8b3b7c7d-f7c3-4cb7-b85d-897c6169f961}</t>
  </si>
  <si>
    <t>SO 141 - Hospodářský sjezd s propustkem</t>
  </si>
  <si>
    <t>{2cfdd7f1-1325-4c6d-a989-416ab2f22097}</t>
  </si>
  <si>
    <t>SO 142 - Hospodářský sjezd</t>
  </si>
  <si>
    <t>{b2fc302c-7b56-47ad-b670-8eff56e78c5c}</t>
  </si>
  <si>
    <t>SO 143 - Propustek Ø 600 v km 5,862</t>
  </si>
  <si>
    <t>{e13da21b-5d94-47e1-be9e-d0cd14e6df0e}</t>
  </si>
  <si>
    <t>SO 144 - Propustek Ø 600 v km 5,957</t>
  </si>
  <si>
    <t>{7d964ccb-5368-4195-be69-92e94df9f5cc}</t>
  </si>
  <si>
    <t>SO 145 - Propustek Ø 600 v km 6,067</t>
  </si>
  <si>
    <t>{fc840c7a-fb19-44a5-ba05-2caac119d675}</t>
  </si>
  <si>
    <t>SO 146 - Propustek Ø 600 v km 6,521</t>
  </si>
  <si>
    <t>{41a90bdf-b83d-489c-b3ff-5cf68a1fca08}</t>
  </si>
  <si>
    <t>{5062df8c-f197-4fcf-9e8b-63d856c0de18}</t>
  </si>
  <si>
    <t>Objízdné trasy a přechodné dopravní značení</t>
  </si>
  <si>
    <t>{b477958c-b387-4895-b853-c25b63a1ed2b}</t>
  </si>
  <si>
    <t>Přechodné dopravní značení - Úsek A</t>
  </si>
  <si>
    <t>{746ac1c2-26f2-4d3f-b329-c717e7cc4c51}</t>
  </si>
  <si>
    <t>Přechodné dopravní značení - Úsek C</t>
  </si>
  <si>
    <t>{ade5dc60-87c7-492c-9c79-eba0e4991dad}</t>
  </si>
  <si>
    <t>Přechodné dopravní značení - Úsek E</t>
  </si>
  <si>
    <t>{e7dc8413-9f1c-4212-b1f3-3a2f8f7c57de}</t>
  </si>
  <si>
    <t>Přechodné dopravní značení - Úsek F</t>
  </si>
  <si>
    <t>{3d7e1cde-8f0a-4925-bd8a-9730a7749789}</t>
  </si>
  <si>
    <t>Opravy lokálních závad na objízdných trasách</t>
  </si>
  <si>
    <t>{eb608442-662b-4c5b-9b93-706a75db9b6f}</t>
  </si>
  <si>
    <t>VON</t>
  </si>
  <si>
    <t>Vedlejší a ostatní náklady</t>
  </si>
  <si>
    <t>{3b539b99-0261-4812-9d5d-73d0f878d608}</t>
  </si>
  <si>
    <t>KRYCÍ LIST SOUPISU PRACÍ</t>
  </si>
  <si>
    <t>Objekt:</t>
  </si>
  <si>
    <t>01 - SO 000 - Objekty přípravy staveniště</t>
  </si>
  <si>
    <t>Soupis:</t>
  </si>
  <si>
    <t>01 - Bourací a přípravné práce - Úsek 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</si>
  <si>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</si>
  <si>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</si>
  <si>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</si>
  <si>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</si>
  <si>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</si>
  <si>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</si>
  <si>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</si>
  <si>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</si>
  <si>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</si>
  <si>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</si>
  <si>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</si>
  <si>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</si>
  <si>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</si>
  <si>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</si>
  <si>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</si>
  <si>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</si>
  <si>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</si>
  <si>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</si>
  <si>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</si>
  <si>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</si>
  <si>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</si>
  <si>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</si>
  <si>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</si>
  <si>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</si>
  <si>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</si>
  <si>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</si>
  <si>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</si>
  <si>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113154113</t>
  </si>
  <si>
    <t>Frézování živičného podkladu nebo krytu s naložením na dopravní prostředek plochy do 500 m2 bez překážek v trase pruhu šířky do 0,5 m, tloušťky vrstvy 50 mm</t>
  </si>
  <si>
    <t>m2</t>
  </si>
  <si>
    <t>CS ÚRS 2020 02</t>
  </si>
  <si>
    <t>4</t>
  </si>
  <si>
    <t>-1245320187</t>
  </si>
  <si>
    <t>VV</t>
  </si>
  <si>
    <t>napojení na komunikaci II/193</t>
  </si>
  <si>
    <t>11,62</t>
  </si>
  <si>
    <t>napojení na komunikaci do obce</t>
  </si>
  <si>
    <t>2,75</t>
  </si>
  <si>
    <t>113154123</t>
  </si>
  <si>
    <t>Frézování živičného podkladu nebo krytu s naložením na dopravní prostředek plochy do 500 m2 bez překážek v trase pruhu šířky přes 0,5 m do 1 m, tloušťky vrstvy 50 mm</t>
  </si>
  <si>
    <t>939332515</t>
  </si>
  <si>
    <t>25,03</t>
  </si>
  <si>
    <t>5,51</t>
  </si>
  <si>
    <t>3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</si>
  <si>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</si>
  <si>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</si>
  <si>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-507897463</t>
  </si>
  <si>
    <t>1498,82-30,54</t>
  </si>
  <si>
    <t>9</t>
  </si>
  <si>
    <t>Ostatní konstrukce a práce, bourání</t>
  </si>
  <si>
    <t>919735111</t>
  </si>
  <si>
    <t>Řezání stávajícího živičného krytu nebo podkladu hloubky do 50 mm</t>
  </si>
  <si>
    <t>m</t>
  </si>
  <si>
    <t>-417547176</t>
  </si>
  <si>
    <t>29,82+24,7</t>
  </si>
  <si>
    <t>2*5,5</t>
  </si>
  <si>
    <t>5</t>
  </si>
  <si>
    <t>919735112</t>
  </si>
  <si>
    <t>Řezání stávajícího živičného krytu nebo podkladu hloubky přes 50 do 100 mm</t>
  </si>
  <si>
    <t>-1160069166</t>
  </si>
  <si>
    <t>21,9</t>
  </si>
  <si>
    <t>5,5</t>
  </si>
  <si>
    <t>997</t>
  </si>
  <si>
    <t>Přesun sutě</t>
  </si>
  <si>
    <t>6</t>
  </si>
  <si>
    <t>997013501</t>
  </si>
  <si>
    <t>Odvoz suti a vybouraných hmot na skládku nebo meziskládku se složením, na vzdálenost do 1 km</t>
  </si>
  <si>
    <t>t</t>
  </si>
  <si>
    <t>-1697824191</t>
  </si>
  <si>
    <t>7</t>
  </si>
  <si>
    <t>997013509</t>
  </si>
  <si>
    <t>Odvoz suti a vybouraných hmot na skládku nebo meziskládku se složením, na vzdálenost Příplatek k ceně za každý další i započatý 1 km přes 1 km</t>
  </si>
  <si>
    <t>605795855</t>
  </si>
  <si>
    <t>342,869*10 'Přepočtené koeficientem množství</t>
  </si>
  <si>
    <t>8</t>
  </si>
  <si>
    <t>997013875</t>
  </si>
  <si>
    <t>Poplatek za uložení stavebního odpadu na recyklační skládce (skládkovné) asfaltového bez obsahu dehtu zatříděného do Katalogu odpadů pod kódem 17 03 02</t>
  </si>
  <si>
    <t>609564735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</si>
  <si>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</si>
  <si>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</si>
  <si>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</si>
  <si>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</si>
  <si>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1066302357</t>
  </si>
  <si>
    <t>02 - Bourací a přípravné práce - Úsek C</t>
  </si>
  <si>
    <t>1581364726</t>
  </si>
  <si>
    <t>napojení na komunikaci od obce Třebnice</t>
  </si>
  <si>
    <t>5,7*0,5</t>
  </si>
  <si>
    <t>napojení na ZD</t>
  </si>
  <si>
    <t>110,9*0,5</t>
  </si>
  <si>
    <t>12,52*0,5</t>
  </si>
  <si>
    <t>napojení na Luženice</t>
  </si>
  <si>
    <t>3,75*0,5</t>
  </si>
  <si>
    <t>4,28*0,5</t>
  </si>
  <si>
    <t>napojení na Bozdíš</t>
  </si>
  <si>
    <t>5,5*0,5</t>
  </si>
  <si>
    <t>napojení na komunikaci do obce Němčice</t>
  </si>
  <si>
    <t>5,2*0,5</t>
  </si>
  <si>
    <t>861419487</t>
  </si>
  <si>
    <t>5,7*1,0</t>
  </si>
  <si>
    <t>110,9*1,0</t>
  </si>
  <si>
    <t>12,52*1,0</t>
  </si>
  <si>
    <t>3,75*1,0</t>
  </si>
  <si>
    <t>4,28*1,0</t>
  </si>
  <si>
    <t>5,5*1,0</t>
  </si>
  <si>
    <t>5,2*1,0</t>
  </si>
  <si>
    <t>587046055</t>
  </si>
  <si>
    <t>8465,35+221,65+26,18+15,92+59,64+58,86</t>
  </si>
  <si>
    <t>-147,85</t>
  </si>
  <si>
    <t>1441439422</t>
  </si>
  <si>
    <t>5,7*2</t>
  </si>
  <si>
    <t>110,9*2</t>
  </si>
  <si>
    <t>12,52*2</t>
  </si>
  <si>
    <t>3,75*2</t>
  </si>
  <si>
    <t>4,28*2</t>
  </si>
  <si>
    <t>5,5*2</t>
  </si>
  <si>
    <t>5,2*2</t>
  </si>
  <si>
    <t>414993698</t>
  </si>
  <si>
    <t>5,7</t>
  </si>
  <si>
    <t>110,9</t>
  </si>
  <si>
    <t>12,52</t>
  </si>
  <si>
    <t>3,75</t>
  </si>
  <si>
    <t>4,28</t>
  </si>
  <si>
    <t>5,2</t>
  </si>
  <si>
    <t>-158515696</t>
  </si>
  <si>
    <t>automatický výpočet</t>
  </si>
  <si>
    <t>2026,447</t>
  </si>
  <si>
    <t>zpětné uložení úsek C</t>
  </si>
  <si>
    <t>-74,028*2,4</t>
  </si>
  <si>
    <t>-1908757352</t>
  </si>
  <si>
    <t>krajnice úsek A</t>
  </si>
  <si>
    <t>-13,615*2,4</t>
  </si>
  <si>
    <t>krajnice úsek C</t>
  </si>
  <si>
    <t>1816,104*4 'Přepočtené koeficientem množství</t>
  </si>
  <si>
    <t>900918437</t>
  </si>
  <si>
    <t>03 - Bourací a přípravné práce - Úsek E</t>
  </si>
  <si>
    <t>-1572175977</t>
  </si>
  <si>
    <t>napojení na komunikaci od obce Němčice</t>
  </si>
  <si>
    <t>4,8*0,5</t>
  </si>
  <si>
    <t>napojení na Jeníkovice</t>
  </si>
  <si>
    <t>13,2*0,5</t>
  </si>
  <si>
    <t>napojení na Valdorfy</t>
  </si>
  <si>
    <t>12,6*0,5</t>
  </si>
  <si>
    <t>4,3*0,5</t>
  </si>
  <si>
    <t>881624456</t>
  </si>
  <si>
    <t>4,8*1,0</t>
  </si>
  <si>
    <t>13,2*1,0</t>
  </si>
  <si>
    <t>12,6*1,0</t>
  </si>
  <si>
    <t>4,3*1,0</t>
  </si>
  <si>
    <t>-1275453875</t>
  </si>
  <si>
    <t>7272,57+64,94+44,17+20,32</t>
  </si>
  <si>
    <t>-34,9</t>
  </si>
  <si>
    <t>1541110382</t>
  </si>
  <si>
    <t>4,8*2</t>
  </si>
  <si>
    <t>13,2*2</t>
  </si>
  <si>
    <t>12,6*2</t>
  </si>
  <si>
    <t>4,3*2</t>
  </si>
  <si>
    <t>1873133368</t>
  </si>
  <si>
    <t>4,8</t>
  </si>
  <si>
    <t>13,2</t>
  </si>
  <si>
    <t>12,6</t>
  </si>
  <si>
    <t>4,3</t>
  </si>
  <si>
    <t>1361559101</t>
  </si>
  <si>
    <t>1700,453</t>
  </si>
  <si>
    <t>zpětné uložení úsek E</t>
  </si>
  <si>
    <t>-83,17*2,4</t>
  </si>
  <si>
    <t>709242453</t>
  </si>
  <si>
    <t>1500,845</t>
  </si>
  <si>
    <t>1500,845*2 'Přepočtené koeficientem množství</t>
  </si>
  <si>
    <t>-1407420780</t>
  </si>
  <si>
    <t>04 - Bourací a přípravné práce - Úsek F</t>
  </si>
  <si>
    <t>-547511178</t>
  </si>
  <si>
    <t>11,3*0,5</t>
  </si>
  <si>
    <t>hospodářské sjezdy SO 141</t>
  </si>
  <si>
    <t>6,0*0,5</t>
  </si>
  <si>
    <t>11,7*0,5</t>
  </si>
  <si>
    <t>5,9*0,5</t>
  </si>
  <si>
    <t>napojení v H.T.</t>
  </si>
  <si>
    <t>775587091</t>
  </si>
  <si>
    <t>11,3*1,0</t>
  </si>
  <si>
    <t>6,0*1,0</t>
  </si>
  <si>
    <t>11,7*1,0</t>
  </si>
  <si>
    <t>5,9*1,0</t>
  </si>
  <si>
    <t>-366362100</t>
  </si>
  <si>
    <t>13018,2+37,32+36,22</t>
  </si>
  <si>
    <t>-45,2</t>
  </si>
  <si>
    <t>-2016263366</t>
  </si>
  <si>
    <t>11,3*2</t>
  </si>
  <si>
    <t>6,0*2</t>
  </si>
  <si>
    <t>11,7*2</t>
  </si>
  <si>
    <t>5,9*2</t>
  </si>
  <si>
    <t>-1658523814</t>
  </si>
  <si>
    <t>11,3</t>
  </si>
  <si>
    <t>6,0</t>
  </si>
  <si>
    <t>11,7</t>
  </si>
  <si>
    <t>5,9</t>
  </si>
  <si>
    <t>868908433</t>
  </si>
  <si>
    <t>3008,501</t>
  </si>
  <si>
    <t>zpětné uložení úsek F</t>
  </si>
  <si>
    <t>-115,624*2,4</t>
  </si>
  <si>
    <t>-624625078</t>
  </si>
  <si>
    <t>02 - SO 110 - Úsek A</t>
  </si>
  <si>
    <t>01 - SO 110 - Úsek A - oprava povrchu komunikace III/19357 a součásti</t>
  </si>
  <si>
    <t xml:space="preserve">    18 - Zemní práce - povrchové úpravy terénu</t>
  </si>
  <si>
    <t xml:space="preserve">    5 - Komunikace pozemní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</si>
  <si>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</si>
  <si>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</si>
  <si>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-1873751006</t>
  </si>
  <si>
    <t>lokální opravy</t>
  </si>
  <si>
    <t>ŠDa 0/32</t>
  </si>
  <si>
    <t>462,0</t>
  </si>
  <si>
    <t>ACP 16 S</t>
  </si>
  <si>
    <t>181951112</t>
  </si>
  <si>
    <t>Úprava pláně vyrovnáním výškových rozdílů strojně v hornině třídy těžitelnosti I, skupiny 1 až 3 se zhutněním</t>
  </si>
  <si>
    <t>-1285238308</t>
  </si>
  <si>
    <t>18</t>
  </si>
  <si>
    <t>Zemní práce - povrchové úpravy terénu</t>
  </si>
  <si>
    <t>181411132</t>
  </si>
  <si>
    <t>Založení trávníku na půdě předem připravené plochy do 1000 m2 výsevem včetně utažení parkového na svahu přes 1:5 do 1:2</t>
  </si>
  <si>
    <t>1978979219</t>
  </si>
  <si>
    <t>M</t>
  </si>
  <si>
    <t>00572474</t>
  </si>
  <si>
    <t>osivo směs travní krajinná-svahová</t>
  </si>
  <si>
    <t>kg</t>
  </si>
  <si>
    <t>2052514757</t>
  </si>
  <si>
    <t>660,043*0,015</t>
  </si>
  <si>
    <t>182151111</t>
  </si>
  <si>
    <t>Svahování trvalých svahů do projektovaných profilů strojně s potřebným přemístěním výkopku při svahování v zářezech v hornině třídy těžitelnosti I, skupiny 1 až 3</t>
  </si>
  <si>
    <t>-298396410</t>
  </si>
  <si>
    <t>21,2*((1,4+1,4)/2+(1,5+1,5)/2)</t>
  </si>
  <si>
    <t>22,5*((1,4+2,0)/2+(1,5+1,1)/2)</t>
  </si>
  <si>
    <t>21,6*((2,0+1,6)/2+(1,1+1,3)/2)</t>
  </si>
  <si>
    <t>21,3*((1,6+2,4)/2+(1,3+1,9)/2)</t>
  </si>
  <si>
    <t>(21,7-4,25)*(2,4+1,8)/2+(21,7)*(1,9+1,4)/2</t>
  </si>
  <si>
    <t>(21,6-4,25)*(1,8+2,1)/2+(21,6-6,0)*(1,4+1,4)</t>
  </si>
  <si>
    <t>21,5*((2,1+1,7)/2+(1,4+1,3)/2)</t>
  </si>
  <si>
    <t>22,0*((1,7+0,5)/2+(1,3+1,2)/2)</t>
  </si>
  <si>
    <t>31,2*((0,5+0,1)/2+(1,2+1,1)/2)</t>
  </si>
  <si>
    <t>28,5*((0,1+0,1)/2+(1,1+0,8)/2)</t>
  </si>
  <si>
    <t>18,1*((0,1+0,1)/2+(1,1+0,8)/2)</t>
  </si>
  <si>
    <t>19,1*((0,1+0,0)/2+(0,8+1,6)/2)</t>
  </si>
  <si>
    <t>Komunikace pozemní</t>
  </si>
  <si>
    <t>565141111</t>
  </si>
  <si>
    <t>Vyrovnání povrchu dosavadních podkladů s rozprostřením hmot a zhutněním obalovaným kamenivem ACP (OK) tl. 60 mm</t>
  </si>
  <si>
    <t>-533907809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</si>
  <si>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</si>
  <si>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</si>
  <si>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1463470526</t>
  </si>
  <si>
    <t>569903311</t>
  </si>
  <si>
    <t>Zřízení zemních krajnic z hornin jakékoliv třídy se zhutněním</t>
  </si>
  <si>
    <t>m3</t>
  </si>
  <si>
    <t>-1809910583</t>
  </si>
  <si>
    <t>zpevnění krajnic recyklátem z úseku C</t>
  </si>
  <si>
    <t>(43,29+42,0+23,31+27,55)*0,1</t>
  </si>
  <si>
    <t>573231106R</t>
  </si>
  <si>
    <t>Postřik spojovací PS bez posypu kamenivem ze silniční emulze, v množství 0,35 kg/m2</t>
  </si>
  <si>
    <t>-996309156</t>
  </si>
  <si>
    <t>10</t>
  </si>
  <si>
    <t>573231107</t>
  </si>
  <si>
    <t>Postřik spojovací PS bez posypu kamenivem ze silniční emulze, v množství 0,40 kg/m2</t>
  </si>
  <si>
    <t>-1363741399</t>
  </si>
  <si>
    <t>plocha komunikace</t>
  </si>
  <si>
    <t>1499,0</t>
  </si>
  <si>
    <t>11</t>
  </si>
  <si>
    <t>577144111</t>
  </si>
  <si>
    <t>Asfaltový beton vrstva obrusná ACO 11 (ABS) s rozprostřením a se zhutněním z nemodifikovaného asfaltu v pruhu šířky do 3 m tř. I, po zhutnění tl. 50 mm</t>
  </si>
  <si>
    <t>1612017443</t>
  </si>
  <si>
    <t>12</t>
  </si>
  <si>
    <t>577165112</t>
  </si>
  <si>
    <t>Asfaltový beton vrstva ložní ACL 16 (ABH) s rozprostřením a zhutněním z nemodifikovaného asfaltu v pruhu šířky do 3 m, po zhutnění tl. 70 mm</t>
  </si>
  <si>
    <t>1046463433</t>
  </si>
  <si>
    <t>13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</si>
  <si>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</si>
  <si>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</si>
  <si>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-1606356193</t>
  </si>
  <si>
    <t>14</t>
  </si>
  <si>
    <t>919721295R</t>
  </si>
  <si>
    <t>Vyztužení stávajícího asfaltového povrchu geomříží ze skelných vláken s geotextilií, podélná pevnost v tahu 100 kN/m</t>
  </si>
  <si>
    <t>1151195790</t>
  </si>
  <si>
    <t>919731121</t>
  </si>
  <si>
    <t>Zarovnání styčné plochy podkladu nebo krytu podél vybourané části komunikace nebo zpevněné plochy živičné tl. do 50 mm</t>
  </si>
  <si>
    <t>699830894</t>
  </si>
  <si>
    <t>65,52+27,4</t>
  </si>
  <si>
    <t>16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</si>
  <si>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</si>
  <si>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</si>
  <si>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-1849218361</t>
  </si>
  <si>
    <t>17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</si>
  <si>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</si>
  <si>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</si>
  <si>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-931065910</t>
  </si>
  <si>
    <t>krajnice</t>
  </si>
  <si>
    <t>43,29+42,0+23,31+27,55</t>
  </si>
  <si>
    <t>900 1001 001</t>
  </si>
  <si>
    <t xml:space="preserve">Očištění povrchu a odborná prohlídka povrchu pro určení lokálních oprav </t>
  </si>
  <si>
    <t>-1451031672</t>
  </si>
  <si>
    <t>19</t>
  </si>
  <si>
    <t>-1923324559</t>
  </si>
  <si>
    <t>20</t>
  </si>
  <si>
    <t>614549588</t>
  </si>
  <si>
    <t>204,215*10 'Přepočtené koeficientem množství</t>
  </si>
  <si>
    <t>-872468786</t>
  </si>
  <si>
    <t>22</t>
  </si>
  <si>
    <t>492906992</t>
  </si>
  <si>
    <t>02 - SO 111 - Hospodářský sjezd s propustkem</t>
  </si>
  <si>
    <t xml:space="preserve">    2 - Zakládání</t>
  </si>
  <si>
    <t xml:space="preserve">    4 - Vodorovné konstrukce</t>
  </si>
  <si>
    <t xml:space="preserve">    8 - Trubní vedení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</si>
  <si>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</si>
  <si>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</si>
  <si>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-2019269210</t>
  </si>
  <si>
    <t>SO 111</t>
  </si>
  <si>
    <t>12,24</t>
  </si>
  <si>
    <t>132251251</t>
  </si>
  <si>
    <t>Hloubení nezapažených rýh šířky přes 800 do 2 000 mm strojně s urovnáním dna do předepsaného profilu a spádu v hornině třídy těžitelnosti I skupiny 3 do 20 m3</t>
  </si>
  <si>
    <t>1413529592</t>
  </si>
  <si>
    <t>9,5*0,9*1,25</t>
  </si>
  <si>
    <t>-3,14*0,2*0,2*9,5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</si>
  <si>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</si>
  <si>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</si>
  <si>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-1293315084</t>
  </si>
  <si>
    <t>9,5*0,9*0,3</t>
  </si>
  <si>
    <t>58344197</t>
  </si>
  <si>
    <t>štěrkodrť frakce 0/63</t>
  </si>
  <si>
    <t>424788854</t>
  </si>
  <si>
    <t>2,565*1,85</t>
  </si>
  <si>
    <t>1295428149</t>
  </si>
  <si>
    <t>181351003</t>
  </si>
  <si>
    <t>Rozprostření a urovnání ornice v rovině nebo ve svahu sklonu do 1:5 strojně při souvislé ploše do 100 m2, tl. vrstvy do 200 mm</t>
  </si>
  <si>
    <t>1831118085</t>
  </si>
  <si>
    <t>okolo čela propustku</t>
  </si>
  <si>
    <t>4*2,0*2,0</t>
  </si>
  <si>
    <t>1801802974</t>
  </si>
  <si>
    <t>1964723150</t>
  </si>
  <si>
    <t>16,0*0,015</t>
  </si>
  <si>
    <t>570580895</t>
  </si>
  <si>
    <t>184802211</t>
  </si>
  <si>
    <t>Chemické odplevelení půdy před založením kultury, trávníku nebo zpevněných ploch o výměře jednotlivě přes 20 m2 na svahu přes 1:5 do 1:2 postřikem na široko</t>
  </si>
  <si>
    <t>2136663909</t>
  </si>
  <si>
    <t>Zakládání</t>
  </si>
  <si>
    <t>271572211</t>
  </si>
  <si>
    <t>Podsyp pod základové konstrukce se zhutněním a urovnáním povrchu ze štěrkopísku netříděného</t>
  </si>
  <si>
    <t>1056718166</t>
  </si>
  <si>
    <t>9,5*0,9*0,15</t>
  </si>
  <si>
    <t>Vodorovné konstrukce</t>
  </si>
  <si>
    <t>452312151</t>
  </si>
  <si>
    <t>Podkladní a zajišťovací konstrukce z betonu prostého v otevřeném výkopu sedlové lože pod potrubí z betonu tř. C 20/25</t>
  </si>
  <si>
    <t>1292185188</t>
  </si>
  <si>
    <t>0,85*0,15*9,5</t>
  </si>
  <si>
    <t>564871111</t>
  </si>
  <si>
    <t>Podklad ze štěrkodrti ŠD s rozprostřením a zhutněním, po zhutnění tl. 250 mm</t>
  </si>
  <si>
    <t>1607523119</t>
  </si>
  <si>
    <t>Trubní vedení</t>
  </si>
  <si>
    <t>810391811</t>
  </si>
  <si>
    <t>Bourání stávajícího potrubí z betonu v otevřeném výkopu DN přes 200 do 400</t>
  </si>
  <si>
    <t>2031958762</t>
  </si>
  <si>
    <t>871390430</t>
  </si>
  <si>
    <t>Montáž kanalizačního potrubí z plastů z polypropylenu PP korugovaného nebo žebrovaného SN 16 DN 400</t>
  </si>
  <si>
    <t>-398095098</t>
  </si>
  <si>
    <t>28617279</t>
  </si>
  <si>
    <t>trubka kanalizační PP korugovaná DN 400x6000mm SN16</t>
  </si>
  <si>
    <t>-1898421293</t>
  </si>
  <si>
    <t>899623161</t>
  </si>
  <si>
    <t>Obetonování potrubí nebo zdiva stok betonem prostým v otevřeném výkopu, beton tř. C 20/25</t>
  </si>
  <si>
    <t>1655492162</t>
  </si>
  <si>
    <t>9,5*0,21*(2*0,58+0,43)</t>
  </si>
  <si>
    <t>899643111</t>
  </si>
  <si>
    <t>Bednění pro obetonování potrubí v otevřeném výkopu</t>
  </si>
  <si>
    <t>1591770705</t>
  </si>
  <si>
    <t>9,5*(2*0,58)</t>
  </si>
  <si>
    <t>2*0,15*(2*0,58+0,43)</t>
  </si>
  <si>
    <t>919441211</t>
  </si>
  <si>
    <t>Čelo propustku včetně římsy ze zdiva z lomového kamene, pro propustek z trub DN 300 až 500 mm</t>
  </si>
  <si>
    <t>kus</t>
  </si>
  <si>
    <t>-684765006</t>
  </si>
  <si>
    <t>1180725661</t>
  </si>
  <si>
    <t>-1017453863</t>
  </si>
  <si>
    <t>8,426*10 'Přepočtené koeficientem množství</t>
  </si>
  <si>
    <t>997013861</t>
  </si>
  <si>
    <t>Poplatek za uložení stavebního odpadu na recyklační skládce (skládkovné) z prostého betonu zatříděného do Katalogu odpadů pod kódem 17 01 01</t>
  </si>
  <si>
    <t>1063949467</t>
  </si>
  <si>
    <t>23</t>
  </si>
  <si>
    <t>997013873</t>
  </si>
  <si>
    <t>Poplatek za uložení stavebního odpadu na recyklační skládce (skládkovné) zeminy a kamení zatříděného do Katalogu odpadů pod kódem 17 05 04</t>
  </si>
  <si>
    <t>-1947901460</t>
  </si>
  <si>
    <t>24</t>
  </si>
  <si>
    <t>-1424013613</t>
  </si>
  <si>
    <t>03 - SO 112 - Hospodářský sjezd</t>
  </si>
  <si>
    <t>1855643456</t>
  </si>
  <si>
    <t>SO 112</t>
  </si>
  <si>
    <t>17,81</t>
  </si>
  <si>
    <t>939081438</t>
  </si>
  <si>
    <t>-1588595749</t>
  </si>
  <si>
    <t>-1169477086</t>
  </si>
  <si>
    <t>-189559624</t>
  </si>
  <si>
    <t>7,836*10 'Přepočtené koeficientem množství</t>
  </si>
  <si>
    <t>886773071</t>
  </si>
  <si>
    <t>-321421706</t>
  </si>
  <si>
    <t>04 - Dopravní značení</t>
  </si>
  <si>
    <t xml:space="preserve">    91 - Doplňující konstrukce a práce pozemních komunikací, letišť a ploch</t>
  </si>
  <si>
    <t>91</t>
  </si>
  <si>
    <t>Doplňující konstrukce a práce pozemních komunikací, letišť a ploch</t>
  </si>
  <si>
    <t>912211111</t>
  </si>
  <si>
    <t>Montáž směrového sloupku plastového s odrazkou prostým uložením bez betonového základu silničního</t>
  </si>
  <si>
    <t>957603972</t>
  </si>
  <si>
    <t>40445158</t>
  </si>
  <si>
    <t>sloupek směrový silniční plastový 1,2m</t>
  </si>
  <si>
    <t>-803079210</t>
  </si>
  <si>
    <t>915211112</t>
  </si>
  <si>
    <t>Vodorovné dopravní značení stříkaným plastem dělící čára šířky 125 mm souvislá bílá retroreflexní</t>
  </si>
  <si>
    <t>-1198267444</t>
  </si>
  <si>
    <t>2*280,82</t>
  </si>
  <si>
    <t>2*2,0</t>
  </si>
  <si>
    <t>915221122</t>
  </si>
  <si>
    <t>Vodorovné dopravní značení stříkaným plastem vodící čára bílá šířky 250 mm přerušovaná retroreflexní</t>
  </si>
  <si>
    <t>-1297588401</t>
  </si>
  <si>
    <t>915611111</t>
  </si>
  <si>
    <t>Předznačení pro vodorovné značení stříkané barvou nebo prováděné z nátěrových hmot liniové dělicí čáry, vodicí proužky</t>
  </si>
  <si>
    <t>-1096131068</t>
  </si>
  <si>
    <t>565,64+30,0</t>
  </si>
  <si>
    <t>938908411</t>
  </si>
  <si>
    <t>Čištění vozovek splachováním vodou povrchu podkladu nebo krytu živičného, betonového nebo dlážděného</t>
  </si>
  <si>
    <t>-235721460</t>
  </si>
  <si>
    <t>565,64*0,5</t>
  </si>
  <si>
    <t>30,0*0,5</t>
  </si>
  <si>
    <t>155693920</t>
  </si>
  <si>
    <t>28737707</t>
  </si>
  <si>
    <t>2,978*10 'Přepočtené koeficientem množství</t>
  </si>
  <si>
    <t>1177337055</t>
  </si>
  <si>
    <t>-1127144292</t>
  </si>
  <si>
    <t>03 - SO 120 - Úsek C</t>
  </si>
  <si>
    <t>01 - SO 120 - Úsek C - oprava povrchu komunikace III/19357 a součásti</t>
  </si>
  <si>
    <t>1649171777</t>
  </si>
  <si>
    <t>2635,6</t>
  </si>
  <si>
    <t>-5935429</t>
  </si>
  <si>
    <t>hospodářské sjezdy</t>
  </si>
  <si>
    <t>9,86+93,91</t>
  </si>
  <si>
    <t>-1395910391</t>
  </si>
  <si>
    <t>-1471869098</t>
  </si>
  <si>
    <t>1368406846</t>
  </si>
  <si>
    <t>4030,73*0,015</t>
  </si>
  <si>
    <t>-1661928610</t>
  </si>
  <si>
    <t>53,6*((1,3+1,5)/2+(0,0+0,0)/2)</t>
  </si>
  <si>
    <t>17,7*((1,5+1,7)/2+(0,0+0,0)/2)</t>
  </si>
  <si>
    <t>23,2*((1,7+1,7)/2+(0,0+0,0)/2)</t>
  </si>
  <si>
    <t>38,0*((1,7+1,6)/2+(0,0+1,6)/2)</t>
  </si>
  <si>
    <t>45,3*((1,6+1,7)/2+(1,6+1,6)/2)</t>
  </si>
  <si>
    <t>20,6*((1,7+1,5)/2+(1,6+1,5)/2)</t>
  </si>
  <si>
    <t>41,0*((1,5+1,5)/2+(1,5+0,0)/2)</t>
  </si>
  <si>
    <t>22,9*((1,5+1,6)/2+(0,0+0,0)/2)</t>
  </si>
  <si>
    <t>47,6*((1,6+1,7)/2+(0,0+1,3)/2)</t>
  </si>
  <si>
    <t>29,2*((1,7+1,4)/2+(1,3+1,5)/2)</t>
  </si>
  <si>
    <t>48,8*((1,4+1,4)/2+(1,5+1,7)/2)</t>
  </si>
  <si>
    <t>53,6*((1,4+1,5)/2+(1,7+1,5)/2)</t>
  </si>
  <si>
    <t>62,0*((1,5+1,3)/2+(1,5+1,4)/2)</t>
  </si>
  <si>
    <t>33,7*((1,3+0,0)/2+(1,4+1,4)/2)</t>
  </si>
  <si>
    <t>34,1*((0,0+2,4)/2+(1,4+1,2)/2)</t>
  </si>
  <si>
    <t>17,1*((2,4+1,7)/2+(1,2+1,2)/2)</t>
  </si>
  <si>
    <t>42,4*((1,7+1,4)/2+(1,2+1,7)/2)</t>
  </si>
  <si>
    <t>41,6*((1,4+1,1)/2+(1,7+1,9)/2)</t>
  </si>
  <si>
    <t>45,1*((1,1+1,3)/2+(1,9+1,3)/2)</t>
  </si>
  <si>
    <t>68,5*((1,3+1,5)/2+(1,3+1,1)/2)</t>
  </si>
  <si>
    <t>31,3*((1,5+1,5)/2+(1,1+0,9)/2)</t>
  </si>
  <si>
    <t>41,0*((1,5+1,3)/2+(0,9+0,9)/2)</t>
  </si>
  <si>
    <t>39,4*((1,3+1,1)/2+(0,9+1,3)/2)</t>
  </si>
  <si>
    <t>37,7*((1,1+1,1)/2+(1,3+1,1)/2)</t>
  </si>
  <si>
    <t>29,9*((1,1+0,8)/2+(1,1+1,0)/2)</t>
  </si>
  <si>
    <t>41,3*((0,8+1,3)/2+(1,0+1,1)/2)</t>
  </si>
  <si>
    <t>12,3*((1,3+1,2)/2+(1,1+1,7)/2)</t>
  </si>
  <si>
    <t>20,1*((1,2+1,3)/2+(1,7+1,4)/2)</t>
  </si>
  <si>
    <t>48,9*((1,3+1,7)/2+(1,4+1,5)/2)</t>
  </si>
  <si>
    <t>44,3*((1,7+1,6)/2+(1,5+1,8)/2)</t>
  </si>
  <si>
    <t>29,5*((1,6+1,5)/2+(1,8+1,5)/2)</t>
  </si>
  <si>
    <t>42,8*((1,5+1,6)/2+(1,5+1,2)/2)</t>
  </si>
  <si>
    <t>26,9*((1,6+1,2)/2+(1,2+1,6)/2)</t>
  </si>
  <si>
    <t>23,9*((1,2+0,9)/2+(1,6+1,8)/2)</t>
  </si>
  <si>
    <t>37,1*((0,9+1,1)/2+(1,8+1,9)/2)</t>
  </si>
  <si>
    <t>37,4*((1,1+0,9)/2+(1,9+1,0)/2)</t>
  </si>
  <si>
    <t>40,9*((0,9+1,8)/2+(1,0+1,1)/2)</t>
  </si>
  <si>
    <t>42,1*((1,8+0,0)/2+(1,1+1,1)/2)</t>
  </si>
  <si>
    <t>39,5*((0,0+2,0)/2+(1,1+1,4)/2)</t>
  </si>
  <si>
    <t>62,3*((2,0+1,5)/2+(1,4+1,5)/2)</t>
  </si>
  <si>
    <t>21,9*((1,5+1,4)/2+(1,5+1,5)/2)</t>
  </si>
  <si>
    <t>11,6*((1,4+1,7)/2+(1,5+1,7)/2)</t>
  </si>
  <si>
    <t>-439072342</t>
  </si>
  <si>
    <t>1364966512</t>
  </si>
  <si>
    <t>-1627081043</t>
  </si>
  <si>
    <t>-1744856533</t>
  </si>
  <si>
    <t>zpevnění krajnic recyklátem z předmětné stavby</t>
  </si>
  <si>
    <t>(740,28)*0,1</t>
  </si>
  <si>
    <t>-1655545258</t>
  </si>
  <si>
    <t>plocha komunikace vč. sjezdů</t>
  </si>
  <si>
    <t>772431301</t>
  </si>
  <si>
    <t>-1555335617</t>
  </si>
  <si>
    <t>792768729</t>
  </si>
  <si>
    <t>1755917533</t>
  </si>
  <si>
    <t>295,7+147,85</t>
  </si>
  <si>
    <t>1490762092</t>
  </si>
  <si>
    <t>-992127289</t>
  </si>
  <si>
    <t>-1841308163</t>
  </si>
  <si>
    <t>-1811722206</t>
  </si>
  <si>
    <t>20,42+109,94+8,36+45,56+7,13+51,02+103,17+44,5+3,81+24,57+111,27+6,48+50,62+153,43</t>
  </si>
  <si>
    <t>900 2001 001</t>
  </si>
  <si>
    <t>-182982698</t>
  </si>
  <si>
    <t>-33781052</t>
  </si>
  <si>
    <t>-2063806292</t>
  </si>
  <si>
    <t>1211,99*10 'Přepočtené koeficientem množství</t>
  </si>
  <si>
    <t>-1892897836</t>
  </si>
  <si>
    <t>-371644075</t>
  </si>
  <si>
    <t>02 - SO 121 - Propustek Ø 600 v km 1,629</t>
  </si>
  <si>
    <t>122252203</t>
  </si>
  <si>
    <t>Odkopávky a prokopávky nezapažené pro silnice a dálnice strojně v hornině třídy těžitelnosti I do 100 m3</t>
  </si>
  <si>
    <t>339980958</t>
  </si>
  <si>
    <t>rovnanina</t>
  </si>
  <si>
    <t>0,5*2,0*2,0</t>
  </si>
  <si>
    <t>0,5*2,0*1,0</t>
  </si>
  <si>
    <t>996685798</t>
  </si>
  <si>
    <t>8,5*1,1*1,05</t>
  </si>
  <si>
    <t>-437210039</t>
  </si>
  <si>
    <t>8,5*1,1*0,3</t>
  </si>
  <si>
    <t>185501090</t>
  </si>
  <si>
    <t>2,805*1,85</t>
  </si>
  <si>
    <t>729132100</t>
  </si>
  <si>
    <t>-1972064750</t>
  </si>
  <si>
    <t>-768708865</t>
  </si>
  <si>
    <t>16*0,015</t>
  </si>
  <si>
    <t>-1696978420</t>
  </si>
  <si>
    <t>1067985375</t>
  </si>
  <si>
    <t>296991920</t>
  </si>
  <si>
    <t>8,5*1,1*0,15</t>
  </si>
  <si>
    <t>451561112</t>
  </si>
  <si>
    <t>Lože pod dlažby z kameniva drceného drobného, tl. vrstvy přes 100 do 150 mm</t>
  </si>
  <si>
    <t>-1835981655</t>
  </si>
  <si>
    <t>2,0*2,0</t>
  </si>
  <si>
    <t>2,0*1,0</t>
  </si>
  <si>
    <t>1574509963</t>
  </si>
  <si>
    <t>1,05*0,15*8,5</t>
  </si>
  <si>
    <t>465513327</t>
  </si>
  <si>
    <t>Dlažba z lomového kamene lomařsky upraveného na cementovou maltu, s vyspárováním cementovou maltou, tl. kamene 300 mm</t>
  </si>
  <si>
    <t>-941609224</t>
  </si>
  <si>
    <t>810441811</t>
  </si>
  <si>
    <t>Bourání stávajícího potrubí z betonu v otevřeném výkopu DN přes 400 do 600</t>
  </si>
  <si>
    <t>-1203587191</t>
  </si>
  <si>
    <t>871440430</t>
  </si>
  <si>
    <t>Montáž kanalizačního potrubí z plastů z polypropylenu PP korugovaného nebo žebrovaného SN 16 DN 600</t>
  </si>
  <si>
    <t>-1694777670</t>
  </si>
  <si>
    <t>2126145507</t>
  </si>
  <si>
    <t>362438208</t>
  </si>
  <si>
    <t>8,5*0,21*(2*0,78+0,63)</t>
  </si>
  <si>
    <t>-1520323140</t>
  </si>
  <si>
    <t>8,5*(2*0,78)</t>
  </si>
  <si>
    <t>2*0,15*(2*0,78+0,63)</t>
  </si>
  <si>
    <t>919441221</t>
  </si>
  <si>
    <t>Čelo propustku včetně římsy ze zdiva z lomového kamene, pro propustek z trub DN 600 až 800 mm</t>
  </si>
  <si>
    <t>356196699</t>
  </si>
  <si>
    <t>-233864799</t>
  </si>
  <si>
    <t>1873794036</t>
  </si>
  <si>
    <t>5,95</t>
  </si>
  <si>
    <t>5,95*10 'Přepočtené koeficientem množství</t>
  </si>
  <si>
    <t>-578268027</t>
  </si>
  <si>
    <t>1220487052</t>
  </si>
  <si>
    <t>03 - SO 122 - Hospodářský sjezd s propustkem</t>
  </si>
  <si>
    <t>2120349267</t>
  </si>
  <si>
    <t>13,54+13,52+17,19</t>
  </si>
  <si>
    <t>-942616535</t>
  </si>
  <si>
    <t>0,9*1,25*(9,5+9,5+10,7)</t>
  </si>
  <si>
    <t>-3,14*0,2*0,2*(9,5+9,5+10,7)</t>
  </si>
  <si>
    <t>275112782</t>
  </si>
  <si>
    <t>0,9*0,3*(9,5+9,5+10,7)</t>
  </si>
  <si>
    <t>-1735168140</t>
  </si>
  <si>
    <t>8,019*1,85</t>
  </si>
  <si>
    <t>1174868903</t>
  </si>
  <si>
    <t>1308987133</t>
  </si>
  <si>
    <t>3*(4*2,0*2,0)</t>
  </si>
  <si>
    <t>-7684245</t>
  </si>
  <si>
    <t>-1355126700</t>
  </si>
  <si>
    <t>48,0*0,015</t>
  </si>
  <si>
    <t>-1721795328</t>
  </si>
  <si>
    <t>113378177</t>
  </si>
  <si>
    <t>-369812646</t>
  </si>
  <si>
    <t>0,9*0,15*(9,5+9,5+10,7)</t>
  </si>
  <si>
    <t>-534652873</t>
  </si>
  <si>
    <t>0,85*0,15*(9,5+9,5+10,7)</t>
  </si>
  <si>
    <t>341104660</t>
  </si>
  <si>
    <t>622047768</t>
  </si>
  <si>
    <t>9,5+9,5+10,7</t>
  </si>
  <si>
    <t>991502204</t>
  </si>
  <si>
    <t>1811814496</t>
  </si>
  <si>
    <t>10,0+10,0+11,0</t>
  </si>
  <si>
    <t>-415426126</t>
  </si>
  <si>
    <t>(9,5+9,5+10,7)*0,21*(2*0,58+0,43)</t>
  </si>
  <si>
    <t>-1058821538</t>
  </si>
  <si>
    <t>(9,5+9,5+10,7)*(2*0,58)</t>
  </si>
  <si>
    <t>3*2*0,15*(2*0,58+0,43)</t>
  </si>
  <si>
    <t>-690611864</t>
  </si>
  <si>
    <t>175168935</t>
  </si>
  <si>
    <t>1978581135</t>
  </si>
  <si>
    <t>28,974*10 'Přepočtené koeficientem množství</t>
  </si>
  <si>
    <t>-278886722</t>
  </si>
  <si>
    <t>-2098382525</t>
  </si>
  <si>
    <t>705340412</t>
  </si>
  <si>
    <t>04 - SO 123 - Hospodářský sjezd</t>
  </si>
  <si>
    <t>-1398031090</t>
  </si>
  <si>
    <t>18,28+17,47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</si>
  <si>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</si>
  <si>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</si>
  <si>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-978872674</t>
  </si>
  <si>
    <t>-1939679202</t>
  </si>
  <si>
    <t>35,75+37,98</t>
  </si>
  <si>
    <t>-549762248</t>
  </si>
  <si>
    <t>564952111</t>
  </si>
  <si>
    <t>Podklad z mechanicky zpevněného kameniva MZK (minerální beton) s rozprostřením a s hutněním, po zhutnění tl. 150 mm</t>
  </si>
  <si>
    <t>1903765737</t>
  </si>
  <si>
    <t>564962111</t>
  </si>
  <si>
    <t>Podklad z mechanicky zpevněného kameniva MZK (minerální beton) s rozprostřením a s hutněním, po zhutnění tl. 200 mm</t>
  </si>
  <si>
    <t>-1844343646</t>
  </si>
  <si>
    <t>-713679337</t>
  </si>
  <si>
    <t>-2102055485</t>
  </si>
  <si>
    <t>-1047070407</t>
  </si>
  <si>
    <t>-1576439075</t>
  </si>
  <si>
    <t>-1308886789</t>
  </si>
  <si>
    <t>-1999190722</t>
  </si>
  <si>
    <t>37,758*10 'Přepočtené koeficientem množství</t>
  </si>
  <si>
    <t>-463454584</t>
  </si>
  <si>
    <t>-231765965</t>
  </si>
  <si>
    <t>05 - Dopravní značení</t>
  </si>
  <si>
    <t>-756682600</t>
  </si>
  <si>
    <t>2*2</t>
  </si>
  <si>
    <t>-198110629</t>
  </si>
  <si>
    <t>-1774384871</t>
  </si>
  <si>
    <t>2*(2463,51-865,53)</t>
  </si>
  <si>
    <t>-143,45</t>
  </si>
  <si>
    <t>711113439</t>
  </si>
  <si>
    <t>100,9+12,52+3,75+4,28+5,5+16,5</t>
  </si>
  <si>
    <t>-1171129655</t>
  </si>
  <si>
    <t>3052,51+143,45</t>
  </si>
  <si>
    <t>-1870390571</t>
  </si>
  <si>
    <t>3052,51*0,5</t>
  </si>
  <si>
    <t>143,45*0,5</t>
  </si>
  <si>
    <t>-1046483905</t>
  </si>
  <si>
    <t>773525204</t>
  </si>
  <si>
    <t>15,98*10 'Přepočtené koeficientem množství</t>
  </si>
  <si>
    <t>-1966246208</t>
  </si>
  <si>
    <t>-2133538971</t>
  </si>
  <si>
    <t xml:space="preserve">04 - SO 130 - Úsek E </t>
  </si>
  <si>
    <t>01 - SO 130 - Úsek E - oprava povrchu komunikace III/19357 a součásti</t>
  </si>
  <si>
    <t>490596164</t>
  </si>
  <si>
    <t>2303,4</t>
  </si>
  <si>
    <t>153362579</t>
  </si>
  <si>
    <t>122251102</t>
  </si>
  <si>
    <t>Odkopávky a prokopávky nezapažené strojně v hornině třídy těžitelnosti I skupiny 3 přes 20 do 50 m3</t>
  </si>
  <si>
    <t>-946881536</t>
  </si>
  <si>
    <t>prokopání otevřeného příkopu</t>
  </si>
  <si>
    <t>1,8*0,5*24,9</t>
  </si>
  <si>
    <t>-1306005644</t>
  </si>
  <si>
    <t>-515695634</t>
  </si>
  <si>
    <t>30930890</t>
  </si>
  <si>
    <t>3972,14*0,015</t>
  </si>
  <si>
    <t>-1626313557</t>
  </si>
  <si>
    <t>11,0*((2,9+2,9)/2+(0,1+0,1)/2)</t>
  </si>
  <si>
    <t>59,1*((2,9+2,6)/2+(0,1+1,4)/2)</t>
  </si>
  <si>
    <t>24,7*((2,6+1,9)/2+(1,4+1,8)/2)</t>
  </si>
  <si>
    <t>29,3*((1,9+2,2)/2+(1,8+1,1)/2)</t>
  </si>
  <si>
    <t>41,4*((2,2+1,2)/2+(1,1+1,2)/2)</t>
  </si>
  <si>
    <t>33,4*((1,2+1,1)/2+(1,2+1,2)/2)</t>
  </si>
  <si>
    <t>48,4*((1,1+1,4)/2+(1,2+1,2)/2)</t>
  </si>
  <si>
    <t>64,2*((1,4+1,3)/2+(1,2+1,3)/2)</t>
  </si>
  <si>
    <t>42,6*((1,3+1,2)/2+(1,3+1,3)/2)</t>
  </si>
  <si>
    <t>43,5*((1,2+0,9)/2+(1,3+1,1)/2)</t>
  </si>
  <si>
    <t>51,8*((0,9+1,5)/2+(1,1+1,5)/2)</t>
  </si>
  <si>
    <t>62,0*((1,5+1,6)/2+(1,5+1,3)/2)</t>
  </si>
  <si>
    <t>42,8*((1,6+1,6)/2+(1,3+1,4)/2)</t>
  </si>
  <si>
    <t>52,9*((1,6+1,4)/2+(1,4+1,2)/2)</t>
  </si>
  <si>
    <t>34,2*((1,4+1,8)/2+(1,2+1,2)/2)</t>
  </si>
  <si>
    <t>48,6*((1,8+1,0)/2+(1,2+1,1)/2)</t>
  </si>
  <si>
    <t>45,6*((1,0+1,8)/2+(1,1+1,1+2,0)/2)</t>
  </si>
  <si>
    <t>63,7*((1,8+1,1)/2+(1,1+2,0+1,0)/2)</t>
  </si>
  <si>
    <t>46,8*((1,1+1,5)/2+(1,0+1,6)/2)</t>
  </si>
  <si>
    <t>54,4*((1,5+1,7)/2+(1,6+1,5)/2)</t>
  </si>
  <si>
    <t>40,5*((1,7+1,7)/2+(1,5+1,2)/2)</t>
  </si>
  <si>
    <t>34,0*((1,7+1,6)/2+(1,2+1,3)/2)</t>
  </si>
  <si>
    <t>45,0*((1,6+1,0)/2+(1,3+1,9)/2)</t>
  </si>
  <si>
    <t>43,0*((1,0+1,4)/2+(1,9+1,9)/2)</t>
  </si>
  <si>
    <t>62,9*((1,4+1,6)/2+(1,9+1,4)/2)</t>
  </si>
  <si>
    <t>38,9*((1,6+1,5)/2+(1,4+1,2)/2)</t>
  </si>
  <si>
    <t>45,1*((1,5+1,5)/2+(1,2+1,2)/2)</t>
  </si>
  <si>
    <t>61,1*((1,5+2,0)/2+(1,2+1,4)/2)</t>
  </si>
  <si>
    <t>31,2*((2,0+2,5)/2+(1,4+0,0)/2)</t>
  </si>
  <si>
    <t>30,8*((2,5+0,6)/2+(0,0+0,5)/2)</t>
  </si>
  <si>
    <t>62,5*((0,6+0,6)/2+(0,5+0,5)/2)</t>
  </si>
  <si>
    <t>1,8*24,9</t>
  </si>
  <si>
    <t>-832099500</t>
  </si>
  <si>
    <t>1658665469</t>
  </si>
  <si>
    <t>-636668875</t>
  </si>
  <si>
    <t>1820950023</t>
  </si>
  <si>
    <t>(831,7)*0,1</t>
  </si>
  <si>
    <t>1617445507</t>
  </si>
  <si>
    <t>-1064447294</t>
  </si>
  <si>
    <t>-1103061231</t>
  </si>
  <si>
    <t>783950513</t>
  </si>
  <si>
    <t>-37174917</t>
  </si>
  <si>
    <t>69,8+34,9</t>
  </si>
  <si>
    <t>1418101232</t>
  </si>
  <si>
    <t>435957670</t>
  </si>
  <si>
    <t>-1846943267</t>
  </si>
  <si>
    <t>-1468345703</t>
  </si>
  <si>
    <t>105,83+76,46+33,76+26,35+60,66+5,8+27,77+23,46+16,87</t>
  </si>
  <si>
    <t>106,07+209,5+26,49+25,55+4,14+80,45+2,54</t>
  </si>
  <si>
    <t>900 3001 001</t>
  </si>
  <si>
    <t>-2126266630</t>
  </si>
  <si>
    <t>-64134706</t>
  </si>
  <si>
    <t>-1477853209</t>
  </si>
  <si>
    <t>1071,388*13 'Přepočtené koeficientem množství</t>
  </si>
  <si>
    <t>-272427732</t>
  </si>
  <si>
    <t>25</t>
  </si>
  <si>
    <t>1381993601</t>
  </si>
  <si>
    <t>02 - SO 131 - Propustek Ø 600 v km 3,070</t>
  </si>
  <si>
    <t>-927946500</t>
  </si>
  <si>
    <t>8,0*1,1*1,05</t>
  </si>
  <si>
    <t>1182348080</t>
  </si>
  <si>
    <t>8,0*1,1*0,3</t>
  </si>
  <si>
    <t>-780990238</t>
  </si>
  <si>
    <t>2,64*1,85</t>
  </si>
  <si>
    <t>-281681678</t>
  </si>
  <si>
    <t>-1583694419</t>
  </si>
  <si>
    <t>-1883126696</t>
  </si>
  <si>
    <t>-1280756797</t>
  </si>
  <si>
    <t>-1468706626</t>
  </si>
  <si>
    <t>1081752130</t>
  </si>
  <si>
    <t>8,0*1,1*0,15</t>
  </si>
  <si>
    <t>-122004888</t>
  </si>
  <si>
    <t>-45304642</t>
  </si>
  <si>
    <t>1438544113</t>
  </si>
  <si>
    <t>-1208422964</t>
  </si>
  <si>
    <t>8,0*0,21*(2*0,78+0,63)</t>
  </si>
  <si>
    <t>-1901468290</t>
  </si>
  <si>
    <t>8,0*(2*0,78)</t>
  </si>
  <si>
    <t>255872939</t>
  </si>
  <si>
    <t>664896427</t>
  </si>
  <si>
    <t>-1008919897</t>
  </si>
  <si>
    <t>5,6*13 'Přepočtené koeficientem množství</t>
  </si>
  <si>
    <t>-294534439</t>
  </si>
  <si>
    <t>942205739</t>
  </si>
  <si>
    <t>03 - SO 132 - Hospodářský sjezd s propustkem</t>
  </si>
  <si>
    <t>-930041962</t>
  </si>
  <si>
    <t>13,5+13,0+16,82</t>
  </si>
  <si>
    <t>-760044981</t>
  </si>
  <si>
    <t>(9,5+10,0+11,7)*0,9*1,25</t>
  </si>
  <si>
    <t>-3,14*0,2*0,2*(9,5+10,0+11,7)</t>
  </si>
  <si>
    <t>732045228</t>
  </si>
  <si>
    <t>(9,5+10,0+11,7)*0,9*0,3</t>
  </si>
  <si>
    <t>-1353555978</t>
  </si>
  <si>
    <t>8,424*1,85</t>
  </si>
  <si>
    <t>763120275</t>
  </si>
  <si>
    <t>609279824</t>
  </si>
  <si>
    <t>3*4*2,0*2,0</t>
  </si>
  <si>
    <t>-918814718</t>
  </si>
  <si>
    <t>1722173608</t>
  </si>
  <si>
    <t>1011038509</t>
  </si>
  <si>
    <t>997430734</t>
  </si>
  <si>
    <t>-2033823848</t>
  </si>
  <si>
    <t>(9,5+10,0+11,7)*0,9*0,15</t>
  </si>
  <si>
    <t>1266767297</t>
  </si>
  <si>
    <t>0,85*0,15*(9,5+10,0+11,7)</t>
  </si>
  <si>
    <t>-1031701946</t>
  </si>
  <si>
    <t>330300511</t>
  </si>
  <si>
    <t>9,5+10,0+11,7</t>
  </si>
  <si>
    <t>247769059</t>
  </si>
  <si>
    <t>-1283101713</t>
  </si>
  <si>
    <t>10,0+11,0+12,0</t>
  </si>
  <si>
    <t>-867673068</t>
  </si>
  <si>
    <t>(9,5+10,0+11,7)*0,21*(2*0,58+0,43)</t>
  </si>
  <si>
    <t>-817178473</t>
  </si>
  <si>
    <t>(10,0+9,5+11,7)*(2*0,58)</t>
  </si>
  <si>
    <t>6*0,15*(2*0,58+0,43)</t>
  </si>
  <si>
    <t>781185374</t>
  </si>
  <si>
    <t>-1060500713</t>
  </si>
  <si>
    <t>488177804</t>
  </si>
  <si>
    <t>29,045*13 'Přepočtené koeficientem množství</t>
  </si>
  <si>
    <t>-437423558</t>
  </si>
  <si>
    <t>-1809752059</t>
  </si>
  <si>
    <t>-1572739408</t>
  </si>
  <si>
    <t>04 - SO 133 - Hospodářský sjezd</t>
  </si>
  <si>
    <t>1322222695</t>
  </si>
  <si>
    <t>11,04+11,72</t>
  </si>
  <si>
    <t>-142641962</t>
  </si>
  <si>
    <t>-12451761</t>
  </si>
  <si>
    <t>85269762</t>
  </si>
  <si>
    <t>269601796</t>
  </si>
  <si>
    <t>10,014*13 'Přepočtené koeficientem množství</t>
  </si>
  <si>
    <t>1052258898</t>
  </si>
  <si>
    <t>-1021542385</t>
  </si>
  <si>
    <t>05 - SO 134 - Propustek Ø 600 v km 3,405</t>
  </si>
  <si>
    <t>-575526819</t>
  </si>
  <si>
    <t>379368021</t>
  </si>
  <si>
    <t>6,5*1,1*1,05</t>
  </si>
  <si>
    <t>722437549</t>
  </si>
  <si>
    <t>6,5*1,1*0,3</t>
  </si>
  <si>
    <t>-16370215</t>
  </si>
  <si>
    <t>2,145*1,85</t>
  </si>
  <si>
    <t>812627349</t>
  </si>
  <si>
    <t>2*2,0*2,0</t>
  </si>
  <si>
    <t>-143813156</t>
  </si>
  <si>
    <t>-904611125</t>
  </si>
  <si>
    <t>8,0*0,015</t>
  </si>
  <si>
    <t>35306021</t>
  </si>
  <si>
    <t>809425020</t>
  </si>
  <si>
    <t>-1140249344</t>
  </si>
  <si>
    <t>6,5*1,1*0,15</t>
  </si>
  <si>
    <t>-1515951775</t>
  </si>
  <si>
    <t>1180137895</t>
  </si>
  <si>
    <t>1,05*0,15*6,5</t>
  </si>
  <si>
    <t>-424312480</t>
  </si>
  <si>
    <t>-812692068</t>
  </si>
  <si>
    <t>1850864788</t>
  </si>
  <si>
    <t>342689508</t>
  </si>
  <si>
    <t>-1969512029</t>
  </si>
  <si>
    <t>6,5*0,21*(2*0,78+0,63)</t>
  </si>
  <si>
    <t>1052930667</t>
  </si>
  <si>
    <t>6,5*(2*0,78)</t>
  </si>
  <si>
    <t>0,15*(2*0,78+0,63)</t>
  </si>
  <si>
    <t>511565685</t>
  </si>
  <si>
    <t>-1636884821</t>
  </si>
  <si>
    <t>433213306</t>
  </si>
  <si>
    <t>4,55*13 'Přepočtené koeficientem množství</t>
  </si>
  <si>
    <t>350320322</t>
  </si>
  <si>
    <t>-1889150162</t>
  </si>
  <si>
    <t>06 - SO 135 - Propustek Ø 600 v km 3,874</t>
  </si>
  <si>
    <t>-1847346337</t>
  </si>
  <si>
    <t>496566898</t>
  </si>
  <si>
    <t>-1631031769</t>
  </si>
  <si>
    <t>1527505688</t>
  </si>
  <si>
    <t>-1671735019</t>
  </si>
  <si>
    <t>386147102</t>
  </si>
  <si>
    <t>498725272</t>
  </si>
  <si>
    <t>1830647609</t>
  </si>
  <si>
    <t>767749756</t>
  </si>
  <si>
    <t>1924963635</t>
  </si>
  <si>
    <t>2083941899</t>
  </si>
  <si>
    <t>1728567244</t>
  </si>
  <si>
    <t>1785090940</t>
  </si>
  <si>
    <t>-319403208</t>
  </si>
  <si>
    <t>-1077773510</t>
  </si>
  <si>
    <t>-88267242</t>
  </si>
  <si>
    <t>2077359642</t>
  </si>
  <si>
    <t>-383671711</t>
  </si>
  <si>
    <t>472548040</t>
  </si>
  <si>
    <t>1050722530</t>
  </si>
  <si>
    <t>1120662438</t>
  </si>
  <si>
    <t>5,95*13 'Přepočtené koeficientem množství</t>
  </si>
  <si>
    <t>-852395516</t>
  </si>
  <si>
    <t>-80010743</t>
  </si>
  <si>
    <t>07 - SO 136 - Propustek typu BENEŠ v km 4,263</t>
  </si>
  <si>
    <t xml:space="preserve">    3 - Svislé a kompletní konstrukce</t>
  </si>
  <si>
    <t>-1037795818</t>
  </si>
  <si>
    <t>27,77+23,46+25,55+26,49</t>
  </si>
  <si>
    <t>-976716184</t>
  </si>
  <si>
    <t>přesun svahu</t>
  </si>
  <si>
    <t>0,5*4,0*(21,2+20,8+20,6)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</si>
  <si>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</si>
  <si>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</si>
  <si>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-1412185891</t>
  </si>
  <si>
    <t>167151101</t>
  </si>
  <si>
    <t>Nakládání, skládání a překládání neulehlého výkopku nebo sypaniny strojně nakládání, množství do 100 m3, z horniny třídy těžitelnosti I, skupiny 1 až 3</t>
  </si>
  <si>
    <t>-568633032</t>
  </si>
  <si>
    <t>1,1*20,9+1,0*21,1+1,6*20,6</t>
  </si>
  <si>
    <t>976883341</t>
  </si>
  <si>
    <t>100 3008 001</t>
  </si>
  <si>
    <t>Poplatek za zeminu</t>
  </si>
  <si>
    <t>-712668069</t>
  </si>
  <si>
    <t>77,05*1,85</t>
  </si>
  <si>
    <t>509508632</t>
  </si>
  <si>
    <t>úprava svahu</t>
  </si>
  <si>
    <t>4,0*(21,1+20,9+20,6)</t>
  </si>
  <si>
    <t>ostatní</t>
  </si>
  <si>
    <t>20,0</t>
  </si>
  <si>
    <t>1557708592</t>
  </si>
  <si>
    <t>438803004</t>
  </si>
  <si>
    <t>270,4*0,015</t>
  </si>
  <si>
    <t>-616628079</t>
  </si>
  <si>
    <t>281202055</t>
  </si>
  <si>
    <t>Svislé a kompletní konstrukce</t>
  </si>
  <si>
    <t>317121117</t>
  </si>
  <si>
    <t>Osazení říms ze železobetonových tvarovek římsových tvárnic do 2 t</t>
  </si>
  <si>
    <t>859954835</t>
  </si>
  <si>
    <t>300 3008 001</t>
  </si>
  <si>
    <t>železobetonová univerzální římsovka</t>
  </si>
  <si>
    <t>94291627</t>
  </si>
  <si>
    <t>317451121</t>
  </si>
  <si>
    <t>Výplň styčných spár římsových nebo konzolových tvárnic na opěrných zdech cementovou maltou s vyspárováním</t>
  </si>
  <si>
    <t>-1321507417</t>
  </si>
  <si>
    <t>2*5*(0,15*0,75)</t>
  </si>
  <si>
    <t>-1105328321</t>
  </si>
  <si>
    <t>911331111</t>
  </si>
  <si>
    <t>Silniční svodidlo s osazením sloupků zaberaněním ocelové úroveň zádržnosti N2 vzdálenosti sloupků do 2 m jednostranné</t>
  </si>
  <si>
    <t>1910946079</t>
  </si>
  <si>
    <t>28,0+30,0</t>
  </si>
  <si>
    <t>911331411</t>
  </si>
  <si>
    <t>Silniční svodidlo s osazením sloupků zaberaněním ocelové náběh jednostranný, délky do 4 m</t>
  </si>
  <si>
    <t>394927075</t>
  </si>
  <si>
    <t>4*4,0</t>
  </si>
  <si>
    <t>962051111</t>
  </si>
  <si>
    <t>Bourání mostních konstrukcí zdiva a pilířů ze železového betonu</t>
  </si>
  <si>
    <t>-1863673138</t>
  </si>
  <si>
    <t>0,2*0,75*(10,0+12,0)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</si>
  <si>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</si>
  <si>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</t>
  </si>
  <si>
    <t>1421182591</t>
  </si>
  <si>
    <t>10,0+12,0</t>
  </si>
  <si>
    <t>967043121</t>
  </si>
  <si>
    <t>Odsekání vrstvy vyrovnávacího betonu na nosné konstrukci mostů tl. do 300 mm</t>
  </si>
  <si>
    <t>930305929</t>
  </si>
  <si>
    <t>0,5*(10,0+12,0)</t>
  </si>
  <si>
    <t>357583589</t>
  </si>
  <si>
    <t>-1860572975</t>
  </si>
  <si>
    <t>59,475*13 'Přepočtené koeficientem množství</t>
  </si>
  <si>
    <t>997013862</t>
  </si>
  <si>
    <t>Poplatek za uložení stavebního odpadu na recyklační skládce (skládkovné) z armovaného betonu zatříděného do Katalogu odpadů pod kódem 17 01 01</t>
  </si>
  <si>
    <t>-1784092278</t>
  </si>
  <si>
    <t>311650971</t>
  </si>
  <si>
    <t>-1403522939</t>
  </si>
  <si>
    <t>08 - Dopravní značení</t>
  </si>
  <si>
    <t>-411423389</t>
  </si>
  <si>
    <t>1*2</t>
  </si>
  <si>
    <t>623145228</t>
  </si>
  <si>
    <t>-1702711225</t>
  </si>
  <si>
    <t>2*(4366,19-2970,65)+4*2,0</t>
  </si>
  <si>
    <t>-(25,0+17,0+8,0)</t>
  </si>
  <si>
    <t>162210682</t>
  </si>
  <si>
    <t>25,0+17,0+8,0</t>
  </si>
  <si>
    <t>-426945949</t>
  </si>
  <si>
    <t>2749,08+50,0</t>
  </si>
  <si>
    <t>-1933054801</t>
  </si>
  <si>
    <t>2749,08*0,5</t>
  </si>
  <si>
    <t>50,0*0,5</t>
  </si>
  <si>
    <t>-1751544517</t>
  </si>
  <si>
    <t>-1810460702</t>
  </si>
  <si>
    <t>13,995*13 'Přepočtené koeficientem množství</t>
  </si>
  <si>
    <t>1909135701</t>
  </si>
  <si>
    <t>1402251150</t>
  </si>
  <si>
    <t>05 - SO 140 - Úsek F</t>
  </si>
  <si>
    <t>01 - SO 140 - Úsek F - oprava povrchu komunikace III/19357 a součásti</t>
  </si>
  <si>
    <t>1381020528</t>
  </si>
  <si>
    <t>3949,0</t>
  </si>
  <si>
    <t>-1133957927</t>
  </si>
  <si>
    <t>28,76+17,88</t>
  </si>
  <si>
    <t>-774985554</t>
  </si>
  <si>
    <t>1,5*0,5*(19,0+24,6+12,5)</t>
  </si>
  <si>
    <t>529208919</t>
  </si>
  <si>
    <t>-1557333557</t>
  </si>
  <si>
    <t>10208988</t>
  </si>
  <si>
    <t>7133,445*0,015</t>
  </si>
  <si>
    <t>1503216090</t>
  </si>
  <si>
    <t>11,5*((1,6+1,6)/2+(0,6+0,6)/2)</t>
  </si>
  <si>
    <t>38,4*((1,6+1,4)/2+(0,6+1,7)/2)</t>
  </si>
  <si>
    <t>45,8*((1,4+2,4)/2+(1,7+1,6)/2)</t>
  </si>
  <si>
    <t>50,3*((2,4+1,5)/2+(1,6+1,6)/2)</t>
  </si>
  <si>
    <t>55,6*((1,5+1,4)/2+(1,6+1,9)/2)</t>
  </si>
  <si>
    <t>38,4*((1,4+1,6)/2+(1,9+1,4)/2)</t>
  </si>
  <si>
    <t>37,9*((1,6+1,4)/2+(1,4+0,5)/2)</t>
  </si>
  <si>
    <t>68,7*((1,4+1,0)/2+(0,5+1,3)/2)</t>
  </si>
  <si>
    <t>41,6*((1,0+1,0)/2+(1,3+0,0)/2)</t>
  </si>
  <si>
    <t>43,7*((1,0+1,4)/2+(0,0+2,2)/2)</t>
  </si>
  <si>
    <t>43,6*((1,4+1,2)/2+(2,2+2,3)/2)</t>
  </si>
  <si>
    <t>60,0*((1,2+1,2)/2+(2,3+0,2)/2)</t>
  </si>
  <si>
    <t>41,4*((1,2+1,2)/2+(0,2+0,9)/2)</t>
  </si>
  <si>
    <t>42,8*((1,2+1,1)/2+(0,9+1,4)/2)</t>
  </si>
  <si>
    <t>82,7*((1,1+2,0)/2+(1,4+0,7)/2)</t>
  </si>
  <si>
    <t>41,8*((2,0+2,3)/2+(0,7+1,4)/2)</t>
  </si>
  <si>
    <t>40,6*((2,3+2,6)/2+(1,4+1,5)/2)</t>
  </si>
  <si>
    <t>39,4*((2,6+2,0)/2+(1,5+1,6)/2)</t>
  </si>
  <si>
    <t>41,3*((2,0+1,9)/2+(1,6+1,2)/2)</t>
  </si>
  <si>
    <t>41,2*((1,9+1,2)/2+(1,2+1,6)/2)</t>
  </si>
  <si>
    <t>83,4*((1,2+2,0)/2+(1,6+1,5)/2)</t>
  </si>
  <si>
    <t>43,9*((2,0+2,3)/2+(1,5+1,8)/2)</t>
  </si>
  <si>
    <t>62,5*((2,3+1,5)/2+(1,8+1,2)/2)</t>
  </si>
  <si>
    <t>42,5*((1,5+1,7)/2+(1,2+1,9)/2)</t>
  </si>
  <si>
    <t>42,1*((1,7+1,4)/2+(1,9+1,4)/2)</t>
  </si>
  <si>
    <t>41,3*((1,4+1,2)/2+(1,4+1,1)/2)</t>
  </si>
  <si>
    <t>45,2*((1,2+1,4)/2+(1,1+1,2)/2)</t>
  </si>
  <si>
    <t>81,1*((1,4+1,3)/2+(1,2+1,7)/2)</t>
  </si>
  <si>
    <t>82,3*((1,3+2,8)/2+(1,7+2,0)/2)</t>
  </si>
  <si>
    <t>73,9*((2,8+2,0)/2+(2,0+1,0)/2)</t>
  </si>
  <si>
    <t>40,6*((2,0+2,2)/2+(1,0+2,7)/2)</t>
  </si>
  <si>
    <t>86,5*((2,2+2,0)/2+(2,7+0,2)/2)</t>
  </si>
  <si>
    <t>43,4*((2,0+2,8)/2+(0,2+0,8)/2)</t>
  </si>
  <si>
    <t>38,5*((2,8+1,8)/2+(0,8+2,9)/2)</t>
  </si>
  <si>
    <t>29,8*((1,8+1,6)/2+(2,9+2,2)/2)</t>
  </si>
  <si>
    <t>61,3*((1,6+1,1)/2+(2,2+1,5)/2)</t>
  </si>
  <si>
    <t>84,4*((1,1+1,4)/2+(1,5+1,5)/2)</t>
  </si>
  <si>
    <t>41,5*((1,4+1,8)/2+(1,5+1,5)/2)</t>
  </si>
  <si>
    <t>40,6*((1,8+1,5)/2+(1,5+1,6)/2)</t>
  </si>
  <si>
    <t>40,6*((1,5+1,2)/2+(1,6+1,3)/2)</t>
  </si>
  <si>
    <t>48,4*((1,2+0,6)/2+(1,3+0,0)/2)</t>
  </si>
  <si>
    <t>42,2*((0,6+0,0)/2+(0,0+1,2)/2)</t>
  </si>
  <si>
    <t>37,4*((0,0+2,8)/2+(1,2+1,7)/2)</t>
  </si>
  <si>
    <t>59,2*((2,8+1,2)/2+(1,7+1,0)/2)</t>
  </si>
  <si>
    <t>37,2*((1,2+1,8)/2+(1,0+1,4)/2)</t>
  </si>
  <si>
    <t>36,7*((1,8+1,4)/2+(1,4+1,6)/2)</t>
  </si>
  <si>
    <t>39,6*((1,4+1,0)/2+(1,6+1,5)/2)</t>
  </si>
  <si>
    <t>44,1*((1,0+1,2)/2+(1,5+1,3)/2)</t>
  </si>
  <si>
    <t>29,7*((1,2+1,2)/2+(1,3+1,3)/2)</t>
  </si>
  <si>
    <t>74943098</t>
  </si>
  <si>
    <t>392749846</t>
  </si>
  <si>
    <t>1762720244</t>
  </si>
  <si>
    <t>-1483006222</t>
  </si>
  <si>
    <t>(1156,24)*0,1</t>
  </si>
  <si>
    <t>429764748</t>
  </si>
  <si>
    <t>-372330904</t>
  </si>
  <si>
    <t>138422477</t>
  </si>
  <si>
    <t>-822374995</t>
  </si>
  <si>
    <t>-755251651</t>
  </si>
  <si>
    <t>90,4+45,2</t>
  </si>
  <si>
    <t>1986293194</t>
  </si>
  <si>
    <t>-237943999</t>
  </si>
  <si>
    <t>-534521754</t>
  </si>
  <si>
    <t>6234340</t>
  </si>
  <si>
    <t>42,8+29,58+52,19+28,52+119,02+139,3+29,22</t>
  </si>
  <si>
    <t>11,0+43,08+9,07+35,11+1,9+30,67+73,2+53,87+68,09</t>
  </si>
  <si>
    <t>165,92+6,02+103,3+29,34+85,04</t>
  </si>
  <si>
    <t>900 4001 001</t>
  </si>
  <si>
    <t>609900189</t>
  </si>
  <si>
    <t>-2048736591</t>
  </si>
  <si>
    <t>1912656913</t>
  </si>
  <si>
    <t>1770,703*15 'Přepočtené koeficientem množství</t>
  </si>
  <si>
    <t>-1077961901</t>
  </si>
  <si>
    <t>1845804481</t>
  </si>
  <si>
    <t>02 - SO 141 - Hospodářský sjezd s propustkem</t>
  </si>
  <si>
    <t>-220902364</t>
  </si>
  <si>
    <t>11,98+18,17+12,11+12,11+13,6+12,0+11,98+11,82+12,0</t>
  </si>
  <si>
    <t>-1181076143</t>
  </si>
  <si>
    <t>12,0+21,17+12,0</t>
  </si>
  <si>
    <t>1098742547</t>
  </si>
  <si>
    <t>(9,5+9,5+9,5+10,5+10,5+10,0+10,5+9,5+10,5+10,0+15,5+9,5)*0,9*1,25</t>
  </si>
  <si>
    <t>-3,14*0,2*0,2*(9,5+9,5+9,5+10,5+10,5+10,0+10,5+9,5+10,5+10,0+15,5+9,5)</t>
  </si>
  <si>
    <t>362509032</t>
  </si>
  <si>
    <t>(9,5+9,5+9,5+10,5+10,5+10,0+10,5+9,5+10,5+10,0+15,5+9,5)*0,9*0,3</t>
  </si>
  <si>
    <t>-1286561037</t>
  </si>
  <si>
    <t>33,75*1,85</t>
  </si>
  <si>
    <t>-964279123</t>
  </si>
  <si>
    <t>115,77+45,17</t>
  </si>
  <si>
    <t>-1702157999</t>
  </si>
  <si>
    <t>12*4*2,0*2,0</t>
  </si>
  <si>
    <t>-569972681</t>
  </si>
  <si>
    <t>-1664731050</t>
  </si>
  <si>
    <t>192,0*0,015</t>
  </si>
  <si>
    <t>-1043743471</t>
  </si>
  <si>
    <t>-503494350</t>
  </si>
  <si>
    <t>830911774</t>
  </si>
  <si>
    <t>(9,5+9,5+9,5+10,5+10,5+10,0+10,5+9,5+10,5+10,0+15,5+9,5)*0,9*0,15</t>
  </si>
  <si>
    <t>1795803984</t>
  </si>
  <si>
    <t>(9,5+9,5+9,5+10,5+10,5+10,0+10,5+9,5+10,5+10,0+15,5+9,5)*0,85*0,15</t>
  </si>
  <si>
    <t>-2123192332</t>
  </si>
  <si>
    <t>1528507271</t>
  </si>
  <si>
    <t>1185426503</t>
  </si>
  <si>
    <t>-171073667</t>
  </si>
  <si>
    <t>-1082713354</t>
  </si>
  <si>
    <t>638741373</t>
  </si>
  <si>
    <t>655588383</t>
  </si>
  <si>
    <t>217905695</t>
  </si>
  <si>
    <t>9,5+9,5+9,5+10,5+10,5+10,0+10,5+9,5+10,5+10,0+15,5+9,5</t>
  </si>
  <si>
    <t>1263618888</t>
  </si>
  <si>
    <t>455489539</t>
  </si>
  <si>
    <t>10,0+10,0+10,0+11,0+11,0+11,0+11,0+10,0+11,0+11,0+16,0+10,0</t>
  </si>
  <si>
    <t>266644108</t>
  </si>
  <si>
    <t>(9,5+9,5+9,5+10,5+10,5+10,0+10,5+9,5+10,5+10,0+15,5+9,5)*0,21*(2*0,58+0,43)</t>
  </si>
  <si>
    <t>1749533954</t>
  </si>
  <si>
    <t>(9,5+9,5+9,5+10,5+10,5+10,0+10,5+9,5+10,5+10,0+15,5+9,5)*(2*0,58)</t>
  </si>
  <si>
    <t>12*2*0,15*(2*0,58+0,43)</t>
  </si>
  <si>
    <t>26</t>
  </si>
  <si>
    <t>-886195380</t>
  </si>
  <si>
    <t>27</t>
  </si>
  <si>
    <t>292221928</t>
  </si>
  <si>
    <t>28</t>
  </si>
  <si>
    <t>-2043900009</t>
  </si>
  <si>
    <t>117,137*15 'Přepočtené koeficientem množství</t>
  </si>
  <si>
    <t>29</t>
  </si>
  <si>
    <t>667484236</t>
  </si>
  <si>
    <t>30</t>
  </si>
  <si>
    <t>945026228</t>
  </si>
  <si>
    <t>31</t>
  </si>
  <si>
    <t>1818800330</t>
  </si>
  <si>
    <t>03 - SO 142 - Hospodářský sjezd</t>
  </si>
  <si>
    <t>1100647540</t>
  </si>
  <si>
    <t>12,0+11,58+38,38+11,82+17,78</t>
  </si>
  <si>
    <t>428649116</t>
  </si>
  <si>
    <t>-184465551</t>
  </si>
  <si>
    <t>2008584809</t>
  </si>
  <si>
    <t>-494639230</t>
  </si>
  <si>
    <t>40,286*15 'Přepočtené koeficientem množství</t>
  </si>
  <si>
    <t>2106825720</t>
  </si>
  <si>
    <t>-1482986290</t>
  </si>
  <si>
    <t>04 - SO 143 - Propustek Ø 600 v km 5,862</t>
  </si>
  <si>
    <t>1087957077</t>
  </si>
  <si>
    <t>1510891991</t>
  </si>
  <si>
    <t>127169371</t>
  </si>
  <si>
    <t>-1922567573</t>
  </si>
  <si>
    <t>-1540804812</t>
  </si>
  <si>
    <t>-652865754</t>
  </si>
  <si>
    <t>-2104322576</t>
  </si>
  <si>
    <t>1352670330</t>
  </si>
  <si>
    <t>2038681901</t>
  </si>
  <si>
    <t>-277795222</t>
  </si>
  <si>
    <t>-1361283409</t>
  </si>
  <si>
    <t>1371649041</t>
  </si>
  <si>
    <t>1343248466</t>
  </si>
  <si>
    <t>1917019837</t>
  </si>
  <si>
    <t>-226801631</t>
  </si>
  <si>
    <t>775558902</t>
  </si>
  <si>
    <t>-150715510</t>
  </si>
  <si>
    <t>-214823470</t>
  </si>
  <si>
    <t>1479303343</t>
  </si>
  <si>
    <t>-312268157</t>
  </si>
  <si>
    <t>-1003164116</t>
  </si>
  <si>
    <t>5,95*15 'Přepočtené koeficientem množství</t>
  </si>
  <si>
    <t>-795853167</t>
  </si>
  <si>
    <t>1688578047</t>
  </si>
  <si>
    <t>05 - SO 144 - Propustek Ø 600 v km 5,957</t>
  </si>
  <si>
    <t>-999383340</t>
  </si>
  <si>
    <t>14,0*2,5*3,5</t>
  </si>
  <si>
    <t>789000524</t>
  </si>
  <si>
    <t>14,0*2,5*2,5</t>
  </si>
  <si>
    <t>14,0*1,1*0,3</t>
  </si>
  <si>
    <t>-1659030846</t>
  </si>
  <si>
    <t>92,12*1,85</t>
  </si>
  <si>
    <t>1889516952</t>
  </si>
  <si>
    <t>4*2,0*4,0</t>
  </si>
  <si>
    <t>1549241405</t>
  </si>
  <si>
    <t>924581535</t>
  </si>
  <si>
    <t>1066430941</t>
  </si>
  <si>
    <t>304624472</t>
  </si>
  <si>
    <t>-1728444308</t>
  </si>
  <si>
    <t>14,0*1,1*0,15</t>
  </si>
  <si>
    <t>-1241895093</t>
  </si>
  <si>
    <t>1454292386</t>
  </si>
  <si>
    <t>1,05*0,15*14,0</t>
  </si>
  <si>
    <t>849927011</t>
  </si>
  <si>
    <t>-1713726725</t>
  </si>
  <si>
    <t>1756277725</t>
  </si>
  <si>
    <t>-1264470661</t>
  </si>
  <si>
    <t>2115512958</t>
  </si>
  <si>
    <t>14,0*0,21*(2*0,78+0,63)</t>
  </si>
  <si>
    <t>1986220942</t>
  </si>
  <si>
    <t>14,0*(2*0,78)</t>
  </si>
  <si>
    <t>-457319898</t>
  </si>
  <si>
    <t>-112299130</t>
  </si>
  <si>
    <t>217487729</t>
  </si>
  <si>
    <t>9,8</t>
  </si>
  <si>
    <t>9,8*15 'Přepočtené koeficientem množství</t>
  </si>
  <si>
    <t>1921975302</t>
  </si>
  <si>
    <t>1713180855</t>
  </si>
  <si>
    <t>06 - SO 145 - Propustek Ø 600 v km 6,067</t>
  </si>
  <si>
    <t>-1947252661</t>
  </si>
  <si>
    <t>9,5*1,1*2,0</t>
  </si>
  <si>
    <t>637659378</t>
  </si>
  <si>
    <t>9,5*1,1*1,0</t>
  </si>
  <si>
    <t>9,5*1,1*0,3</t>
  </si>
  <si>
    <t>-652396098</t>
  </si>
  <si>
    <t>13,585*1,85</t>
  </si>
  <si>
    <t>-401720363</t>
  </si>
  <si>
    <t>-626089934</t>
  </si>
  <si>
    <t>-302783203</t>
  </si>
  <si>
    <t>-263547085</t>
  </si>
  <si>
    <t>-1099784385</t>
  </si>
  <si>
    <t>-1926222212</t>
  </si>
  <si>
    <t>9,5*1,1*0,15</t>
  </si>
  <si>
    <t>1358778150</t>
  </si>
  <si>
    <t>1,05*0,15*9,5</t>
  </si>
  <si>
    <t>-808070199</t>
  </si>
  <si>
    <t>911111136</t>
  </si>
  <si>
    <t>-1703117784</t>
  </si>
  <si>
    <t>-544808065</t>
  </si>
  <si>
    <t>9,5*0,21*(2*0,78+0,63)</t>
  </si>
  <si>
    <t>-1026045636</t>
  </si>
  <si>
    <t>9,5*(2*0,78)</t>
  </si>
  <si>
    <t>-2039997348</t>
  </si>
  <si>
    <t>1366347210</t>
  </si>
  <si>
    <t>-1468921441</t>
  </si>
  <si>
    <t>-118876195</t>
  </si>
  <si>
    <t>9,05</t>
  </si>
  <si>
    <t>9,05*15 'Přepočtené koeficientem množství</t>
  </si>
  <si>
    <t>-744265980</t>
  </si>
  <si>
    <t>321232520</t>
  </si>
  <si>
    <t>07 - SO 146 - Propustek Ø 600 v km 6,521</t>
  </si>
  <si>
    <t>1795037834</t>
  </si>
  <si>
    <t>760250678</t>
  </si>
  <si>
    <t>11,5*1,1*1,05</t>
  </si>
  <si>
    <t>-1899787998</t>
  </si>
  <si>
    <t>11,5*1,1*0,3</t>
  </si>
  <si>
    <t>-507624058</t>
  </si>
  <si>
    <t>3,795*1,85</t>
  </si>
  <si>
    <t>-384222781</t>
  </si>
  <si>
    <t>1817118871</t>
  </si>
  <si>
    <t>-226532626</t>
  </si>
  <si>
    <t>469650321</t>
  </si>
  <si>
    <t>1171813700</t>
  </si>
  <si>
    <t>-712700610</t>
  </si>
  <si>
    <t>11,5*1,1*0,15</t>
  </si>
  <si>
    <t>1650414433</t>
  </si>
  <si>
    <t>-1391013967</t>
  </si>
  <si>
    <t>1,05*0,15*11,5</t>
  </si>
  <si>
    <t>-2147279514</t>
  </si>
  <si>
    <t>-1534708669</t>
  </si>
  <si>
    <t>96729101</t>
  </si>
  <si>
    <t>1307678854</t>
  </si>
  <si>
    <t>-1509950173</t>
  </si>
  <si>
    <t>11,5*0,21*(2*0,78+0,63)</t>
  </si>
  <si>
    <t>-305111824</t>
  </si>
  <si>
    <t>11,5*(2*0,78)</t>
  </si>
  <si>
    <t>-663896200</t>
  </si>
  <si>
    <t>-66463097</t>
  </si>
  <si>
    <t>1280026198</t>
  </si>
  <si>
    <t>8,05</t>
  </si>
  <si>
    <t>8,05*15 'Přepočtené koeficientem množství</t>
  </si>
  <si>
    <t>-1439841743</t>
  </si>
  <si>
    <t>-891932241</t>
  </si>
  <si>
    <t>-1596672858</t>
  </si>
  <si>
    <t>904355548</t>
  </si>
  <si>
    <t>-1655320298</t>
  </si>
  <si>
    <t>2*(6759,51-4375)+2*5,0</t>
  </si>
  <si>
    <t>437423224</t>
  </si>
  <si>
    <t>2*15,0</t>
  </si>
  <si>
    <t>201507093</t>
  </si>
  <si>
    <t>4779,02+30,0</t>
  </si>
  <si>
    <t>-1913074979</t>
  </si>
  <si>
    <t>4779,02*0,5</t>
  </si>
  <si>
    <t>340472061</t>
  </si>
  <si>
    <t>1984488198</t>
  </si>
  <si>
    <t>24,045*15 'Přepočtené koeficientem množství</t>
  </si>
  <si>
    <t>-1411951339</t>
  </si>
  <si>
    <t>1446247455</t>
  </si>
  <si>
    <t>06 - Objízdné trasy a přechodné dopravní značení</t>
  </si>
  <si>
    <t>01 - Přechodné dopravní značení - Úsek A</t>
  </si>
  <si>
    <t>913121111</t>
  </si>
  <si>
    <t>Montáž a demontáž dočasných dopravních značek kompletních značek vč. podstavce a sloupku základních</t>
  </si>
  <si>
    <t>-803280764</t>
  </si>
  <si>
    <t>IS11c</t>
  </si>
  <si>
    <t>IS11b</t>
  </si>
  <si>
    <t>913121112</t>
  </si>
  <si>
    <t>Montáž a demontáž dočasných dopravních značek kompletních značek vč. podstavce a sloupku zvětšených</t>
  </si>
  <si>
    <t>901443504</t>
  </si>
  <si>
    <t>IP22</t>
  </si>
  <si>
    <t>B24a+E13</t>
  </si>
  <si>
    <t>B1+E13</t>
  </si>
  <si>
    <t>B24b+E13</t>
  </si>
  <si>
    <t>IP10a</t>
  </si>
  <si>
    <t>913121211</t>
  </si>
  <si>
    <t>Montáž a demontáž dočasných dopravních značek Příplatek za první a každý další den použití dočasných dopravních značek k ceně 12-1111</t>
  </si>
  <si>
    <t>848931900</t>
  </si>
  <si>
    <t>7*90</t>
  </si>
  <si>
    <t>913121212</t>
  </si>
  <si>
    <t>Montáž a demontáž dočasných dopravních značek Příplatek za první a každý další den použití dočasných dopravních značek k ceně 12-1112</t>
  </si>
  <si>
    <t>583157944</t>
  </si>
  <si>
    <t>6*90</t>
  </si>
  <si>
    <t>913211113</t>
  </si>
  <si>
    <t>Montáž a demontáž dočasných dopravních zábran reflexních, šířky 3 m</t>
  </si>
  <si>
    <t>-731315481</t>
  </si>
  <si>
    <t>Z2</t>
  </si>
  <si>
    <t>913211213</t>
  </si>
  <si>
    <t>Montáž a demontáž dočasných dopravních zábran Příplatek za první a každý další den použití dočasných dopravních zábran k ceně 21-1113</t>
  </si>
  <si>
    <t>-1921395706</t>
  </si>
  <si>
    <t>2*90</t>
  </si>
  <si>
    <t>02 - Přechodné dopravní značení - Úsek C</t>
  </si>
  <si>
    <t>1474528181</t>
  </si>
  <si>
    <t>1466279642</t>
  </si>
  <si>
    <t>IS11a</t>
  </si>
  <si>
    <t>-1513254515</t>
  </si>
  <si>
    <t>7*120</t>
  </si>
  <si>
    <t>506076580</t>
  </si>
  <si>
    <t>6*120</t>
  </si>
  <si>
    <t>1871152382</t>
  </si>
  <si>
    <t>763559847</t>
  </si>
  <si>
    <t>3*120</t>
  </si>
  <si>
    <t>03 - Přechodné dopravní značení - Úsek E</t>
  </si>
  <si>
    <t>849942414</t>
  </si>
  <si>
    <t>C21</t>
  </si>
  <si>
    <t>-802223418</t>
  </si>
  <si>
    <t>639391826</t>
  </si>
  <si>
    <t>8*150</t>
  </si>
  <si>
    <t>1123830028</t>
  </si>
  <si>
    <t>5*150</t>
  </si>
  <si>
    <t>1993849443</t>
  </si>
  <si>
    <t>-1666180040</t>
  </si>
  <si>
    <t>3*150</t>
  </si>
  <si>
    <t>04 - Přechodné dopravní značení - Úsek F</t>
  </si>
  <si>
    <t>315513198</t>
  </si>
  <si>
    <t>2087155759</t>
  </si>
  <si>
    <t>48053888</t>
  </si>
  <si>
    <t>7*180</t>
  </si>
  <si>
    <t>-1685311958</t>
  </si>
  <si>
    <t>6*180</t>
  </si>
  <si>
    <t>1097202312</t>
  </si>
  <si>
    <t>-566851909</t>
  </si>
  <si>
    <t>2*180</t>
  </si>
  <si>
    <t>05 - Opravy lokálních závad na objízdných trasách</t>
  </si>
  <si>
    <t>-1471966044</t>
  </si>
  <si>
    <t>113108442</t>
  </si>
  <si>
    <t>Rozrytí vrstvy krytu nebo podkladu z kameniva bez zhutnění, bez vyrovnání rozrytého materiálu, pro jakékoliv tloušťky se živičným pojivem</t>
  </si>
  <si>
    <t>315179388</t>
  </si>
  <si>
    <t>-1185044505</t>
  </si>
  <si>
    <t>odhad pro terasovité napojení</t>
  </si>
  <si>
    <t>50,0</t>
  </si>
  <si>
    <t>-750129872</t>
  </si>
  <si>
    <t>100,0</t>
  </si>
  <si>
    <t>-278821692</t>
  </si>
  <si>
    <t>1880523959</t>
  </si>
  <si>
    <t>-978324227</t>
  </si>
  <si>
    <t>2036082575</t>
  </si>
  <si>
    <t>-1104304038</t>
  </si>
  <si>
    <t>1110583179</t>
  </si>
  <si>
    <t>1903979206</t>
  </si>
  <si>
    <t>-1823320252</t>
  </si>
  <si>
    <t>-440280409</t>
  </si>
  <si>
    <t>1651445820</t>
  </si>
  <si>
    <t>-24006008</t>
  </si>
  <si>
    <t>-1361767732</t>
  </si>
  <si>
    <t>-1447152641</t>
  </si>
  <si>
    <t>-1585140266</t>
  </si>
  <si>
    <t>900 5005 001</t>
  </si>
  <si>
    <t>1351360524</t>
  </si>
  <si>
    <t>900 5005 002</t>
  </si>
  <si>
    <t>Opravy lokálních závad - bude uvolněno po souhlasu TDS a objednatele; uchazeč bude uvažovat se sumou 213.500,-</t>
  </si>
  <si>
    <t>soubor</t>
  </si>
  <si>
    <t>512</t>
  </si>
  <si>
    <t>-1611764952</t>
  </si>
  <si>
    <t>-1286176094</t>
  </si>
  <si>
    <t>-358280779</t>
  </si>
  <si>
    <t>414,25*10 'Přepočtené koeficientem množství</t>
  </si>
  <si>
    <t>109827897</t>
  </si>
  <si>
    <t>871287683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</si>
  <si>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</si>
  <si>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</si>
  <si>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</si>
  <si>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</si>
  <si>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</si>
  <si>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</si>
  <si>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</si>
  <si>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</si>
  <si>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</si>
  <si>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</si>
  <si>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</si>
  <si>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</si>
  <si>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</si>
  <si>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1115905128</t>
  </si>
  <si>
    <t>012203000</t>
  </si>
  <si>
    <t>Geodetické práce při provádění stavby</t>
  </si>
  <si>
    <t>1896129489</t>
  </si>
  <si>
    <t>012303000</t>
  </si>
  <si>
    <t>Geodetické práce po výstavbě</t>
  </si>
  <si>
    <t>-964484487</t>
  </si>
  <si>
    <t>013254000</t>
  </si>
  <si>
    <t>Dokumentace skutečného provedení stavby</t>
  </si>
  <si>
    <t>1610668148</t>
  </si>
  <si>
    <t>VRN3</t>
  </si>
  <si>
    <t>Zařízení staveniště</t>
  </si>
  <si>
    <t>030001000</t>
  </si>
  <si>
    <t>1344376432</t>
  </si>
  <si>
    <t>032002000</t>
  </si>
  <si>
    <t>Vybavení staveniště</t>
  </si>
  <si>
    <t>877441812</t>
  </si>
  <si>
    <t>032103000</t>
  </si>
  <si>
    <t>Náklady na stavební buňky</t>
  </si>
  <si>
    <t>-1969734795</t>
  </si>
  <si>
    <t>034002000</t>
  </si>
  <si>
    <t>Zabezpečení staveniště</t>
  </si>
  <si>
    <t>-1068553752</t>
  </si>
  <si>
    <t>034503000</t>
  </si>
  <si>
    <t>Informační tabule na staveništi</t>
  </si>
  <si>
    <t>782641879</t>
  </si>
  <si>
    <t>039002000</t>
  </si>
  <si>
    <t>Zrušení zařízení staveniště</t>
  </si>
  <si>
    <t>-1080900922</t>
  </si>
  <si>
    <t>039103000</t>
  </si>
  <si>
    <t>Rozebrání, bourání a odvoz zařízení staveniště</t>
  </si>
  <si>
    <t>1538329348</t>
  </si>
  <si>
    <t>VRN4</t>
  </si>
  <si>
    <t>Inženýrská činnost</t>
  </si>
  <si>
    <t>043002000</t>
  </si>
  <si>
    <t>Zkoušky a ostatní měření</t>
  </si>
  <si>
    <t>-1550582375</t>
  </si>
  <si>
    <t>VRN6</t>
  </si>
  <si>
    <t>Územní vlivy</t>
  </si>
  <si>
    <t>065002000</t>
  </si>
  <si>
    <t>Mimostaveništní doprava materiálů</t>
  </si>
  <si>
    <t>-2045054888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</si>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</sst>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33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14-2021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III/19357 od II/193 u Třebnic - OK II/193 u Horšovského Týna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18. 3. 2021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>IK Plzeň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3" t="str">
        <f>IF(E20="","",E20)</f>
        <v>Václav Nový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ROUND(AG55+AG60+AG65+AG71+AG80+AG89+AG95,2)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ROUND(AS55+AS60+AS65+AS71+AS80+AS89+AS95,2)</f>
        <v>0</v>
      </c>
      <c r="AT54" s="106">
        <f>ROUND(SUM(AV54:AW54),2)</f>
        <v>0</v>
      </c>
      <c r="AU54" s="107">
        <f>ROUND(AU55+AU60+AU65+AU71+AU80+AU89+AU95,5)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ROUND(AZ55+AZ60+AZ65+AZ71+AZ80+AZ89+AZ95,2)</f>
        <v>0</v>
      </c>
      <c r="BA54" s="106">
        <f>ROUND(BA55+BA60+BA65+BA71+BA80+BA89+BA95,2)</f>
        <v>0</v>
      </c>
      <c r="BB54" s="106">
        <f>ROUND(BB55+BB60+BB65+BB71+BB80+BB89+BB95,2)</f>
        <v>0</v>
      </c>
      <c r="BC54" s="106">
        <f>ROUND(BC55+BC60+BC65+BC71+BC80+BC89+BC95,2)</f>
        <v>0</v>
      </c>
      <c r="BD54" s="108">
        <f>ROUND(BD55+BD60+BD65+BD71+BD80+BD89+BD95,2)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7"/>
      <c r="B55" s="111"/>
      <c r="C55" s="112"/>
      <c r="D55" s="113" t="s">
        <v>77</v>
      </c>
      <c r="E55" s="113"/>
      <c r="F55" s="113"/>
      <c r="G55" s="113"/>
      <c r="H55" s="113"/>
      <c r="I55" s="114"/>
      <c r="J55" s="113" t="s">
        <v>78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ROUND(SUM(AG56:AG59),2)</f>
        <v>0</v>
      </c>
      <c r="AH55" s="114"/>
      <c r="AI55" s="114"/>
      <c r="AJ55" s="114"/>
      <c r="AK55" s="114"/>
      <c r="AL55" s="114"/>
      <c r="AM55" s="114"/>
      <c r="AN55" s="116">
        <f>SUM(AG55,AT55)</f>
        <v>0</v>
      </c>
      <c r="AO55" s="114"/>
      <c r="AP55" s="114"/>
      <c r="AQ55" s="117" t="s">
        <v>79</v>
      </c>
      <c r="AR55" s="118"/>
      <c r="AS55" s="119">
        <f>ROUND(SUM(AS56:AS59),2)</f>
        <v>0</v>
      </c>
      <c r="AT55" s="120">
        <f>ROUND(SUM(AV55:AW55),2)</f>
        <v>0</v>
      </c>
      <c r="AU55" s="121">
        <f>ROUND(SUM(AU56:AU59),5)</f>
        <v>0</v>
      </c>
      <c r="AV55" s="120">
        <f>ROUND(AZ55*L29,2)</f>
        <v>0</v>
      </c>
      <c r="AW55" s="120">
        <f>ROUND(BA55*L30,2)</f>
        <v>0</v>
      </c>
      <c r="AX55" s="120">
        <f>ROUND(BB55*L29,2)</f>
        <v>0</v>
      </c>
      <c r="AY55" s="120">
        <f>ROUND(BC55*L30,2)</f>
        <v>0</v>
      </c>
      <c r="AZ55" s="120">
        <f>ROUND(SUM(AZ56:AZ59),2)</f>
        <v>0</v>
      </c>
      <c r="BA55" s="120">
        <f>ROUND(SUM(BA56:BA59),2)</f>
        <v>0</v>
      </c>
      <c r="BB55" s="120">
        <f>ROUND(SUM(BB56:BB59),2)</f>
        <v>0</v>
      </c>
      <c r="BC55" s="120">
        <f>ROUND(SUM(BC56:BC59),2)</f>
        <v>0</v>
      </c>
      <c r="BD55" s="122">
        <f>ROUND(SUM(BD56:BD59),2)</f>
        <v>0</v>
      </c>
      <c r="BE55" s="7"/>
      <c r="BS55" s="123" t="s">
        <v>72</v>
      </c>
      <c r="BT55" s="123" t="s">
        <v>80</v>
      </c>
      <c r="BU55" s="123" t="s">
        <v>74</v>
      </c>
      <c r="BV55" s="123" t="s">
        <v>75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0" s="4" customFormat="1" ht="16.5" customHeight="1">
      <c r="A56" s="124" t="s">
        <v>83</v>
      </c>
      <c r="B56" s="63"/>
      <c r="C56" s="125"/>
      <c r="D56" s="125"/>
      <c r="E56" s="126" t="s">
        <v>77</v>
      </c>
      <c r="F56" s="126"/>
      <c r="G56" s="126"/>
      <c r="H56" s="126"/>
      <c r="I56" s="126"/>
      <c r="J56" s="125"/>
      <c r="K56" s="126" t="s">
        <v>84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7">
        <f>'01 - Bourací a přípravné ...'!J32</f>
        <v>0</v>
      </c>
      <c r="AH56" s="125"/>
      <c r="AI56" s="125"/>
      <c r="AJ56" s="125"/>
      <c r="AK56" s="125"/>
      <c r="AL56" s="125"/>
      <c r="AM56" s="125"/>
      <c r="AN56" s="127">
        <f>SUM(AG56,AT56)</f>
        <v>0</v>
      </c>
      <c r="AO56" s="125"/>
      <c r="AP56" s="125"/>
      <c r="AQ56" s="128" t="s">
        <v>85</v>
      </c>
      <c r="AR56" s="65"/>
      <c r="AS56" s="129">
        <v>0</v>
      </c>
      <c r="AT56" s="130">
        <f>ROUND(SUM(AV56:AW56),2)</f>
        <v>0</v>
      </c>
      <c r="AU56" s="131">
        <f>'01 - Bourací a přípravné ...'!P90</f>
        <v>0</v>
      </c>
      <c r="AV56" s="130">
        <f>'01 - Bourací a přípravné ...'!J35</f>
        <v>0</v>
      </c>
      <c r="AW56" s="130">
        <f>'01 - Bourací a přípravné ...'!J36</f>
        <v>0</v>
      </c>
      <c r="AX56" s="130">
        <f>'01 - Bourací a přípravné ...'!J37</f>
        <v>0</v>
      </c>
      <c r="AY56" s="130">
        <f>'01 - Bourací a přípravné ...'!J38</f>
        <v>0</v>
      </c>
      <c r="AZ56" s="130">
        <f>'01 - Bourací a přípravné ...'!F35</f>
        <v>0</v>
      </c>
      <c r="BA56" s="130">
        <f>'01 - Bourací a přípravné ...'!F36</f>
        <v>0</v>
      </c>
      <c r="BB56" s="130">
        <f>'01 - Bourací a přípravné ...'!F37</f>
        <v>0</v>
      </c>
      <c r="BC56" s="130">
        <f>'01 - Bourací a přípravné ...'!F38</f>
        <v>0</v>
      </c>
      <c r="BD56" s="132">
        <f>'01 - Bourací a přípravné ...'!F39</f>
        <v>0</v>
      </c>
      <c r="BE56" s="4"/>
      <c r="BT56" s="133" t="s">
        <v>82</v>
      </c>
      <c r="BV56" s="133" t="s">
        <v>75</v>
      </c>
      <c r="BW56" s="133" t="s">
        <v>86</v>
      </c>
      <c r="BX56" s="133" t="s">
        <v>81</v>
      </c>
      <c r="CL56" s="133" t="s">
        <v>19</v>
      </c>
    </row>
    <row r="57" spans="1:90" s="4" customFormat="1" ht="16.5" customHeight="1">
      <c r="A57" s="124" t="s">
        <v>83</v>
      </c>
      <c r="B57" s="63"/>
      <c r="C57" s="125"/>
      <c r="D57" s="125"/>
      <c r="E57" s="126" t="s">
        <v>87</v>
      </c>
      <c r="F57" s="126"/>
      <c r="G57" s="126"/>
      <c r="H57" s="126"/>
      <c r="I57" s="126"/>
      <c r="J57" s="125"/>
      <c r="K57" s="126" t="s">
        <v>88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7">
        <f>'02 - Bourací a přípravné ...'!J32</f>
        <v>0</v>
      </c>
      <c r="AH57" s="125"/>
      <c r="AI57" s="125"/>
      <c r="AJ57" s="125"/>
      <c r="AK57" s="125"/>
      <c r="AL57" s="125"/>
      <c r="AM57" s="125"/>
      <c r="AN57" s="127">
        <f>SUM(AG57,AT57)</f>
        <v>0</v>
      </c>
      <c r="AO57" s="125"/>
      <c r="AP57" s="125"/>
      <c r="AQ57" s="128" t="s">
        <v>85</v>
      </c>
      <c r="AR57" s="65"/>
      <c r="AS57" s="129">
        <v>0</v>
      </c>
      <c r="AT57" s="130">
        <f>ROUND(SUM(AV57:AW57),2)</f>
        <v>0</v>
      </c>
      <c r="AU57" s="131">
        <f>'02 - Bourací a přípravné ...'!P90</f>
        <v>0</v>
      </c>
      <c r="AV57" s="130">
        <f>'02 - Bourací a přípravné ...'!J35</f>
        <v>0</v>
      </c>
      <c r="AW57" s="130">
        <f>'02 - Bourací a přípravné ...'!J36</f>
        <v>0</v>
      </c>
      <c r="AX57" s="130">
        <f>'02 - Bourací a přípravné ...'!J37</f>
        <v>0</v>
      </c>
      <c r="AY57" s="130">
        <f>'02 - Bourací a přípravné ...'!J38</f>
        <v>0</v>
      </c>
      <c r="AZ57" s="130">
        <f>'02 - Bourací a přípravné ...'!F35</f>
        <v>0</v>
      </c>
      <c r="BA57" s="130">
        <f>'02 - Bourací a přípravné ...'!F36</f>
        <v>0</v>
      </c>
      <c r="BB57" s="130">
        <f>'02 - Bourací a přípravné ...'!F37</f>
        <v>0</v>
      </c>
      <c r="BC57" s="130">
        <f>'02 - Bourací a přípravné ...'!F38</f>
        <v>0</v>
      </c>
      <c r="BD57" s="132">
        <f>'02 - Bourací a přípravné ...'!F39</f>
        <v>0</v>
      </c>
      <c r="BE57" s="4"/>
      <c r="BT57" s="133" t="s">
        <v>82</v>
      </c>
      <c r="BV57" s="133" t="s">
        <v>75</v>
      </c>
      <c r="BW57" s="133" t="s">
        <v>89</v>
      </c>
      <c r="BX57" s="133" t="s">
        <v>81</v>
      </c>
      <c r="CL57" s="133" t="s">
        <v>19</v>
      </c>
    </row>
    <row r="58" spans="1:90" s="4" customFormat="1" ht="16.5" customHeight="1">
      <c r="A58" s="124" t="s">
        <v>83</v>
      </c>
      <c r="B58" s="63"/>
      <c r="C58" s="125"/>
      <c r="D58" s="125"/>
      <c r="E58" s="126" t="s">
        <v>90</v>
      </c>
      <c r="F58" s="126"/>
      <c r="G58" s="126"/>
      <c r="H58" s="126"/>
      <c r="I58" s="126"/>
      <c r="J58" s="125"/>
      <c r="K58" s="126" t="s">
        <v>91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'03 - Bourací a přípravné 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85</v>
      </c>
      <c r="AR58" s="65"/>
      <c r="AS58" s="129">
        <v>0</v>
      </c>
      <c r="AT58" s="130">
        <f>ROUND(SUM(AV58:AW58),2)</f>
        <v>0</v>
      </c>
      <c r="AU58" s="131">
        <f>'03 - Bourací a přípravné ...'!P90</f>
        <v>0</v>
      </c>
      <c r="AV58" s="130">
        <f>'03 - Bourací a přípravné ...'!J35</f>
        <v>0</v>
      </c>
      <c r="AW58" s="130">
        <f>'03 - Bourací a přípravné ...'!J36</f>
        <v>0</v>
      </c>
      <c r="AX58" s="130">
        <f>'03 - Bourací a přípravné ...'!J37</f>
        <v>0</v>
      </c>
      <c r="AY58" s="130">
        <f>'03 - Bourací a přípravné ...'!J38</f>
        <v>0</v>
      </c>
      <c r="AZ58" s="130">
        <f>'03 - Bourací a přípravné ...'!F35</f>
        <v>0</v>
      </c>
      <c r="BA58" s="130">
        <f>'03 - Bourací a přípravné ...'!F36</f>
        <v>0</v>
      </c>
      <c r="BB58" s="130">
        <f>'03 - Bourací a přípravné ...'!F37</f>
        <v>0</v>
      </c>
      <c r="BC58" s="130">
        <f>'03 - Bourací a přípravné ...'!F38</f>
        <v>0</v>
      </c>
      <c r="BD58" s="132">
        <f>'03 - Bourací a přípravné ...'!F39</f>
        <v>0</v>
      </c>
      <c r="BE58" s="4"/>
      <c r="BT58" s="133" t="s">
        <v>82</v>
      </c>
      <c r="BV58" s="133" t="s">
        <v>75</v>
      </c>
      <c r="BW58" s="133" t="s">
        <v>92</v>
      </c>
      <c r="BX58" s="133" t="s">
        <v>81</v>
      </c>
      <c r="CL58" s="133" t="s">
        <v>19</v>
      </c>
    </row>
    <row r="59" spans="1:90" s="4" customFormat="1" ht="16.5" customHeight="1">
      <c r="A59" s="124" t="s">
        <v>83</v>
      </c>
      <c r="B59" s="63"/>
      <c r="C59" s="125"/>
      <c r="D59" s="125"/>
      <c r="E59" s="126" t="s">
        <v>93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'04 - Bourací a přípravné 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85</v>
      </c>
      <c r="AR59" s="65"/>
      <c r="AS59" s="129">
        <v>0</v>
      </c>
      <c r="AT59" s="130">
        <f>ROUND(SUM(AV59:AW59),2)</f>
        <v>0</v>
      </c>
      <c r="AU59" s="131">
        <f>'04 - Bourací a přípravné ...'!P90</f>
        <v>0</v>
      </c>
      <c r="AV59" s="130">
        <f>'04 - Bourací a přípravné ...'!J35</f>
        <v>0</v>
      </c>
      <c r="AW59" s="130">
        <f>'04 - Bourací a přípravné ...'!J36</f>
        <v>0</v>
      </c>
      <c r="AX59" s="130">
        <f>'04 - Bourací a přípravné ...'!J37</f>
        <v>0</v>
      </c>
      <c r="AY59" s="130">
        <f>'04 - Bourací a přípravné ...'!J38</f>
        <v>0</v>
      </c>
      <c r="AZ59" s="130">
        <f>'04 - Bourací a přípravné ...'!F35</f>
        <v>0</v>
      </c>
      <c r="BA59" s="130">
        <f>'04 - Bourací a přípravné ...'!F36</f>
        <v>0</v>
      </c>
      <c r="BB59" s="130">
        <f>'04 - Bourací a přípravné ...'!F37</f>
        <v>0</v>
      </c>
      <c r="BC59" s="130">
        <f>'04 - Bourací a přípravné ...'!F38</f>
        <v>0</v>
      </c>
      <c r="BD59" s="132">
        <f>'04 - Bourací a přípravné ...'!F39</f>
        <v>0</v>
      </c>
      <c r="BE59" s="4"/>
      <c r="BT59" s="133" t="s">
        <v>82</v>
      </c>
      <c r="BV59" s="133" t="s">
        <v>75</v>
      </c>
      <c r="BW59" s="133" t="s">
        <v>95</v>
      </c>
      <c r="BX59" s="133" t="s">
        <v>81</v>
      </c>
      <c r="CL59" s="133" t="s">
        <v>19</v>
      </c>
    </row>
    <row r="60" spans="1:91" s="7" customFormat="1" ht="16.5" customHeight="1">
      <c r="A60" s="7"/>
      <c r="B60" s="111"/>
      <c r="C60" s="112"/>
      <c r="D60" s="113" t="s">
        <v>87</v>
      </c>
      <c r="E60" s="113"/>
      <c r="F60" s="113"/>
      <c r="G60" s="113"/>
      <c r="H60" s="113"/>
      <c r="I60" s="114"/>
      <c r="J60" s="113" t="s">
        <v>96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ROUND(SUM(AG61:AG64),2)</f>
        <v>0</v>
      </c>
      <c r="AH60" s="114"/>
      <c r="AI60" s="114"/>
      <c r="AJ60" s="114"/>
      <c r="AK60" s="114"/>
      <c r="AL60" s="114"/>
      <c r="AM60" s="114"/>
      <c r="AN60" s="116">
        <f>SUM(AG60,AT60)</f>
        <v>0</v>
      </c>
      <c r="AO60" s="114"/>
      <c r="AP60" s="114"/>
      <c r="AQ60" s="117" t="s">
        <v>79</v>
      </c>
      <c r="AR60" s="118"/>
      <c r="AS60" s="119">
        <f>ROUND(SUM(AS61:AS64),2)</f>
        <v>0</v>
      </c>
      <c r="AT60" s="120">
        <f>ROUND(SUM(AV60:AW60),2)</f>
        <v>0</v>
      </c>
      <c r="AU60" s="121">
        <f>ROUND(SUM(AU61:AU64),5)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ROUND(SUM(AZ61:AZ64),2)</f>
        <v>0</v>
      </c>
      <c r="BA60" s="120">
        <f>ROUND(SUM(BA61:BA64),2)</f>
        <v>0</v>
      </c>
      <c r="BB60" s="120">
        <f>ROUND(SUM(BB61:BB64),2)</f>
        <v>0</v>
      </c>
      <c r="BC60" s="120">
        <f>ROUND(SUM(BC61:BC64),2)</f>
        <v>0</v>
      </c>
      <c r="BD60" s="122">
        <f>ROUND(SUM(BD61:BD64),2)</f>
        <v>0</v>
      </c>
      <c r="BE60" s="7"/>
      <c r="BS60" s="123" t="s">
        <v>72</v>
      </c>
      <c r="BT60" s="123" t="s">
        <v>80</v>
      </c>
      <c r="BU60" s="123" t="s">
        <v>74</v>
      </c>
      <c r="BV60" s="123" t="s">
        <v>75</v>
      </c>
      <c r="BW60" s="123" t="s">
        <v>97</v>
      </c>
      <c r="BX60" s="123" t="s">
        <v>5</v>
      </c>
      <c r="CL60" s="123" t="s">
        <v>19</v>
      </c>
      <c r="CM60" s="123" t="s">
        <v>82</v>
      </c>
    </row>
    <row r="61" spans="1:90" s="4" customFormat="1" ht="23.25" customHeight="1">
      <c r="A61" s="124" t="s">
        <v>83</v>
      </c>
      <c r="B61" s="63"/>
      <c r="C61" s="125"/>
      <c r="D61" s="125"/>
      <c r="E61" s="126" t="s">
        <v>77</v>
      </c>
      <c r="F61" s="126"/>
      <c r="G61" s="126"/>
      <c r="H61" s="126"/>
      <c r="I61" s="126"/>
      <c r="J61" s="125"/>
      <c r="K61" s="126" t="s">
        <v>98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'01 - SO 110 - Úsek A - op...'!J32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85</v>
      </c>
      <c r="AR61" s="65"/>
      <c r="AS61" s="129">
        <v>0</v>
      </c>
      <c r="AT61" s="130">
        <f>ROUND(SUM(AV61:AW61),2)</f>
        <v>0</v>
      </c>
      <c r="AU61" s="131">
        <f>'01 - SO 110 - Úsek A - op...'!P92</f>
        <v>0</v>
      </c>
      <c r="AV61" s="130">
        <f>'01 - SO 110 - Úsek A - op...'!J35</f>
        <v>0</v>
      </c>
      <c r="AW61" s="130">
        <f>'01 - SO 110 - Úsek A - op...'!J36</f>
        <v>0</v>
      </c>
      <c r="AX61" s="130">
        <f>'01 - SO 110 - Úsek A - op...'!J37</f>
        <v>0</v>
      </c>
      <c r="AY61" s="130">
        <f>'01 - SO 110 - Úsek A - op...'!J38</f>
        <v>0</v>
      </c>
      <c r="AZ61" s="130">
        <f>'01 - SO 110 - Úsek A - op...'!F35</f>
        <v>0</v>
      </c>
      <c r="BA61" s="130">
        <f>'01 - SO 110 - Úsek A - op...'!F36</f>
        <v>0</v>
      </c>
      <c r="BB61" s="130">
        <f>'01 - SO 110 - Úsek A - op...'!F37</f>
        <v>0</v>
      </c>
      <c r="BC61" s="130">
        <f>'01 - SO 110 - Úsek A - op...'!F38</f>
        <v>0</v>
      </c>
      <c r="BD61" s="132">
        <f>'01 - SO 110 - Úsek A - op...'!F39</f>
        <v>0</v>
      </c>
      <c r="BE61" s="4"/>
      <c r="BT61" s="133" t="s">
        <v>82</v>
      </c>
      <c r="BV61" s="133" t="s">
        <v>75</v>
      </c>
      <c r="BW61" s="133" t="s">
        <v>99</v>
      </c>
      <c r="BX61" s="133" t="s">
        <v>97</v>
      </c>
      <c r="CL61" s="133" t="s">
        <v>19</v>
      </c>
    </row>
    <row r="62" spans="1:90" s="4" customFormat="1" ht="23.25" customHeight="1">
      <c r="A62" s="124" t="s">
        <v>83</v>
      </c>
      <c r="B62" s="63"/>
      <c r="C62" s="125"/>
      <c r="D62" s="125"/>
      <c r="E62" s="126" t="s">
        <v>87</v>
      </c>
      <c r="F62" s="126"/>
      <c r="G62" s="126"/>
      <c r="H62" s="126"/>
      <c r="I62" s="126"/>
      <c r="J62" s="125"/>
      <c r="K62" s="126" t="s">
        <v>100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'02 - SO 111 - Hospodářský...'!J32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85</v>
      </c>
      <c r="AR62" s="65"/>
      <c r="AS62" s="129">
        <v>0</v>
      </c>
      <c r="AT62" s="130">
        <f>ROUND(SUM(AV62:AW62),2)</f>
        <v>0</v>
      </c>
      <c r="AU62" s="131">
        <f>'02 - SO 111 - Hospodářský...'!P95</f>
        <v>0</v>
      </c>
      <c r="AV62" s="130">
        <f>'02 - SO 111 - Hospodářský...'!J35</f>
        <v>0</v>
      </c>
      <c r="AW62" s="130">
        <f>'02 - SO 111 - Hospodářský...'!J36</f>
        <v>0</v>
      </c>
      <c r="AX62" s="130">
        <f>'02 - SO 111 - Hospodářský...'!J37</f>
        <v>0</v>
      </c>
      <c r="AY62" s="130">
        <f>'02 - SO 111 - Hospodářský...'!J38</f>
        <v>0</v>
      </c>
      <c r="AZ62" s="130">
        <f>'02 - SO 111 - Hospodářský...'!F35</f>
        <v>0</v>
      </c>
      <c r="BA62" s="130">
        <f>'02 - SO 111 - Hospodářský...'!F36</f>
        <v>0</v>
      </c>
      <c r="BB62" s="130">
        <f>'02 - SO 111 - Hospodářský...'!F37</f>
        <v>0</v>
      </c>
      <c r="BC62" s="130">
        <f>'02 - SO 111 - Hospodářský...'!F38</f>
        <v>0</v>
      </c>
      <c r="BD62" s="132">
        <f>'02 - SO 111 - Hospodářský...'!F39</f>
        <v>0</v>
      </c>
      <c r="BE62" s="4"/>
      <c r="BT62" s="133" t="s">
        <v>82</v>
      </c>
      <c r="BV62" s="133" t="s">
        <v>75</v>
      </c>
      <c r="BW62" s="133" t="s">
        <v>101</v>
      </c>
      <c r="BX62" s="133" t="s">
        <v>97</v>
      </c>
      <c r="CL62" s="133" t="s">
        <v>19</v>
      </c>
    </row>
    <row r="63" spans="1:90" s="4" customFormat="1" ht="16.5" customHeight="1">
      <c r="A63" s="124" t="s">
        <v>83</v>
      </c>
      <c r="B63" s="63"/>
      <c r="C63" s="125"/>
      <c r="D63" s="125"/>
      <c r="E63" s="126" t="s">
        <v>90</v>
      </c>
      <c r="F63" s="126"/>
      <c r="G63" s="126"/>
      <c r="H63" s="126"/>
      <c r="I63" s="126"/>
      <c r="J63" s="125"/>
      <c r="K63" s="126" t="s">
        <v>102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'03 - SO 112 - Hospodářský...'!J32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85</v>
      </c>
      <c r="AR63" s="65"/>
      <c r="AS63" s="129">
        <v>0</v>
      </c>
      <c r="AT63" s="130">
        <f>ROUND(SUM(AV63:AW63),2)</f>
        <v>0</v>
      </c>
      <c r="AU63" s="131">
        <f>'03 - SO 112 - Hospodářský...'!P90</f>
        <v>0</v>
      </c>
      <c r="AV63" s="130">
        <f>'03 - SO 112 - Hospodářský...'!J35</f>
        <v>0</v>
      </c>
      <c r="AW63" s="130">
        <f>'03 - SO 112 - Hospodářský...'!J36</f>
        <v>0</v>
      </c>
      <c r="AX63" s="130">
        <f>'03 - SO 112 - Hospodářský...'!J37</f>
        <v>0</v>
      </c>
      <c r="AY63" s="130">
        <f>'03 - SO 112 - Hospodářský...'!J38</f>
        <v>0</v>
      </c>
      <c r="AZ63" s="130">
        <f>'03 - SO 112 - Hospodářský...'!F35</f>
        <v>0</v>
      </c>
      <c r="BA63" s="130">
        <f>'03 - SO 112 - Hospodářský...'!F36</f>
        <v>0</v>
      </c>
      <c r="BB63" s="130">
        <f>'03 - SO 112 - Hospodářský...'!F37</f>
        <v>0</v>
      </c>
      <c r="BC63" s="130">
        <f>'03 - SO 112 - Hospodářský...'!F38</f>
        <v>0</v>
      </c>
      <c r="BD63" s="132">
        <f>'03 - SO 112 - Hospodářský...'!F39</f>
        <v>0</v>
      </c>
      <c r="BE63" s="4"/>
      <c r="BT63" s="133" t="s">
        <v>82</v>
      </c>
      <c r="BV63" s="133" t="s">
        <v>75</v>
      </c>
      <c r="BW63" s="133" t="s">
        <v>103</v>
      </c>
      <c r="BX63" s="133" t="s">
        <v>97</v>
      </c>
      <c r="CL63" s="133" t="s">
        <v>19</v>
      </c>
    </row>
    <row r="64" spans="1:90" s="4" customFormat="1" ht="16.5" customHeight="1">
      <c r="A64" s="124" t="s">
        <v>83</v>
      </c>
      <c r="B64" s="63"/>
      <c r="C64" s="125"/>
      <c r="D64" s="125"/>
      <c r="E64" s="126" t="s">
        <v>93</v>
      </c>
      <c r="F64" s="126"/>
      <c r="G64" s="126"/>
      <c r="H64" s="126"/>
      <c r="I64" s="126"/>
      <c r="J64" s="125"/>
      <c r="K64" s="126" t="s">
        <v>104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'04 - Dopravní značení'!J32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85</v>
      </c>
      <c r="AR64" s="65"/>
      <c r="AS64" s="129">
        <v>0</v>
      </c>
      <c r="AT64" s="130">
        <f>ROUND(SUM(AV64:AW64),2)</f>
        <v>0</v>
      </c>
      <c r="AU64" s="131">
        <f>'04 - Dopravní značení'!P89</f>
        <v>0</v>
      </c>
      <c r="AV64" s="130">
        <f>'04 - Dopravní značení'!J35</f>
        <v>0</v>
      </c>
      <c r="AW64" s="130">
        <f>'04 - Dopravní značení'!J36</f>
        <v>0</v>
      </c>
      <c r="AX64" s="130">
        <f>'04 - Dopravní značení'!J37</f>
        <v>0</v>
      </c>
      <c r="AY64" s="130">
        <f>'04 - Dopravní značení'!J38</f>
        <v>0</v>
      </c>
      <c r="AZ64" s="130">
        <f>'04 - Dopravní značení'!F35</f>
        <v>0</v>
      </c>
      <c r="BA64" s="130">
        <f>'04 - Dopravní značení'!F36</f>
        <v>0</v>
      </c>
      <c r="BB64" s="130">
        <f>'04 - Dopravní značení'!F37</f>
        <v>0</v>
      </c>
      <c r="BC64" s="130">
        <f>'04 - Dopravní značení'!F38</f>
        <v>0</v>
      </c>
      <c r="BD64" s="132">
        <f>'04 - Dopravní značení'!F39</f>
        <v>0</v>
      </c>
      <c r="BE64" s="4"/>
      <c r="BT64" s="133" t="s">
        <v>82</v>
      </c>
      <c r="BV64" s="133" t="s">
        <v>75</v>
      </c>
      <c r="BW64" s="133" t="s">
        <v>105</v>
      </c>
      <c r="BX64" s="133" t="s">
        <v>97</v>
      </c>
      <c r="CL64" s="133" t="s">
        <v>19</v>
      </c>
    </row>
    <row r="65" spans="1:91" s="7" customFormat="1" ht="16.5" customHeight="1">
      <c r="A65" s="7"/>
      <c r="B65" s="111"/>
      <c r="C65" s="112"/>
      <c r="D65" s="113" t="s">
        <v>90</v>
      </c>
      <c r="E65" s="113"/>
      <c r="F65" s="113"/>
      <c r="G65" s="113"/>
      <c r="H65" s="113"/>
      <c r="I65" s="114"/>
      <c r="J65" s="113" t="s">
        <v>106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ROUND(SUM(AG66:AG70),2)</f>
        <v>0</v>
      </c>
      <c r="AH65" s="114"/>
      <c r="AI65" s="114"/>
      <c r="AJ65" s="114"/>
      <c r="AK65" s="114"/>
      <c r="AL65" s="114"/>
      <c r="AM65" s="114"/>
      <c r="AN65" s="116">
        <f>SUM(AG65,AT65)</f>
        <v>0</v>
      </c>
      <c r="AO65" s="114"/>
      <c r="AP65" s="114"/>
      <c r="AQ65" s="117" t="s">
        <v>79</v>
      </c>
      <c r="AR65" s="118"/>
      <c r="AS65" s="119">
        <f>ROUND(SUM(AS66:AS70),2)</f>
        <v>0</v>
      </c>
      <c r="AT65" s="120">
        <f>ROUND(SUM(AV65:AW65),2)</f>
        <v>0</v>
      </c>
      <c r="AU65" s="121">
        <f>ROUND(SUM(AU66:AU70),5)</f>
        <v>0</v>
      </c>
      <c r="AV65" s="120">
        <f>ROUND(AZ65*L29,2)</f>
        <v>0</v>
      </c>
      <c r="AW65" s="120">
        <f>ROUND(BA65*L30,2)</f>
        <v>0</v>
      </c>
      <c r="AX65" s="120">
        <f>ROUND(BB65*L29,2)</f>
        <v>0</v>
      </c>
      <c r="AY65" s="120">
        <f>ROUND(BC65*L30,2)</f>
        <v>0</v>
      </c>
      <c r="AZ65" s="120">
        <f>ROUND(SUM(AZ66:AZ70),2)</f>
        <v>0</v>
      </c>
      <c r="BA65" s="120">
        <f>ROUND(SUM(BA66:BA70),2)</f>
        <v>0</v>
      </c>
      <c r="BB65" s="120">
        <f>ROUND(SUM(BB66:BB70),2)</f>
        <v>0</v>
      </c>
      <c r="BC65" s="120">
        <f>ROUND(SUM(BC66:BC70),2)</f>
        <v>0</v>
      </c>
      <c r="BD65" s="122">
        <f>ROUND(SUM(BD66:BD70),2)</f>
        <v>0</v>
      </c>
      <c r="BE65" s="7"/>
      <c r="BS65" s="123" t="s">
        <v>72</v>
      </c>
      <c r="BT65" s="123" t="s">
        <v>80</v>
      </c>
      <c r="BU65" s="123" t="s">
        <v>74</v>
      </c>
      <c r="BV65" s="123" t="s">
        <v>75</v>
      </c>
      <c r="BW65" s="123" t="s">
        <v>107</v>
      </c>
      <c r="BX65" s="123" t="s">
        <v>5</v>
      </c>
      <c r="CL65" s="123" t="s">
        <v>19</v>
      </c>
      <c r="CM65" s="123" t="s">
        <v>82</v>
      </c>
    </row>
    <row r="66" spans="1:90" s="4" customFormat="1" ht="23.25" customHeight="1">
      <c r="A66" s="124" t="s">
        <v>83</v>
      </c>
      <c r="B66" s="63"/>
      <c r="C66" s="125"/>
      <c r="D66" s="125"/>
      <c r="E66" s="126" t="s">
        <v>77</v>
      </c>
      <c r="F66" s="126"/>
      <c r="G66" s="126"/>
      <c r="H66" s="126"/>
      <c r="I66" s="126"/>
      <c r="J66" s="125"/>
      <c r="K66" s="126" t="s">
        <v>108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'01 - SO 120 - Úsek C - op...'!J32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85</v>
      </c>
      <c r="AR66" s="65"/>
      <c r="AS66" s="129">
        <v>0</v>
      </c>
      <c r="AT66" s="130">
        <f>ROUND(SUM(AV66:AW66),2)</f>
        <v>0</v>
      </c>
      <c r="AU66" s="131">
        <f>'01 - SO 120 - Úsek C - op...'!P92</f>
        <v>0</v>
      </c>
      <c r="AV66" s="130">
        <f>'01 - SO 120 - Úsek C - op...'!J35</f>
        <v>0</v>
      </c>
      <c r="AW66" s="130">
        <f>'01 - SO 120 - Úsek C - op...'!J36</f>
        <v>0</v>
      </c>
      <c r="AX66" s="130">
        <f>'01 - SO 120 - Úsek C - op...'!J37</f>
        <v>0</v>
      </c>
      <c r="AY66" s="130">
        <f>'01 - SO 120 - Úsek C - op...'!J38</f>
        <v>0</v>
      </c>
      <c r="AZ66" s="130">
        <f>'01 - SO 120 - Úsek C - op...'!F35</f>
        <v>0</v>
      </c>
      <c r="BA66" s="130">
        <f>'01 - SO 120 - Úsek C - op...'!F36</f>
        <v>0</v>
      </c>
      <c r="BB66" s="130">
        <f>'01 - SO 120 - Úsek C - op...'!F37</f>
        <v>0</v>
      </c>
      <c r="BC66" s="130">
        <f>'01 - SO 120 - Úsek C - op...'!F38</f>
        <v>0</v>
      </c>
      <c r="BD66" s="132">
        <f>'01 - SO 120 - Úsek C - op...'!F39</f>
        <v>0</v>
      </c>
      <c r="BE66" s="4"/>
      <c r="BT66" s="133" t="s">
        <v>82</v>
      </c>
      <c r="BV66" s="133" t="s">
        <v>75</v>
      </c>
      <c r="BW66" s="133" t="s">
        <v>109</v>
      </c>
      <c r="BX66" s="133" t="s">
        <v>107</v>
      </c>
      <c r="CL66" s="133" t="s">
        <v>19</v>
      </c>
    </row>
    <row r="67" spans="1:90" s="4" customFormat="1" ht="23.25" customHeight="1">
      <c r="A67" s="124" t="s">
        <v>83</v>
      </c>
      <c r="B67" s="63"/>
      <c r="C67" s="125"/>
      <c r="D67" s="125"/>
      <c r="E67" s="126" t="s">
        <v>87</v>
      </c>
      <c r="F67" s="126"/>
      <c r="G67" s="126"/>
      <c r="H67" s="126"/>
      <c r="I67" s="126"/>
      <c r="J67" s="125"/>
      <c r="K67" s="126" t="s">
        <v>110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'02 - SO 121 - Propustek Ø...'!J32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85</v>
      </c>
      <c r="AR67" s="65"/>
      <c r="AS67" s="129">
        <v>0</v>
      </c>
      <c r="AT67" s="130">
        <f>ROUND(SUM(AV67:AW67),2)</f>
        <v>0</v>
      </c>
      <c r="AU67" s="131">
        <f>'02 - SO 121 - Propustek Ø...'!P94</f>
        <v>0</v>
      </c>
      <c r="AV67" s="130">
        <f>'02 - SO 121 - Propustek Ø...'!J35</f>
        <v>0</v>
      </c>
      <c r="AW67" s="130">
        <f>'02 - SO 121 - Propustek Ø...'!J36</f>
        <v>0</v>
      </c>
      <c r="AX67" s="130">
        <f>'02 - SO 121 - Propustek Ø...'!J37</f>
        <v>0</v>
      </c>
      <c r="AY67" s="130">
        <f>'02 - SO 121 - Propustek Ø...'!J38</f>
        <v>0</v>
      </c>
      <c r="AZ67" s="130">
        <f>'02 - SO 121 - Propustek Ø...'!F35</f>
        <v>0</v>
      </c>
      <c r="BA67" s="130">
        <f>'02 - SO 121 - Propustek Ø...'!F36</f>
        <v>0</v>
      </c>
      <c r="BB67" s="130">
        <f>'02 - SO 121 - Propustek Ø...'!F37</f>
        <v>0</v>
      </c>
      <c r="BC67" s="130">
        <f>'02 - SO 121 - Propustek Ø...'!F38</f>
        <v>0</v>
      </c>
      <c r="BD67" s="132">
        <f>'02 - SO 121 - Propustek Ø...'!F39</f>
        <v>0</v>
      </c>
      <c r="BE67" s="4"/>
      <c r="BT67" s="133" t="s">
        <v>82</v>
      </c>
      <c r="BV67" s="133" t="s">
        <v>75</v>
      </c>
      <c r="BW67" s="133" t="s">
        <v>111</v>
      </c>
      <c r="BX67" s="133" t="s">
        <v>107</v>
      </c>
      <c r="CL67" s="133" t="s">
        <v>19</v>
      </c>
    </row>
    <row r="68" spans="1:90" s="4" customFormat="1" ht="23.25" customHeight="1">
      <c r="A68" s="124" t="s">
        <v>83</v>
      </c>
      <c r="B68" s="63"/>
      <c r="C68" s="125"/>
      <c r="D68" s="125"/>
      <c r="E68" s="126" t="s">
        <v>90</v>
      </c>
      <c r="F68" s="126"/>
      <c r="G68" s="126"/>
      <c r="H68" s="126"/>
      <c r="I68" s="126"/>
      <c r="J68" s="125"/>
      <c r="K68" s="126" t="s">
        <v>112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'03 - SO 122 - Hospodářský...'!J32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85</v>
      </c>
      <c r="AR68" s="65"/>
      <c r="AS68" s="129">
        <v>0</v>
      </c>
      <c r="AT68" s="130">
        <f>ROUND(SUM(AV68:AW68),2)</f>
        <v>0</v>
      </c>
      <c r="AU68" s="131">
        <f>'03 - SO 122 - Hospodářský...'!P95</f>
        <v>0</v>
      </c>
      <c r="AV68" s="130">
        <f>'03 - SO 122 - Hospodářský...'!J35</f>
        <v>0</v>
      </c>
      <c r="AW68" s="130">
        <f>'03 - SO 122 - Hospodářský...'!J36</f>
        <v>0</v>
      </c>
      <c r="AX68" s="130">
        <f>'03 - SO 122 - Hospodářský...'!J37</f>
        <v>0</v>
      </c>
      <c r="AY68" s="130">
        <f>'03 - SO 122 - Hospodářský...'!J38</f>
        <v>0</v>
      </c>
      <c r="AZ68" s="130">
        <f>'03 - SO 122 - Hospodářský...'!F35</f>
        <v>0</v>
      </c>
      <c r="BA68" s="130">
        <f>'03 - SO 122 - Hospodářský...'!F36</f>
        <v>0</v>
      </c>
      <c r="BB68" s="130">
        <f>'03 - SO 122 - Hospodářský...'!F37</f>
        <v>0</v>
      </c>
      <c r="BC68" s="130">
        <f>'03 - SO 122 - Hospodářský...'!F38</f>
        <v>0</v>
      </c>
      <c r="BD68" s="132">
        <f>'03 - SO 122 - Hospodářský...'!F39</f>
        <v>0</v>
      </c>
      <c r="BE68" s="4"/>
      <c r="BT68" s="133" t="s">
        <v>82</v>
      </c>
      <c r="BV68" s="133" t="s">
        <v>75</v>
      </c>
      <c r="BW68" s="133" t="s">
        <v>113</v>
      </c>
      <c r="BX68" s="133" t="s">
        <v>107</v>
      </c>
      <c r="CL68" s="133" t="s">
        <v>19</v>
      </c>
    </row>
    <row r="69" spans="1:90" s="4" customFormat="1" ht="16.5" customHeight="1">
      <c r="A69" s="124" t="s">
        <v>83</v>
      </c>
      <c r="B69" s="63"/>
      <c r="C69" s="125"/>
      <c r="D69" s="125"/>
      <c r="E69" s="126" t="s">
        <v>93</v>
      </c>
      <c r="F69" s="126"/>
      <c r="G69" s="126"/>
      <c r="H69" s="126"/>
      <c r="I69" s="126"/>
      <c r="J69" s="125"/>
      <c r="K69" s="126" t="s">
        <v>114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>
        <f>'04 - SO 123 - Hospodářský...'!J32</f>
        <v>0</v>
      </c>
      <c r="AH69" s="125"/>
      <c r="AI69" s="125"/>
      <c r="AJ69" s="125"/>
      <c r="AK69" s="125"/>
      <c r="AL69" s="125"/>
      <c r="AM69" s="125"/>
      <c r="AN69" s="127">
        <f>SUM(AG69,AT69)</f>
        <v>0</v>
      </c>
      <c r="AO69" s="125"/>
      <c r="AP69" s="125"/>
      <c r="AQ69" s="128" t="s">
        <v>85</v>
      </c>
      <c r="AR69" s="65"/>
      <c r="AS69" s="129">
        <v>0</v>
      </c>
      <c r="AT69" s="130">
        <f>ROUND(SUM(AV69:AW69),2)</f>
        <v>0</v>
      </c>
      <c r="AU69" s="131">
        <f>'04 - SO 123 - Hospodářský...'!P90</f>
        <v>0</v>
      </c>
      <c r="AV69" s="130">
        <f>'04 - SO 123 - Hospodářský...'!J35</f>
        <v>0</v>
      </c>
      <c r="AW69" s="130">
        <f>'04 - SO 123 - Hospodářský...'!J36</f>
        <v>0</v>
      </c>
      <c r="AX69" s="130">
        <f>'04 - SO 123 - Hospodářský...'!J37</f>
        <v>0</v>
      </c>
      <c r="AY69" s="130">
        <f>'04 - SO 123 - Hospodářský...'!J38</f>
        <v>0</v>
      </c>
      <c r="AZ69" s="130">
        <f>'04 - SO 123 - Hospodářský...'!F35</f>
        <v>0</v>
      </c>
      <c r="BA69" s="130">
        <f>'04 - SO 123 - Hospodářský...'!F36</f>
        <v>0</v>
      </c>
      <c r="BB69" s="130">
        <f>'04 - SO 123 - Hospodářský...'!F37</f>
        <v>0</v>
      </c>
      <c r="BC69" s="130">
        <f>'04 - SO 123 - Hospodářský...'!F38</f>
        <v>0</v>
      </c>
      <c r="BD69" s="132">
        <f>'04 - SO 123 - Hospodářský...'!F39</f>
        <v>0</v>
      </c>
      <c r="BE69" s="4"/>
      <c r="BT69" s="133" t="s">
        <v>82</v>
      </c>
      <c r="BV69" s="133" t="s">
        <v>75</v>
      </c>
      <c r="BW69" s="133" t="s">
        <v>115</v>
      </c>
      <c r="BX69" s="133" t="s">
        <v>107</v>
      </c>
      <c r="CL69" s="133" t="s">
        <v>19</v>
      </c>
    </row>
    <row r="70" spans="1:90" s="4" customFormat="1" ht="16.5" customHeight="1">
      <c r="A70" s="124" t="s">
        <v>83</v>
      </c>
      <c r="B70" s="63"/>
      <c r="C70" s="125"/>
      <c r="D70" s="125"/>
      <c r="E70" s="126" t="s">
        <v>116</v>
      </c>
      <c r="F70" s="126"/>
      <c r="G70" s="126"/>
      <c r="H70" s="126"/>
      <c r="I70" s="126"/>
      <c r="J70" s="125"/>
      <c r="K70" s="126" t="s">
        <v>104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>
        <f>'05 - Dopravní značení'!J32</f>
        <v>0</v>
      </c>
      <c r="AH70" s="125"/>
      <c r="AI70" s="125"/>
      <c r="AJ70" s="125"/>
      <c r="AK70" s="125"/>
      <c r="AL70" s="125"/>
      <c r="AM70" s="125"/>
      <c r="AN70" s="127">
        <f>SUM(AG70,AT70)</f>
        <v>0</v>
      </c>
      <c r="AO70" s="125"/>
      <c r="AP70" s="125"/>
      <c r="AQ70" s="128" t="s">
        <v>85</v>
      </c>
      <c r="AR70" s="65"/>
      <c r="AS70" s="129">
        <v>0</v>
      </c>
      <c r="AT70" s="130">
        <f>ROUND(SUM(AV70:AW70),2)</f>
        <v>0</v>
      </c>
      <c r="AU70" s="131">
        <f>'05 - Dopravní značení'!P89</f>
        <v>0</v>
      </c>
      <c r="AV70" s="130">
        <f>'05 - Dopravní značení'!J35</f>
        <v>0</v>
      </c>
      <c r="AW70" s="130">
        <f>'05 - Dopravní značení'!J36</f>
        <v>0</v>
      </c>
      <c r="AX70" s="130">
        <f>'05 - Dopravní značení'!J37</f>
        <v>0</v>
      </c>
      <c r="AY70" s="130">
        <f>'05 - Dopravní značení'!J38</f>
        <v>0</v>
      </c>
      <c r="AZ70" s="130">
        <f>'05 - Dopravní značení'!F35</f>
        <v>0</v>
      </c>
      <c r="BA70" s="130">
        <f>'05 - Dopravní značení'!F36</f>
        <v>0</v>
      </c>
      <c r="BB70" s="130">
        <f>'05 - Dopravní značení'!F37</f>
        <v>0</v>
      </c>
      <c r="BC70" s="130">
        <f>'05 - Dopravní značení'!F38</f>
        <v>0</v>
      </c>
      <c r="BD70" s="132">
        <f>'05 - Dopravní značení'!F39</f>
        <v>0</v>
      </c>
      <c r="BE70" s="4"/>
      <c r="BT70" s="133" t="s">
        <v>82</v>
      </c>
      <c r="BV70" s="133" t="s">
        <v>75</v>
      </c>
      <c r="BW70" s="133" t="s">
        <v>117</v>
      </c>
      <c r="BX70" s="133" t="s">
        <v>107</v>
      </c>
      <c r="CL70" s="133" t="s">
        <v>19</v>
      </c>
    </row>
    <row r="71" spans="1:91" s="7" customFormat="1" ht="16.5" customHeight="1">
      <c r="A71" s="7"/>
      <c r="B71" s="111"/>
      <c r="C71" s="112"/>
      <c r="D71" s="113" t="s">
        <v>93</v>
      </c>
      <c r="E71" s="113"/>
      <c r="F71" s="113"/>
      <c r="G71" s="113"/>
      <c r="H71" s="113"/>
      <c r="I71" s="114"/>
      <c r="J71" s="113" t="s">
        <v>118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5">
        <f>ROUND(SUM(AG72:AG79),2)</f>
        <v>0</v>
      </c>
      <c r="AH71" s="114"/>
      <c r="AI71" s="114"/>
      <c r="AJ71" s="114"/>
      <c r="AK71" s="114"/>
      <c r="AL71" s="114"/>
      <c r="AM71" s="114"/>
      <c r="AN71" s="116">
        <f>SUM(AG71,AT71)</f>
        <v>0</v>
      </c>
      <c r="AO71" s="114"/>
      <c r="AP71" s="114"/>
      <c r="AQ71" s="117" t="s">
        <v>79</v>
      </c>
      <c r="AR71" s="118"/>
      <c r="AS71" s="119">
        <f>ROUND(SUM(AS72:AS79),2)</f>
        <v>0</v>
      </c>
      <c r="AT71" s="120">
        <f>ROUND(SUM(AV71:AW71),2)</f>
        <v>0</v>
      </c>
      <c r="AU71" s="121">
        <f>ROUND(SUM(AU72:AU79),5)</f>
        <v>0</v>
      </c>
      <c r="AV71" s="120">
        <f>ROUND(AZ71*L29,2)</f>
        <v>0</v>
      </c>
      <c r="AW71" s="120">
        <f>ROUND(BA71*L30,2)</f>
        <v>0</v>
      </c>
      <c r="AX71" s="120">
        <f>ROUND(BB71*L29,2)</f>
        <v>0</v>
      </c>
      <c r="AY71" s="120">
        <f>ROUND(BC71*L30,2)</f>
        <v>0</v>
      </c>
      <c r="AZ71" s="120">
        <f>ROUND(SUM(AZ72:AZ79),2)</f>
        <v>0</v>
      </c>
      <c r="BA71" s="120">
        <f>ROUND(SUM(BA72:BA79),2)</f>
        <v>0</v>
      </c>
      <c r="BB71" s="120">
        <f>ROUND(SUM(BB72:BB79),2)</f>
        <v>0</v>
      </c>
      <c r="BC71" s="120">
        <f>ROUND(SUM(BC72:BC79),2)</f>
        <v>0</v>
      </c>
      <c r="BD71" s="122">
        <f>ROUND(SUM(BD72:BD79),2)</f>
        <v>0</v>
      </c>
      <c r="BE71" s="7"/>
      <c r="BS71" s="123" t="s">
        <v>72</v>
      </c>
      <c r="BT71" s="123" t="s">
        <v>80</v>
      </c>
      <c r="BU71" s="123" t="s">
        <v>74</v>
      </c>
      <c r="BV71" s="123" t="s">
        <v>75</v>
      </c>
      <c r="BW71" s="123" t="s">
        <v>119</v>
      </c>
      <c r="BX71" s="123" t="s">
        <v>5</v>
      </c>
      <c r="CL71" s="123" t="s">
        <v>19</v>
      </c>
      <c r="CM71" s="123" t="s">
        <v>82</v>
      </c>
    </row>
    <row r="72" spans="1:90" s="4" customFormat="1" ht="23.25" customHeight="1">
      <c r="A72" s="124" t="s">
        <v>83</v>
      </c>
      <c r="B72" s="63"/>
      <c r="C72" s="125"/>
      <c r="D72" s="125"/>
      <c r="E72" s="126" t="s">
        <v>77</v>
      </c>
      <c r="F72" s="126"/>
      <c r="G72" s="126"/>
      <c r="H72" s="126"/>
      <c r="I72" s="126"/>
      <c r="J72" s="125"/>
      <c r="K72" s="126" t="s">
        <v>120</v>
      </c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7">
        <f>'01 - SO 130 - Úsek E - op...'!J32</f>
        <v>0</v>
      </c>
      <c r="AH72" s="125"/>
      <c r="AI72" s="125"/>
      <c r="AJ72" s="125"/>
      <c r="AK72" s="125"/>
      <c r="AL72" s="125"/>
      <c r="AM72" s="125"/>
      <c r="AN72" s="127">
        <f>SUM(AG72,AT72)</f>
        <v>0</v>
      </c>
      <c r="AO72" s="125"/>
      <c r="AP72" s="125"/>
      <c r="AQ72" s="128" t="s">
        <v>85</v>
      </c>
      <c r="AR72" s="65"/>
      <c r="AS72" s="129">
        <v>0</v>
      </c>
      <c r="AT72" s="130">
        <f>ROUND(SUM(AV72:AW72),2)</f>
        <v>0</v>
      </c>
      <c r="AU72" s="131">
        <f>'01 - SO 130 - Úsek E - op...'!P92</f>
        <v>0</v>
      </c>
      <c r="AV72" s="130">
        <f>'01 - SO 130 - Úsek E - op...'!J35</f>
        <v>0</v>
      </c>
      <c r="AW72" s="130">
        <f>'01 - SO 130 - Úsek E - op...'!J36</f>
        <v>0</v>
      </c>
      <c r="AX72" s="130">
        <f>'01 - SO 130 - Úsek E - op...'!J37</f>
        <v>0</v>
      </c>
      <c r="AY72" s="130">
        <f>'01 - SO 130 - Úsek E - op...'!J38</f>
        <v>0</v>
      </c>
      <c r="AZ72" s="130">
        <f>'01 - SO 130 - Úsek E - op...'!F35</f>
        <v>0</v>
      </c>
      <c r="BA72" s="130">
        <f>'01 - SO 130 - Úsek E - op...'!F36</f>
        <v>0</v>
      </c>
      <c r="BB72" s="130">
        <f>'01 - SO 130 - Úsek E - op...'!F37</f>
        <v>0</v>
      </c>
      <c r="BC72" s="130">
        <f>'01 - SO 130 - Úsek E - op...'!F38</f>
        <v>0</v>
      </c>
      <c r="BD72" s="132">
        <f>'01 - SO 130 - Úsek E - op...'!F39</f>
        <v>0</v>
      </c>
      <c r="BE72" s="4"/>
      <c r="BT72" s="133" t="s">
        <v>82</v>
      </c>
      <c r="BV72" s="133" t="s">
        <v>75</v>
      </c>
      <c r="BW72" s="133" t="s">
        <v>121</v>
      </c>
      <c r="BX72" s="133" t="s">
        <v>119</v>
      </c>
      <c r="CL72" s="133" t="s">
        <v>19</v>
      </c>
    </row>
    <row r="73" spans="1:90" s="4" customFormat="1" ht="23.25" customHeight="1">
      <c r="A73" s="124" t="s">
        <v>83</v>
      </c>
      <c r="B73" s="63"/>
      <c r="C73" s="125"/>
      <c r="D73" s="125"/>
      <c r="E73" s="126" t="s">
        <v>87</v>
      </c>
      <c r="F73" s="126"/>
      <c r="G73" s="126"/>
      <c r="H73" s="126"/>
      <c r="I73" s="126"/>
      <c r="J73" s="125"/>
      <c r="K73" s="126" t="s">
        <v>122</v>
      </c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7">
        <f>'02 - SO 131 - Propustek Ø...'!J32</f>
        <v>0</v>
      </c>
      <c r="AH73" s="125"/>
      <c r="AI73" s="125"/>
      <c r="AJ73" s="125"/>
      <c r="AK73" s="125"/>
      <c r="AL73" s="125"/>
      <c r="AM73" s="125"/>
      <c r="AN73" s="127">
        <f>SUM(AG73,AT73)</f>
        <v>0</v>
      </c>
      <c r="AO73" s="125"/>
      <c r="AP73" s="125"/>
      <c r="AQ73" s="128" t="s">
        <v>85</v>
      </c>
      <c r="AR73" s="65"/>
      <c r="AS73" s="129">
        <v>0</v>
      </c>
      <c r="AT73" s="130">
        <f>ROUND(SUM(AV73:AW73),2)</f>
        <v>0</v>
      </c>
      <c r="AU73" s="131">
        <f>'02 - SO 131 - Propustek Ø...'!P93</f>
        <v>0</v>
      </c>
      <c r="AV73" s="130">
        <f>'02 - SO 131 - Propustek Ø...'!J35</f>
        <v>0</v>
      </c>
      <c r="AW73" s="130">
        <f>'02 - SO 131 - Propustek Ø...'!J36</f>
        <v>0</v>
      </c>
      <c r="AX73" s="130">
        <f>'02 - SO 131 - Propustek Ø...'!J37</f>
        <v>0</v>
      </c>
      <c r="AY73" s="130">
        <f>'02 - SO 131 - Propustek Ø...'!J38</f>
        <v>0</v>
      </c>
      <c r="AZ73" s="130">
        <f>'02 - SO 131 - Propustek Ø...'!F35</f>
        <v>0</v>
      </c>
      <c r="BA73" s="130">
        <f>'02 - SO 131 - Propustek Ø...'!F36</f>
        <v>0</v>
      </c>
      <c r="BB73" s="130">
        <f>'02 - SO 131 - Propustek Ø...'!F37</f>
        <v>0</v>
      </c>
      <c r="BC73" s="130">
        <f>'02 - SO 131 - Propustek Ø...'!F38</f>
        <v>0</v>
      </c>
      <c r="BD73" s="132">
        <f>'02 - SO 131 - Propustek Ø...'!F39</f>
        <v>0</v>
      </c>
      <c r="BE73" s="4"/>
      <c r="BT73" s="133" t="s">
        <v>82</v>
      </c>
      <c r="BV73" s="133" t="s">
        <v>75</v>
      </c>
      <c r="BW73" s="133" t="s">
        <v>123</v>
      </c>
      <c r="BX73" s="133" t="s">
        <v>119</v>
      </c>
      <c r="CL73" s="133" t="s">
        <v>19</v>
      </c>
    </row>
    <row r="74" spans="1:90" s="4" customFormat="1" ht="23.25" customHeight="1">
      <c r="A74" s="124" t="s">
        <v>83</v>
      </c>
      <c r="B74" s="63"/>
      <c r="C74" s="125"/>
      <c r="D74" s="125"/>
      <c r="E74" s="126" t="s">
        <v>90</v>
      </c>
      <c r="F74" s="126"/>
      <c r="G74" s="126"/>
      <c r="H74" s="126"/>
      <c r="I74" s="126"/>
      <c r="J74" s="125"/>
      <c r="K74" s="126" t="s">
        <v>124</v>
      </c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7">
        <f>'03 - SO 132 - Hospodářský...'!J32</f>
        <v>0</v>
      </c>
      <c r="AH74" s="125"/>
      <c r="AI74" s="125"/>
      <c r="AJ74" s="125"/>
      <c r="AK74" s="125"/>
      <c r="AL74" s="125"/>
      <c r="AM74" s="125"/>
      <c r="AN74" s="127">
        <f>SUM(AG74,AT74)</f>
        <v>0</v>
      </c>
      <c r="AO74" s="125"/>
      <c r="AP74" s="125"/>
      <c r="AQ74" s="128" t="s">
        <v>85</v>
      </c>
      <c r="AR74" s="65"/>
      <c r="AS74" s="129">
        <v>0</v>
      </c>
      <c r="AT74" s="130">
        <f>ROUND(SUM(AV74:AW74),2)</f>
        <v>0</v>
      </c>
      <c r="AU74" s="131">
        <f>'03 - SO 132 - Hospodářský...'!P95</f>
        <v>0</v>
      </c>
      <c r="AV74" s="130">
        <f>'03 - SO 132 - Hospodářský...'!J35</f>
        <v>0</v>
      </c>
      <c r="AW74" s="130">
        <f>'03 - SO 132 - Hospodářský...'!J36</f>
        <v>0</v>
      </c>
      <c r="AX74" s="130">
        <f>'03 - SO 132 - Hospodářský...'!J37</f>
        <v>0</v>
      </c>
      <c r="AY74" s="130">
        <f>'03 - SO 132 - Hospodářský...'!J38</f>
        <v>0</v>
      </c>
      <c r="AZ74" s="130">
        <f>'03 - SO 132 - Hospodářský...'!F35</f>
        <v>0</v>
      </c>
      <c r="BA74" s="130">
        <f>'03 - SO 132 - Hospodářský...'!F36</f>
        <v>0</v>
      </c>
      <c r="BB74" s="130">
        <f>'03 - SO 132 - Hospodářský...'!F37</f>
        <v>0</v>
      </c>
      <c r="BC74" s="130">
        <f>'03 - SO 132 - Hospodářský...'!F38</f>
        <v>0</v>
      </c>
      <c r="BD74" s="132">
        <f>'03 - SO 132 - Hospodářský...'!F39</f>
        <v>0</v>
      </c>
      <c r="BE74" s="4"/>
      <c r="BT74" s="133" t="s">
        <v>82</v>
      </c>
      <c r="BV74" s="133" t="s">
        <v>75</v>
      </c>
      <c r="BW74" s="133" t="s">
        <v>125</v>
      </c>
      <c r="BX74" s="133" t="s">
        <v>119</v>
      </c>
      <c r="CL74" s="133" t="s">
        <v>19</v>
      </c>
    </row>
    <row r="75" spans="1:90" s="4" customFormat="1" ht="16.5" customHeight="1">
      <c r="A75" s="124" t="s">
        <v>83</v>
      </c>
      <c r="B75" s="63"/>
      <c r="C75" s="125"/>
      <c r="D75" s="125"/>
      <c r="E75" s="126" t="s">
        <v>93</v>
      </c>
      <c r="F75" s="126"/>
      <c r="G75" s="126"/>
      <c r="H75" s="126"/>
      <c r="I75" s="126"/>
      <c r="J75" s="125"/>
      <c r="K75" s="126" t="s">
        <v>126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7">
        <f>'04 - SO 133 - Hospodářský...'!J32</f>
        <v>0</v>
      </c>
      <c r="AH75" s="125"/>
      <c r="AI75" s="125"/>
      <c r="AJ75" s="125"/>
      <c r="AK75" s="125"/>
      <c r="AL75" s="125"/>
      <c r="AM75" s="125"/>
      <c r="AN75" s="127">
        <f>SUM(AG75,AT75)</f>
        <v>0</v>
      </c>
      <c r="AO75" s="125"/>
      <c r="AP75" s="125"/>
      <c r="AQ75" s="128" t="s">
        <v>85</v>
      </c>
      <c r="AR75" s="65"/>
      <c r="AS75" s="129">
        <v>0</v>
      </c>
      <c r="AT75" s="130">
        <f>ROUND(SUM(AV75:AW75),2)</f>
        <v>0</v>
      </c>
      <c r="AU75" s="131">
        <f>'04 - SO 133 - Hospodářský...'!P90</f>
        <v>0</v>
      </c>
      <c r="AV75" s="130">
        <f>'04 - SO 133 - Hospodářský...'!J35</f>
        <v>0</v>
      </c>
      <c r="AW75" s="130">
        <f>'04 - SO 133 - Hospodářský...'!J36</f>
        <v>0</v>
      </c>
      <c r="AX75" s="130">
        <f>'04 - SO 133 - Hospodářský...'!J37</f>
        <v>0</v>
      </c>
      <c r="AY75" s="130">
        <f>'04 - SO 133 - Hospodářský...'!J38</f>
        <v>0</v>
      </c>
      <c r="AZ75" s="130">
        <f>'04 - SO 133 - Hospodářský...'!F35</f>
        <v>0</v>
      </c>
      <c r="BA75" s="130">
        <f>'04 - SO 133 - Hospodářský...'!F36</f>
        <v>0</v>
      </c>
      <c r="BB75" s="130">
        <f>'04 - SO 133 - Hospodářský...'!F37</f>
        <v>0</v>
      </c>
      <c r="BC75" s="130">
        <f>'04 - SO 133 - Hospodářský...'!F38</f>
        <v>0</v>
      </c>
      <c r="BD75" s="132">
        <f>'04 - SO 133 - Hospodářský...'!F39</f>
        <v>0</v>
      </c>
      <c r="BE75" s="4"/>
      <c r="BT75" s="133" t="s">
        <v>82</v>
      </c>
      <c r="BV75" s="133" t="s">
        <v>75</v>
      </c>
      <c r="BW75" s="133" t="s">
        <v>127</v>
      </c>
      <c r="BX75" s="133" t="s">
        <v>119</v>
      </c>
      <c r="CL75" s="133" t="s">
        <v>19</v>
      </c>
    </row>
    <row r="76" spans="1:90" s="4" customFormat="1" ht="23.25" customHeight="1">
      <c r="A76" s="124" t="s">
        <v>83</v>
      </c>
      <c r="B76" s="63"/>
      <c r="C76" s="125"/>
      <c r="D76" s="125"/>
      <c r="E76" s="126" t="s">
        <v>116</v>
      </c>
      <c r="F76" s="126"/>
      <c r="G76" s="126"/>
      <c r="H76" s="126"/>
      <c r="I76" s="126"/>
      <c r="J76" s="125"/>
      <c r="K76" s="126" t="s">
        <v>128</v>
      </c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7">
        <f>'05 - SO 134 - Propustek Ø...'!J32</f>
        <v>0</v>
      </c>
      <c r="AH76" s="125"/>
      <c r="AI76" s="125"/>
      <c r="AJ76" s="125"/>
      <c r="AK76" s="125"/>
      <c r="AL76" s="125"/>
      <c r="AM76" s="125"/>
      <c r="AN76" s="127">
        <f>SUM(AG76,AT76)</f>
        <v>0</v>
      </c>
      <c r="AO76" s="125"/>
      <c r="AP76" s="125"/>
      <c r="AQ76" s="128" t="s">
        <v>85</v>
      </c>
      <c r="AR76" s="65"/>
      <c r="AS76" s="129">
        <v>0</v>
      </c>
      <c r="AT76" s="130">
        <f>ROUND(SUM(AV76:AW76),2)</f>
        <v>0</v>
      </c>
      <c r="AU76" s="131">
        <f>'05 - SO 134 - Propustek Ø...'!P94</f>
        <v>0</v>
      </c>
      <c r="AV76" s="130">
        <f>'05 - SO 134 - Propustek Ø...'!J35</f>
        <v>0</v>
      </c>
      <c r="AW76" s="130">
        <f>'05 - SO 134 - Propustek Ø...'!J36</f>
        <v>0</v>
      </c>
      <c r="AX76" s="130">
        <f>'05 - SO 134 - Propustek Ø...'!J37</f>
        <v>0</v>
      </c>
      <c r="AY76" s="130">
        <f>'05 - SO 134 - Propustek Ø...'!J38</f>
        <v>0</v>
      </c>
      <c r="AZ76" s="130">
        <f>'05 - SO 134 - Propustek Ø...'!F35</f>
        <v>0</v>
      </c>
      <c r="BA76" s="130">
        <f>'05 - SO 134 - Propustek Ø...'!F36</f>
        <v>0</v>
      </c>
      <c r="BB76" s="130">
        <f>'05 - SO 134 - Propustek Ø...'!F37</f>
        <v>0</v>
      </c>
      <c r="BC76" s="130">
        <f>'05 - SO 134 - Propustek Ø...'!F38</f>
        <v>0</v>
      </c>
      <c r="BD76" s="132">
        <f>'05 - SO 134 - Propustek Ø...'!F39</f>
        <v>0</v>
      </c>
      <c r="BE76" s="4"/>
      <c r="BT76" s="133" t="s">
        <v>82</v>
      </c>
      <c r="BV76" s="133" t="s">
        <v>75</v>
      </c>
      <c r="BW76" s="133" t="s">
        <v>129</v>
      </c>
      <c r="BX76" s="133" t="s">
        <v>119</v>
      </c>
      <c r="CL76" s="133" t="s">
        <v>19</v>
      </c>
    </row>
    <row r="77" spans="1:90" s="4" customFormat="1" ht="23.25" customHeight="1">
      <c r="A77" s="124" t="s">
        <v>83</v>
      </c>
      <c r="B77" s="63"/>
      <c r="C77" s="125"/>
      <c r="D77" s="125"/>
      <c r="E77" s="126" t="s">
        <v>130</v>
      </c>
      <c r="F77" s="126"/>
      <c r="G77" s="126"/>
      <c r="H77" s="126"/>
      <c r="I77" s="126"/>
      <c r="J77" s="125"/>
      <c r="K77" s="126" t="s">
        <v>131</v>
      </c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7">
        <f>'06 - SO 135 - Propustek Ø...'!J32</f>
        <v>0</v>
      </c>
      <c r="AH77" s="125"/>
      <c r="AI77" s="125"/>
      <c r="AJ77" s="125"/>
      <c r="AK77" s="125"/>
      <c r="AL77" s="125"/>
      <c r="AM77" s="125"/>
      <c r="AN77" s="127">
        <f>SUM(AG77,AT77)</f>
        <v>0</v>
      </c>
      <c r="AO77" s="125"/>
      <c r="AP77" s="125"/>
      <c r="AQ77" s="128" t="s">
        <v>85</v>
      </c>
      <c r="AR77" s="65"/>
      <c r="AS77" s="129">
        <v>0</v>
      </c>
      <c r="AT77" s="130">
        <f>ROUND(SUM(AV77:AW77),2)</f>
        <v>0</v>
      </c>
      <c r="AU77" s="131">
        <f>'06 - SO 135 - Propustek Ø...'!P94</f>
        <v>0</v>
      </c>
      <c r="AV77" s="130">
        <f>'06 - SO 135 - Propustek Ø...'!J35</f>
        <v>0</v>
      </c>
      <c r="AW77" s="130">
        <f>'06 - SO 135 - Propustek Ø...'!J36</f>
        <v>0</v>
      </c>
      <c r="AX77" s="130">
        <f>'06 - SO 135 - Propustek Ø...'!J37</f>
        <v>0</v>
      </c>
      <c r="AY77" s="130">
        <f>'06 - SO 135 - Propustek Ø...'!J38</f>
        <v>0</v>
      </c>
      <c r="AZ77" s="130">
        <f>'06 - SO 135 - Propustek Ø...'!F35</f>
        <v>0</v>
      </c>
      <c r="BA77" s="130">
        <f>'06 - SO 135 - Propustek Ø...'!F36</f>
        <v>0</v>
      </c>
      <c r="BB77" s="130">
        <f>'06 - SO 135 - Propustek Ø...'!F37</f>
        <v>0</v>
      </c>
      <c r="BC77" s="130">
        <f>'06 - SO 135 - Propustek Ø...'!F38</f>
        <v>0</v>
      </c>
      <c r="BD77" s="132">
        <f>'06 - SO 135 - Propustek Ø...'!F39</f>
        <v>0</v>
      </c>
      <c r="BE77" s="4"/>
      <c r="BT77" s="133" t="s">
        <v>82</v>
      </c>
      <c r="BV77" s="133" t="s">
        <v>75</v>
      </c>
      <c r="BW77" s="133" t="s">
        <v>132</v>
      </c>
      <c r="BX77" s="133" t="s">
        <v>119</v>
      </c>
      <c r="CL77" s="133" t="s">
        <v>19</v>
      </c>
    </row>
    <row r="78" spans="1:90" s="4" customFormat="1" ht="23.25" customHeight="1">
      <c r="A78" s="124" t="s">
        <v>83</v>
      </c>
      <c r="B78" s="63"/>
      <c r="C78" s="125"/>
      <c r="D78" s="125"/>
      <c r="E78" s="126" t="s">
        <v>133</v>
      </c>
      <c r="F78" s="126"/>
      <c r="G78" s="126"/>
      <c r="H78" s="126"/>
      <c r="I78" s="126"/>
      <c r="J78" s="125"/>
      <c r="K78" s="126" t="s">
        <v>134</v>
      </c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7">
        <f>'07 - SO 136 - Propustek t...'!J32</f>
        <v>0</v>
      </c>
      <c r="AH78" s="125"/>
      <c r="AI78" s="125"/>
      <c r="AJ78" s="125"/>
      <c r="AK78" s="125"/>
      <c r="AL78" s="125"/>
      <c r="AM78" s="125"/>
      <c r="AN78" s="127">
        <f>SUM(AG78,AT78)</f>
        <v>0</v>
      </c>
      <c r="AO78" s="125"/>
      <c r="AP78" s="125"/>
      <c r="AQ78" s="128" t="s">
        <v>85</v>
      </c>
      <c r="AR78" s="65"/>
      <c r="AS78" s="129">
        <v>0</v>
      </c>
      <c r="AT78" s="130">
        <f>ROUND(SUM(AV78:AW78),2)</f>
        <v>0</v>
      </c>
      <c r="AU78" s="131">
        <f>'07 - SO 136 - Propustek t...'!P93</f>
        <v>0</v>
      </c>
      <c r="AV78" s="130">
        <f>'07 - SO 136 - Propustek t...'!J35</f>
        <v>0</v>
      </c>
      <c r="AW78" s="130">
        <f>'07 - SO 136 - Propustek t...'!J36</f>
        <v>0</v>
      </c>
      <c r="AX78" s="130">
        <f>'07 - SO 136 - Propustek t...'!J37</f>
        <v>0</v>
      </c>
      <c r="AY78" s="130">
        <f>'07 - SO 136 - Propustek t...'!J38</f>
        <v>0</v>
      </c>
      <c r="AZ78" s="130">
        <f>'07 - SO 136 - Propustek t...'!F35</f>
        <v>0</v>
      </c>
      <c r="BA78" s="130">
        <f>'07 - SO 136 - Propustek t...'!F36</f>
        <v>0</v>
      </c>
      <c r="BB78" s="130">
        <f>'07 - SO 136 - Propustek t...'!F37</f>
        <v>0</v>
      </c>
      <c r="BC78" s="130">
        <f>'07 - SO 136 - Propustek t...'!F38</f>
        <v>0</v>
      </c>
      <c r="BD78" s="132">
        <f>'07 - SO 136 - Propustek t...'!F39</f>
        <v>0</v>
      </c>
      <c r="BE78" s="4"/>
      <c r="BT78" s="133" t="s">
        <v>82</v>
      </c>
      <c r="BV78" s="133" t="s">
        <v>75</v>
      </c>
      <c r="BW78" s="133" t="s">
        <v>135</v>
      </c>
      <c r="BX78" s="133" t="s">
        <v>119</v>
      </c>
      <c r="CL78" s="133" t="s">
        <v>19</v>
      </c>
    </row>
    <row r="79" spans="1:90" s="4" customFormat="1" ht="16.5" customHeight="1">
      <c r="A79" s="124" t="s">
        <v>83</v>
      </c>
      <c r="B79" s="63"/>
      <c r="C79" s="125"/>
      <c r="D79" s="125"/>
      <c r="E79" s="126" t="s">
        <v>136</v>
      </c>
      <c r="F79" s="126"/>
      <c r="G79" s="126"/>
      <c r="H79" s="126"/>
      <c r="I79" s="126"/>
      <c r="J79" s="125"/>
      <c r="K79" s="126" t="s">
        <v>104</v>
      </c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7">
        <f>'08 - Dopravní značení'!J32</f>
        <v>0</v>
      </c>
      <c r="AH79" s="125"/>
      <c r="AI79" s="125"/>
      <c r="AJ79" s="125"/>
      <c r="AK79" s="125"/>
      <c r="AL79" s="125"/>
      <c r="AM79" s="125"/>
      <c r="AN79" s="127">
        <f>SUM(AG79,AT79)</f>
        <v>0</v>
      </c>
      <c r="AO79" s="125"/>
      <c r="AP79" s="125"/>
      <c r="AQ79" s="128" t="s">
        <v>85</v>
      </c>
      <c r="AR79" s="65"/>
      <c r="AS79" s="129">
        <v>0</v>
      </c>
      <c r="AT79" s="130">
        <f>ROUND(SUM(AV79:AW79),2)</f>
        <v>0</v>
      </c>
      <c r="AU79" s="131">
        <f>'08 - Dopravní značení'!P89</f>
        <v>0</v>
      </c>
      <c r="AV79" s="130">
        <f>'08 - Dopravní značení'!J35</f>
        <v>0</v>
      </c>
      <c r="AW79" s="130">
        <f>'08 - Dopravní značení'!J36</f>
        <v>0</v>
      </c>
      <c r="AX79" s="130">
        <f>'08 - Dopravní značení'!J37</f>
        <v>0</v>
      </c>
      <c r="AY79" s="130">
        <f>'08 - Dopravní značení'!J38</f>
        <v>0</v>
      </c>
      <c r="AZ79" s="130">
        <f>'08 - Dopravní značení'!F35</f>
        <v>0</v>
      </c>
      <c r="BA79" s="130">
        <f>'08 - Dopravní značení'!F36</f>
        <v>0</v>
      </c>
      <c r="BB79" s="130">
        <f>'08 - Dopravní značení'!F37</f>
        <v>0</v>
      </c>
      <c r="BC79" s="130">
        <f>'08 - Dopravní značení'!F38</f>
        <v>0</v>
      </c>
      <c r="BD79" s="132">
        <f>'08 - Dopravní značení'!F39</f>
        <v>0</v>
      </c>
      <c r="BE79" s="4"/>
      <c r="BT79" s="133" t="s">
        <v>82</v>
      </c>
      <c r="BV79" s="133" t="s">
        <v>75</v>
      </c>
      <c r="BW79" s="133" t="s">
        <v>137</v>
      </c>
      <c r="BX79" s="133" t="s">
        <v>119</v>
      </c>
      <c r="CL79" s="133" t="s">
        <v>19</v>
      </c>
    </row>
    <row r="80" spans="1:91" s="7" customFormat="1" ht="16.5" customHeight="1">
      <c r="A80" s="7"/>
      <c r="B80" s="111"/>
      <c r="C80" s="112"/>
      <c r="D80" s="113" t="s">
        <v>116</v>
      </c>
      <c r="E80" s="113"/>
      <c r="F80" s="113"/>
      <c r="G80" s="113"/>
      <c r="H80" s="113"/>
      <c r="I80" s="114"/>
      <c r="J80" s="113" t="s">
        <v>138</v>
      </c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5">
        <f>ROUND(SUM(AG81:AG88),2)</f>
        <v>0</v>
      </c>
      <c r="AH80" s="114"/>
      <c r="AI80" s="114"/>
      <c r="AJ80" s="114"/>
      <c r="AK80" s="114"/>
      <c r="AL80" s="114"/>
      <c r="AM80" s="114"/>
      <c r="AN80" s="116">
        <f>SUM(AG80,AT80)</f>
        <v>0</v>
      </c>
      <c r="AO80" s="114"/>
      <c r="AP80" s="114"/>
      <c r="AQ80" s="117" t="s">
        <v>79</v>
      </c>
      <c r="AR80" s="118"/>
      <c r="AS80" s="119">
        <f>ROUND(SUM(AS81:AS88),2)</f>
        <v>0</v>
      </c>
      <c r="AT80" s="120">
        <f>ROUND(SUM(AV80:AW80),2)</f>
        <v>0</v>
      </c>
      <c r="AU80" s="121">
        <f>ROUND(SUM(AU81:AU88),5)</f>
        <v>0</v>
      </c>
      <c r="AV80" s="120">
        <f>ROUND(AZ80*L29,2)</f>
        <v>0</v>
      </c>
      <c r="AW80" s="120">
        <f>ROUND(BA80*L30,2)</f>
        <v>0</v>
      </c>
      <c r="AX80" s="120">
        <f>ROUND(BB80*L29,2)</f>
        <v>0</v>
      </c>
      <c r="AY80" s="120">
        <f>ROUND(BC80*L30,2)</f>
        <v>0</v>
      </c>
      <c r="AZ80" s="120">
        <f>ROUND(SUM(AZ81:AZ88),2)</f>
        <v>0</v>
      </c>
      <c r="BA80" s="120">
        <f>ROUND(SUM(BA81:BA88),2)</f>
        <v>0</v>
      </c>
      <c r="BB80" s="120">
        <f>ROUND(SUM(BB81:BB88),2)</f>
        <v>0</v>
      </c>
      <c r="BC80" s="120">
        <f>ROUND(SUM(BC81:BC88),2)</f>
        <v>0</v>
      </c>
      <c r="BD80" s="122">
        <f>ROUND(SUM(BD81:BD88),2)</f>
        <v>0</v>
      </c>
      <c r="BE80" s="7"/>
      <c r="BS80" s="123" t="s">
        <v>72</v>
      </c>
      <c r="BT80" s="123" t="s">
        <v>80</v>
      </c>
      <c r="BU80" s="123" t="s">
        <v>74</v>
      </c>
      <c r="BV80" s="123" t="s">
        <v>75</v>
      </c>
      <c r="BW80" s="123" t="s">
        <v>139</v>
      </c>
      <c r="BX80" s="123" t="s">
        <v>5</v>
      </c>
      <c r="CL80" s="123" t="s">
        <v>19</v>
      </c>
      <c r="CM80" s="123" t="s">
        <v>82</v>
      </c>
    </row>
    <row r="81" spans="1:90" s="4" customFormat="1" ht="23.25" customHeight="1">
      <c r="A81" s="124" t="s">
        <v>83</v>
      </c>
      <c r="B81" s="63"/>
      <c r="C81" s="125"/>
      <c r="D81" s="125"/>
      <c r="E81" s="126" t="s">
        <v>77</v>
      </c>
      <c r="F81" s="126"/>
      <c r="G81" s="126"/>
      <c r="H81" s="126"/>
      <c r="I81" s="126"/>
      <c r="J81" s="125"/>
      <c r="K81" s="126" t="s">
        <v>140</v>
      </c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7">
        <f>'01 - SO 140 - Úsek F - op...'!J32</f>
        <v>0</v>
      </c>
      <c r="AH81" s="125"/>
      <c r="AI81" s="125"/>
      <c r="AJ81" s="125"/>
      <c r="AK81" s="125"/>
      <c r="AL81" s="125"/>
      <c r="AM81" s="125"/>
      <c r="AN81" s="127">
        <f>SUM(AG81,AT81)</f>
        <v>0</v>
      </c>
      <c r="AO81" s="125"/>
      <c r="AP81" s="125"/>
      <c r="AQ81" s="128" t="s">
        <v>85</v>
      </c>
      <c r="AR81" s="65"/>
      <c r="AS81" s="129">
        <v>0</v>
      </c>
      <c r="AT81" s="130">
        <f>ROUND(SUM(AV81:AW81),2)</f>
        <v>0</v>
      </c>
      <c r="AU81" s="131">
        <f>'01 - SO 140 - Úsek F - op...'!P92</f>
        <v>0</v>
      </c>
      <c r="AV81" s="130">
        <f>'01 - SO 140 - Úsek F - op...'!J35</f>
        <v>0</v>
      </c>
      <c r="AW81" s="130">
        <f>'01 - SO 140 - Úsek F - op...'!J36</f>
        <v>0</v>
      </c>
      <c r="AX81" s="130">
        <f>'01 - SO 140 - Úsek F - op...'!J37</f>
        <v>0</v>
      </c>
      <c r="AY81" s="130">
        <f>'01 - SO 140 - Úsek F - op...'!J38</f>
        <v>0</v>
      </c>
      <c r="AZ81" s="130">
        <f>'01 - SO 140 - Úsek F - op...'!F35</f>
        <v>0</v>
      </c>
      <c r="BA81" s="130">
        <f>'01 - SO 140 - Úsek F - op...'!F36</f>
        <v>0</v>
      </c>
      <c r="BB81" s="130">
        <f>'01 - SO 140 - Úsek F - op...'!F37</f>
        <v>0</v>
      </c>
      <c r="BC81" s="130">
        <f>'01 - SO 140 - Úsek F - op...'!F38</f>
        <v>0</v>
      </c>
      <c r="BD81" s="132">
        <f>'01 - SO 140 - Úsek F - op...'!F39</f>
        <v>0</v>
      </c>
      <c r="BE81" s="4"/>
      <c r="BT81" s="133" t="s">
        <v>82</v>
      </c>
      <c r="BV81" s="133" t="s">
        <v>75</v>
      </c>
      <c r="BW81" s="133" t="s">
        <v>141</v>
      </c>
      <c r="BX81" s="133" t="s">
        <v>139</v>
      </c>
      <c r="CL81" s="133" t="s">
        <v>19</v>
      </c>
    </row>
    <row r="82" spans="1:90" s="4" customFormat="1" ht="23.25" customHeight="1">
      <c r="A82" s="124" t="s">
        <v>83</v>
      </c>
      <c r="B82" s="63"/>
      <c r="C82" s="125"/>
      <c r="D82" s="125"/>
      <c r="E82" s="126" t="s">
        <v>87</v>
      </c>
      <c r="F82" s="126"/>
      <c r="G82" s="126"/>
      <c r="H82" s="126"/>
      <c r="I82" s="126"/>
      <c r="J82" s="125"/>
      <c r="K82" s="126" t="s">
        <v>142</v>
      </c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7">
        <f>'02 - SO 141 - Hospodářský...'!J32</f>
        <v>0</v>
      </c>
      <c r="AH82" s="125"/>
      <c r="AI82" s="125"/>
      <c r="AJ82" s="125"/>
      <c r="AK82" s="125"/>
      <c r="AL82" s="125"/>
      <c r="AM82" s="125"/>
      <c r="AN82" s="127">
        <f>SUM(AG82,AT82)</f>
        <v>0</v>
      </c>
      <c r="AO82" s="125"/>
      <c r="AP82" s="125"/>
      <c r="AQ82" s="128" t="s">
        <v>85</v>
      </c>
      <c r="AR82" s="65"/>
      <c r="AS82" s="129">
        <v>0</v>
      </c>
      <c r="AT82" s="130">
        <f>ROUND(SUM(AV82:AW82),2)</f>
        <v>0</v>
      </c>
      <c r="AU82" s="131">
        <f>'02 - SO 141 - Hospodářský...'!P95</f>
        <v>0</v>
      </c>
      <c r="AV82" s="130">
        <f>'02 - SO 141 - Hospodářský...'!J35</f>
        <v>0</v>
      </c>
      <c r="AW82" s="130">
        <f>'02 - SO 141 - Hospodářský...'!J36</f>
        <v>0</v>
      </c>
      <c r="AX82" s="130">
        <f>'02 - SO 141 - Hospodářský...'!J37</f>
        <v>0</v>
      </c>
      <c r="AY82" s="130">
        <f>'02 - SO 141 - Hospodářský...'!J38</f>
        <v>0</v>
      </c>
      <c r="AZ82" s="130">
        <f>'02 - SO 141 - Hospodářský...'!F35</f>
        <v>0</v>
      </c>
      <c r="BA82" s="130">
        <f>'02 - SO 141 - Hospodářský...'!F36</f>
        <v>0</v>
      </c>
      <c r="BB82" s="130">
        <f>'02 - SO 141 - Hospodářský...'!F37</f>
        <v>0</v>
      </c>
      <c r="BC82" s="130">
        <f>'02 - SO 141 - Hospodářský...'!F38</f>
        <v>0</v>
      </c>
      <c r="BD82" s="132">
        <f>'02 - SO 141 - Hospodářský...'!F39</f>
        <v>0</v>
      </c>
      <c r="BE82" s="4"/>
      <c r="BT82" s="133" t="s">
        <v>82</v>
      </c>
      <c r="BV82" s="133" t="s">
        <v>75</v>
      </c>
      <c r="BW82" s="133" t="s">
        <v>143</v>
      </c>
      <c r="BX82" s="133" t="s">
        <v>139</v>
      </c>
      <c r="CL82" s="133" t="s">
        <v>19</v>
      </c>
    </row>
    <row r="83" spans="1:90" s="4" customFormat="1" ht="16.5" customHeight="1">
      <c r="A83" s="124" t="s">
        <v>83</v>
      </c>
      <c r="B83" s="63"/>
      <c r="C83" s="125"/>
      <c r="D83" s="125"/>
      <c r="E83" s="126" t="s">
        <v>90</v>
      </c>
      <c r="F83" s="126"/>
      <c r="G83" s="126"/>
      <c r="H83" s="126"/>
      <c r="I83" s="126"/>
      <c r="J83" s="125"/>
      <c r="K83" s="126" t="s">
        <v>144</v>
      </c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7">
        <f>'03 - SO 142 - Hospodářský...'!J32</f>
        <v>0</v>
      </c>
      <c r="AH83" s="125"/>
      <c r="AI83" s="125"/>
      <c r="AJ83" s="125"/>
      <c r="AK83" s="125"/>
      <c r="AL83" s="125"/>
      <c r="AM83" s="125"/>
      <c r="AN83" s="127">
        <f>SUM(AG83,AT83)</f>
        <v>0</v>
      </c>
      <c r="AO83" s="125"/>
      <c r="AP83" s="125"/>
      <c r="AQ83" s="128" t="s">
        <v>85</v>
      </c>
      <c r="AR83" s="65"/>
      <c r="AS83" s="129">
        <v>0</v>
      </c>
      <c r="AT83" s="130">
        <f>ROUND(SUM(AV83:AW83),2)</f>
        <v>0</v>
      </c>
      <c r="AU83" s="131">
        <f>'03 - SO 142 - Hospodářský...'!P90</f>
        <v>0</v>
      </c>
      <c r="AV83" s="130">
        <f>'03 - SO 142 - Hospodářský...'!J35</f>
        <v>0</v>
      </c>
      <c r="AW83" s="130">
        <f>'03 - SO 142 - Hospodářský...'!J36</f>
        <v>0</v>
      </c>
      <c r="AX83" s="130">
        <f>'03 - SO 142 - Hospodářský...'!J37</f>
        <v>0</v>
      </c>
      <c r="AY83" s="130">
        <f>'03 - SO 142 - Hospodářský...'!J38</f>
        <v>0</v>
      </c>
      <c r="AZ83" s="130">
        <f>'03 - SO 142 - Hospodářský...'!F35</f>
        <v>0</v>
      </c>
      <c r="BA83" s="130">
        <f>'03 - SO 142 - Hospodářský...'!F36</f>
        <v>0</v>
      </c>
      <c r="BB83" s="130">
        <f>'03 - SO 142 - Hospodářský...'!F37</f>
        <v>0</v>
      </c>
      <c r="BC83" s="130">
        <f>'03 - SO 142 - Hospodářský...'!F38</f>
        <v>0</v>
      </c>
      <c r="BD83" s="132">
        <f>'03 - SO 142 - Hospodářský...'!F39</f>
        <v>0</v>
      </c>
      <c r="BE83" s="4"/>
      <c r="BT83" s="133" t="s">
        <v>82</v>
      </c>
      <c r="BV83" s="133" t="s">
        <v>75</v>
      </c>
      <c r="BW83" s="133" t="s">
        <v>145</v>
      </c>
      <c r="BX83" s="133" t="s">
        <v>139</v>
      </c>
      <c r="CL83" s="133" t="s">
        <v>19</v>
      </c>
    </row>
    <row r="84" spans="1:90" s="4" customFormat="1" ht="23.25" customHeight="1">
      <c r="A84" s="124" t="s">
        <v>83</v>
      </c>
      <c r="B84" s="63"/>
      <c r="C84" s="125"/>
      <c r="D84" s="125"/>
      <c r="E84" s="126" t="s">
        <v>93</v>
      </c>
      <c r="F84" s="126"/>
      <c r="G84" s="126"/>
      <c r="H84" s="126"/>
      <c r="I84" s="126"/>
      <c r="J84" s="125"/>
      <c r="K84" s="126" t="s">
        <v>146</v>
      </c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7">
        <f>'04 - SO 143 - Propustek Ø...'!J32</f>
        <v>0</v>
      </c>
      <c r="AH84" s="125"/>
      <c r="AI84" s="125"/>
      <c r="AJ84" s="125"/>
      <c r="AK84" s="125"/>
      <c r="AL84" s="125"/>
      <c r="AM84" s="125"/>
      <c r="AN84" s="127">
        <f>SUM(AG84,AT84)</f>
        <v>0</v>
      </c>
      <c r="AO84" s="125"/>
      <c r="AP84" s="125"/>
      <c r="AQ84" s="128" t="s">
        <v>85</v>
      </c>
      <c r="AR84" s="65"/>
      <c r="AS84" s="129">
        <v>0</v>
      </c>
      <c r="AT84" s="130">
        <f>ROUND(SUM(AV84:AW84),2)</f>
        <v>0</v>
      </c>
      <c r="AU84" s="131">
        <f>'04 - SO 143 - Propustek Ø...'!P94</f>
        <v>0</v>
      </c>
      <c r="AV84" s="130">
        <f>'04 - SO 143 - Propustek Ø...'!J35</f>
        <v>0</v>
      </c>
      <c r="AW84" s="130">
        <f>'04 - SO 143 - Propustek Ø...'!J36</f>
        <v>0</v>
      </c>
      <c r="AX84" s="130">
        <f>'04 - SO 143 - Propustek Ø...'!J37</f>
        <v>0</v>
      </c>
      <c r="AY84" s="130">
        <f>'04 - SO 143 - Propustek Ø...'!J38</f>
        <v>0</v>
      </c>
      <c r="AZ84" s="130">
        <f>'04 - SO 143 - Propustek Ø...'!F35</f>
        <v>0</v>
      </c>
      <c r="BA84" s="130">
        <f>'04 - SO 143 - Propustek Ø...'!F36</f>
        <v>0</v>
      </c>
      <c r="BB84" s="130">
        <f>'04 - SO 143 - Propustek Ø...'!F37</f>
        <v>0</v>
      </c>
      <c r="BC84" s="130">
        <f>'04 - SO 143 - Propustek Ø...'!F38</f>
        <v>0</v>
      </c>
      <c r="BD84" s="132">
        <f>'04 - SO 143 - Propustek Ø...'!F39</f>
        <v>0</v>
      </c>
      <c r="BE84" s="4"/>
      <c r="BT84" s="133" t="s">
        <v>82</v>
      </c>
      <c r="BV84" s="133" t="s">
        <v>75</v>
      </c>
      <c r="BW84" s="133" t="s">
        <v>147</v>
      </c>
      <c r="BX84" s="133" t="s">
        <v>139</v>
      </c>
      <c r="CL84" s="133" t="s">
        <v>19</v>
      </c>
    </row>
    <row r="85" spans="1:90" s="4" customFormat="1" ht="23.25" customHeight="1">
      <c r="A85" s="124" t="s">
        <v>83</v>
      </c>
      <c r="B85" s="63"/>
      <c r="C85" s="125"/>
      <c r="D85" s="125"/>
      <c r="E85" s="126" t="s">
        <v>116</v>
      </c>
      <c r="F85" s="126"/>
      <c r="G85" s="126"/>
      <c r="H85" s="126"/>
      <c r="I85" s="126"/>
      <c r="J85" s="125"/>
      <c r="K85" s="126" t="s">
        <v>148</v>
      </c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7">
        <f>'05 - SO 144 - Propustek Ø...'!J32</f>
        <v>0</v>
      </c>
      <c r="AH85" s="125"/>
      <c r="AI85" s="125"/>
      <c r="AJ85" s="125"/>
      <c r="AK85" s="125"/>
      <c r="AL85" s="125"/>
      <c r="AM85" s="125"/>
      <c r="AN85" s="127">
        <f>SUM(AG85,AT85)</f>
        <v>0</v>
      </c>
      <c r="AO85" s="125"/>
      <c r="AP85" s="125"/>
      <c r="AQ85" s="128" t="s">
        <v>85</v>
      </c>
      <c r="AR85" s="65"/>
      <c r="AS85" s="129">
        <v>0</v>
      </c>
      <c r="AT85" s="130">
        <f>ROUND(SUM(AV85:AW85),2)</f>
        <v>0</v>
      </c>
      <c r="AU85" s="131">
        <f>'05 - SO 144 - Propustek Ø...'!P94</f>
        <v>0</v>
      </c>
      <c r="AV85" s="130">
        <f>'05 - SO 144 - Propustek Ø...'!J35</f>
        <v>0</v>
      </c>
      <c r="AW85" s="130">
        <f>'05 - SO 144 - Propustek Ø...'!J36</f>
        <v>0</v>
      </c>
      <c r="AX85" s="130">
        <f>'05 - SO 144 - Propustek Ø...'!J37</f>
        <v>0</v>
      </c>
      <c r="AY85" s="130">
        <f>'05 - SO 144 - Propustek Ø...'!J38</f>
        <v>0</v>
      </c>
      <c r="AZ85" s="130">
        <f>'05 - SO 144 - Propustek Ø...'!F35</f>
        <v>0</v>
      </c>
      <c r="BA85" s="130">
        <f>'05 - SO 144 - Propustek Ø...'!F36</f>
        <v>0</v>
      </c>
      <c r="BB85" s="130">
        <f>'05 - SO 144 - Propustek Ø...'!F37</f>
        <v>0</v>
      </c>
      <c r="BC85" s="130">
        <f>'05 - SO 144 - Propustek Ø...'!F38</f>
        <v>0</v>
      </c>
      <c r="BD85" s="132">
        <f>'05 - SO 144 - Propustek Ø...'!F39</f>
        <v>0</v>
      </c>
      <c r="BE85" s="4"/>
      <c r="BT85" s="133" t="s">
        <v>82</v>
      </c>
      <c r="BV85" s="133" t="s">
        <v>75</v>
      </c>
      <c r="BW85" s="133" t="s">
        <v>149</v>
      </c>
      <c r="BX85" s="133" t="s">
        <v>139</v>
      </c>
      <c r="CL85" s="133" t="s">
        <v>19</v>
      </c>
    </row>
    <row r="86" spans="1:90" s="4" customFormat="1" ht="23.25" customHeight="1">
      <c r="A86" s="124" t="s">
        <v>83</v>
      </c>
      <c r="B86" s="63"/>
      <c r="C86" s="125"/>
      <c r="D86" s="125"/>
      <c r="E86" s="126" t="s">
        <v>130</v>
      </c>
      <c r="F86" s="126"/>
      <c r="G86" s="126"/>
      <c r="H86" s="126"/>
      <c r="I86" s="126"/>
      <c r="J86" s="125"/>
      <c r="K86" s="126" t="s">
        <v>150</v>
      </c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7">
        <f>'06 - SO 145 - Propustek Ø...'!J32</f>
        <v>0</v>
      </c>
      <c r="AH86" s="125"/>
      <c r="AI86" s="125"/>
      <c r="AJ86" s="125"/>
      <c r="AK86" s="125"/>
      <c r="AL86" s="125"/>
      <c r="AM86" s="125"/>
      <c r="AN86" s="127">
        <f>SUM(AG86,AT86)</f>
        <v>0</v>
      </c>
      <c r="AO86" s="125"/>
      <c r="AP86" s="125"/>
      <c r="AQ86" s="128" t="s">
        <v>85</v>
      </c>
      <c r="AR86" s="65"/>
      <c r="AS86" s="129">
        <v>0</v>
      </c>
      <c r="AT86" s="130">
        <f>ROUND(SUM(AV86:AW86),2)</f>
        <v>0</v>
      </c>
      <c r="AU86" s="131">
        <f>'06 - SO 145 - Propustek Ø...'!P94</f>
        <v>0</v>
      </c>
      <c r="AV86" s="130">
        <f>'06 - SO 145 - Propustek Ø...'!J35</f>
        <v>0</v>
      </c>
      <c r="AW86" s="130">
        <f>'06 - SO 145 - Propustek Ø...'!J36</f>
        <v>0</v>
      </c>
      <c r="AX86" s="130">
        <f>'06 - SO 145 - Propustek Ø...'!J37</f>
        <v>0</v>
      </c>
      <c r="AY86" s="130">
        <f>'06 - SO 145 - Propustek Ø...'!J38</f>
        <v>0</v>
      </c>
      <c r="AZ86" s="130">
        <f>'06 - SO 145 - Propustek Ø...'!F35</f>
        <v>0</v>
      </c>
      <c r="BA86" s="130">
        <f>'06 - SO 145 - Propustek Ø...'!F36</f>
        <v>0</v>
      </c>
      <c r="BB86" s="130">
        <f>'06 - SO 145 - Propustek Ø...'!F37</f>
        <v>0</v>
      </c>
      <c r="BC86" s="130">
        <f>'06 - SO 145 - Propustek Ø...'!F38</f>
        <v>0</v>
      </c>
      <c r="BD86" s="132">
        <f>'06 - SO 145 - Propustek Ø...'!F39</f>
        <v>0</v>
      </c>
      <c r="BE86" s="4"/>
      <c r="BT86" s="133" t="s">
        <v>82</v>
      </c>
      <c r="BV86" s="133" t="s">
        <v>75</v>
      </c>
      <c r="BW86" s="133" t="s">
        <v>151</v>
      </c>
      <c r="BX86" s="133" t="s">
        <v>139</v>
      </c>
      <c r="CL86" s="133" t="s">
        <v>19</v>
      </c>
    </row>
    <row r="87" spans="1:90" s="4" customFormat="1" ht="23.25" customHeight="1">
      <c r="A87" s="124" t="s">
        <v>83</v>
      </c>
      <c r="B87" s="63"/>
      <c r="C87" s="125"/>
      <c r="D87" s="125"/>
      <c r="E87" s="126" t="s">
        <v>133</v>
      </c>
      <c r="F87" s="126"/>
      <c r="G87" s="126"/>
      <c r="H87" s="126"/>
      <c r="I87" s="126"/>
      <c r="J87" s="125"/>
      <c r="K87" s="126" t="s">
        <v>152</v>
      </c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7">
        <f>'07 - SO 146 - Propustek Ø...'!J32</f>
        <v>0</v>
      </c>
      <c r="AH87" s="125"/>
      <c r="AI87" s="125"/>
      <c r="AJ87" s="125"/>
      <c r="AK87" s="125"/>
      <c r="AL87" s="125"/>
      <c r="AM87" s="125"/>
      <c r="AN87" s="127">
        <f>SUM(AG87,AT87)</f>
        <v>0</v>
      </c>
      <c r="AO87" s="125"/>
      <c r="AP87" s="125"/>
      <c r="AQ87" s="128" t="s">
        <v>85</v>
      </c>
      <c r="AR87" s="65"/>
      <c r="AS87" s="129">
        <v>0</v>
      </c>
      <c r="AT87" s="130">
        <f>ROUND(SUM(AV87:AW87),2)</f>
        <v>0</v>
      </c>
      <c r="AU87" s="131">
        <f>'07 - SO 146 - Propustek Ø...'!P94</f>
        <v>0</v>
      </c>
      <c r="AV87" s="130">
        <f>'07 - SO 146 - Propustek Ø...'!J35</f>
        <v>0</v>
      </c>
      <c r="AW87" s="130">
        <f>'07 - SO 146 - Propustek Ø...'!J36</f>
        <v>0</v>
      </c>
      <c r="AX87" s="130">
        <f>'07 - SO 146 - Propustek Ø...'!J37</f>
        <v>0</v>
      </c>
      <c r="AY87" s="130">
        <f>'07 - SO 146 - Propustek Ø...'!J38</f>
        <v>0</v>
      </c>
      <c r="AZ87" s="130">
        <f>'07 - SO 146 - Propustek Ø...'!F35</f>
        <v>0</v>
      </c>
      <c r="BA87" s="130">
        <f>'07 - SO 146 - Propustek Ø...'!F36</f>
        <v>0</v>
      </c>
      <c r="BB87" s="130">
        <f>'07 - SO 146 - Propustek Ø...'!F37</f>
        <v>0</v>
      </c>
      <c r="BC87" s="130">
        <f>'07 - SO 146 - Propustek Ø...'!F38</f>
        <v>0</v>
      </c>
      <c r="BD87" s="132">
        <f>'07 - SO 146 - Propustek Ø...'!F39</f>
        <v>0</v>
      </c>
      <c r="BE87" s="4"/>
      <c r="BT87" s="133" t="s">
        <v>82</v>
      </c>
      <c r="BV87" s="133" t="s">
        <v>75</v>
      </c>
      <c r="BW87" s="133" t="s">
        <v>153</v>
      </c>
      <c r="BX87" s="133" t="s">
        <v>139</v>
      </c>
      <c r="CL87" s="133" t="s">
        <v>19</v>
      </c>
    </row>
    <row r="88" spans="1:90" s="4" customFormat="1" ht="16.5" customHeight="1">
      <c r="A88" s="124" t="s">
        <v>83</v>
      </c>
      <c r="B88" s="63"/>
      <c r="C88" s="125"/>
      <c r="D88" s="125"/>
      <c r="E88" s="126" t="s">
        <v>136</v>
      </c>
      <c r="F88" s="126"/>
      <c r="G88" s="126"/>
      <c r="H88" s="126"/>
      <c r="I88" s="126"/>
      <c r="J88" s="125"/>
      <c r="K88" s="126" t="s">
        <v>104</v>
      </c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7">
        <f>'08 - Dopravní značení_01'!J32</f>
        <v>0</v>
      </c>
      <c r="AH88" s="125"/>
      <c r="AI88" s="125"/>
      <c r="AJ88" s="125"/>
      <c r="AK88" s="125"/>
      <c r="AL88" s="125"/>
      <c r="AM88" s="125"/>
      <c r="AN88" s="127">
        <f>SUM(AG88,AT88)</f>
        <v>0</v>
      </c>
      <c r="AO88" s="125"/>
      <c r="AP88" s="125"/>
      <c r="AQ88" s="128" t="s">
        <v>85</v>
      </c>
      <c r="AR88" s="65"/>
      <c r="AS88" s="129">
        <v>0</v>
      </c>
      <c r="AT88" s="130">
        <f>ROUND(SUM(AV88:AW88),2)</f>
        <v>0</v>
      </c>
      <c r="AU88" s="131">
        <f>'08 - Dopravní značení_01'!P89</f>
        <v>0</v>
      </c>
      <c r="AV88" s="130">
        <f>'08 - Dopravní značení_01'!J35</f>
        <v>0</v>
      </c>
      <c r="AW88" s="130">
        <f>'08 - Dopravní značení_01'!J36</f>
        <v>0</v>
      </c>
      <c r="AX88" s="130">
        <f>'08 - Dopravní značení_01'!J37</f>
        <v>0</v>
      </c>
      <c r="AY88" s="130">
        <f>'08 - Dopravní značení_01'!J38</f>
        <v>0</v>
      </c>
      <c r="AZ88" s="130">
        <f>'08 - Dopravní značení_01'!F35</f>
        <v>0</v>
      </c>
      <c r="BA88" s="130">
        <f>'08 - Dopravní značení_01'!F36</f>
        <v>0</v>
      </c>
      <c r="BB88" s="130">
        <f>'08 - Dopravní značení_01'!F37</f>
        <v>0</v>
      </c>
      <c r="BC88" s="130">
        <f>'08 - Dopravní značení_01'!F38</f>
        <v>0</v>
      </c>
      <c r="BD88" s="132">
        <f>'08 - Dopravní značení_01'!F39</f>
        <v>0</v>
      </c>
      <c r="BE88" s="4"/>
      <c r="BT88" s="133" t="s">
        <v>82</v>
      </c>
      <c r="BV88" s="133" t="s">
        <v>75</v>
      </c>
      <c r="BW88" s="133" t="s">
        <v>154</v>
      </c>
      <c r="BX88" s="133" t="s">
        <v>139</v>
      </c>
      <c r="CL88" s="133" t="s">
        <v>19</v>
      </c>
    </row>
    <row r="89" spans="1:91" s="7" customFormat="1" ht="24.75" customHeight="1">
      <c r="A89" s="7"/>
      <c r="B89" s="111"/>
      <c r="C89" s="112"/>
      <c r="D89" s="113" t="s">
        <v>130</v>
      </c>
      <c r="E89" s="113"/>
      <c r="F89" s="113"/>
      <c r="G89" s="113"/>
      <c r="H89" s="113"/>
      <c r="I89" s="114"/>
      <c r="J89" s="113" t="s">
        <v>155</v>
      </c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5">
        <f>ROUND(SUM(AG90:AG94),2)</f>
        <v>0</v>
      </c>
      <c r="AH89" s="114"/>
      <c r="AI89" s="114"/>
      <c r="AJ89" s="114"/>
      <c r="AK89" s="114"/>
      <c r="AL89" s="114"/>
      <c r="AM89" s="114"/>
      <c r="AN89" s="116">
        <f>SUM(AG89,AT89)</f>
        <v>0</v>
      </c>
      <c r="AO89" s="114"/>
      <c r="AP89" s="114"/>
      <c r="AQ89" s="117" t="s">
        <v>79</v>
      </c>
      <c r="AR89" s="118"/>
      <c r="AS89" s="119">
        <f>ROUND(SUM(AS90:AS94),2)</f>
        <v>0</v>
      </c>
      <c r="AT89" s="120">
        <f>ROUND(SUM(AV89:AW89),2)</f>
        <v>0</v>
      </c>
      <c r="AU89" s="121">
        <f>ROUND(SUM(AU90:AU94),5)</f>
        <v>0</v>
      </c>
      <c r="AV89" s="120">
        <f>ROUND(AZ89*L29,2)</f>
        <v>0</v>
      </c>
      <c r="AW89" s="120">
        <f>ROUND(BA89*L30,2)</f>
        <v>0</v>
      </c>
      <c r="AX89" s="120">
        <f>ROUND(BB89*L29,2)</f>
        <v>0</v>
      </c>
      <c r="AY89" s="120">
        <f>ROUND(BC89*L30,2)</f>
        <v>0</v>
      </c>
      <c r="AZ89" s="120">
        <f>ROUND(SUM(AZ90:AZ94),2)</f>
        <v>0</v>
      </c>
      <c r="BA89" s="120">
        <f>ROUND(SUM(BA90:BA94),2)</f>
        <v>0</v>
      </c>
      <c r="BB89" s="120">
        <f>ROUND(SUM(BB90:BB94),2)</f>
        <v>0</v>
      </c>
      <c r="BC89" s="120">
        <f>ROUND(SUM(BC90:BC94),2)</f>
        <v>0</v>
      </c>
      <c r="BD89" s="122">
        <f>ROUND(SUM(BD90:BD94),2)</f>
        <v>0</v>
      </c>
      <c r="BE89" s="7"/>
      <c r="BS89" s="123" t="s">
        <v>72</v>
      </c>
      <c r="BT89" s="123" t="s">
        <v>80</v>
      </c>
      <c r="BU89" s="123" t="s">
        <v>74</v>
      </c>
      <c r="BV89" s="123" t="s">
        <v>75</v>
      </c>
      <c r="BW89" s="123" t="s">
        <v>156</v>
      </c>
      <c r="BX89" s="123" t="s">
        <v>5</v>
      </c>
      <c r="CL89" s="123" t="s">
        <v>19</v>
      </c>
      <c r="CM89" s="123" t="s">
        <v>82</v>
      </c>
    </row>
    <row r="90" spans="1:90" s="4" customFormat="1" ht="16.5" customHeight="1">
      <c r="A90" s="124" t="s">
        <v>83</v>
      </c>
      <c r="B90" s="63"/>
      <c r="C90" s="125"/>
      <c r="D90" s="125"/>
      <c r="E90" s="126" t="s">
        <v>77</v>
      </c>
      <c r="F90" s="126"/>
      <c r="G90" s="126"/>
      <c r="H90" s="126"/>
      <c r="I90" s="126"/>
      <c r="J90" s="125"/>
      <c r="K90" s="126" t="s">
        <v>157</v>
      </c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7">
        <f>'01 - Přechodné dopravní z...'!J32</f>
        <v>0</v>
      </c>
      <c r="AH90" s="125"/>
      <c r="AI90" s="125"/>
      <c r="AJ90" s="125"/>
      <c r="AK90" s="125"/>
      <c r="AL90" s="125"/>
      <c r="AM90" s="125"/>
      <c r="AN90" s="127">
        <f>SUM(AG90,AT90)</f>
        <v>0</v>
      </c>
      <c r="AO90" s="125"/>
      <c r="AP90" s="125"/>
      <c r="AQ90" s="128" t="s">
        <v>85</v>
      </c>
      <c r="AR90" s="65"/>
      <c r="AS90" s="129">
        <v>0</v>
      </c>
      <c r="AT90" s="130">
        <f>ROUND(SUM(AV90:AW90),2)</f>
        <v>0</v>
      </c>
      <c r="AU90" s="131">
        <f>'01 - Přechodné dopravní z...'!P87</f>
        <v>0</v>
      </c>
      <c r="AV90" s="130">
        <f>'01 - Přechodné dopravní z...'!J35</f>
        <v>0</v>
      </c>
      <c r="AW90" s="130">
        <f>'01 - Přechodné dopravní z...'!J36</f>
        <v>0</v>
      </c>
      <c r="AX90" s="130">
        <f>'01 - Přechodné dopravní z...'!J37</f>
        <v>0</v>
      </c>
      <c r="AY90" s="130">
        <f>'01 - Přechodné dopravní z...'!J38</f>
        <v>0</v>
      </c>
      <c r="AZ90" s="130">
        <f>'01 - Přechodné dopravní z...'!F35</f>
        <v>0</v>
      </c>
      <c r="BA90" s="130">
        <f>'01 - Přechodné dopravní z...'!F36</f>
        <v>0</v>
      </c>
      <c r="BB90" s="130">
        <f>'01 - Přechodné dopravní z...'!F37</f>
        <v>0</v>
      </c>
      <c r="BC90" s="130">
        <f>'01 - Přechodné dopravní z...'!F38</f>
        <v>0</v>
      </c>
      <c r="BD90" s="132">
        <f>'01 - Přechodné dopravní z...'!F39</f>
        <v>0</v>
      </c>
      <c r="BE90" s="4"/>
      <c r="BT90" s="133" t="s">
        <v>82</v>
      </c>
      <c r="BV90" s="133" t="s">
        <v>75</v>
      </c>
      <c r="BW90" s="133" t="s">
        <v>158</v>
      </c>
      <c r="BX90" s="133" t="s">
        <v>156</v>
      </c>
      <c r="CL90" s="133" t="s">
        <v>19</v>
      </c>
    </row>
    <row r="91" spans="1:90" s="4" customFormat="1" ht="16.5" customHeight="1">
      <c r="A91" s="124" t="s">
        <v>83</v>
      </c>
      <c r="B91" s="63"/>
      <c r="C91" s="125"/>
      <c r="D91" s="125"/>
      <c r="E91" s="126" t="s">
        <v>87</v>
      </c>
      <c r="F91" s="126"/>
      <c r="G91" s="126"/>
      <c r="H91" s="126"/>
      <c r="I91" s="126"/>
      <c r="J91" s="125"/>
      <c r="K91" s="126" t="s">
        <v>159</v>
      </c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7">
        <f>'02 - Přechodné dopravní z...'!J32</f>
        <v>0</v>
      </c>
      <c r="AH91" s="125"/>
      <c r="AI91" s="125"/>
      <c r="AJ91" s="125"/>
      <c r="AK91" s="125"/>
      <c r="AL91" s="125"/>
      <c r="AM91" s="125"/>
      <c r="AN91" s="127">
        <f>SUM(AG91,AT91)</f>
        <v>0</v>
      </c>
      <c r="AO91" s="125"/>
      <c r="AP91" s="125"/>
      <c r="AQ91" s="128" t="s">
        <v>85</v>
      </c>
      <c r="AR91" s="65"/>
      <c r="AS91" s="129">
        <v>0</v>
      </c>
      <c r="AT91" s="130">
        <f>ROUND(SUM(AV91:AW91),2)</f>
        <v>0</v>
      </c>
      <c r="AU91" s="131">
        <f>'02 - Přechodné dopravní z...'!P87</f>
        <v>0</v>
      </c>
      <c r="AV91" s="130">
        <f>'02 - Přechodné dopravní z...'!J35</f>
        <v>0</v>
      </c>
      <c r="AW91" s="130">
        <f>'02 - Přechodné dopravní z...'!J36</f>
        <v>0</v>
      </c>
      <c r="AX91" s="130">
        <f>'02 - Přechodné dopravní z...'!J37</f>
        <v>0</v>
      </c>
      <c r="AY91" s="130">
        <f>'02 - Přechodné dopravní z...'!J38</f>
        <v>0</v>
      </c>
      <c r="AZ91" s="130">
        <f>'02 - Přechodné dopravní z...'!F35</f>
        <v>0</v>
      </c>
      <c r="BA91" s="130">
        <f>'02 - Přechodné dopravní z...'!F36</f>
        <v>0</v>
      </c>
      <c r="BB91" s="130">
        <f>'02 - Přechodné dopravní z...'!F37</f>
        <v>0</v>
      </c>
      <c r="BC91" s="130">
        <f>'02 - Přechodné dopravní z...'!F38</f>
        <v>0</v>
      </c>
      <c r="BD91" s="132">
        <f>'02 - Přechodné dopravní z...'!F39</f>
        <v>0</v>
      </c>
      <c r="BE91" s="4"/>
      <c r="BT91" s="133" t="s">
        <v>82</v>
      </c>
      <c r="BV91" s="133" t="s">
        <v>75</v>
      </c>
      <c r="BW91" s="133" t="s">
        <v>160</v>
      </c>
      <c r="BX91" s="133" t="s">
        <v>156</v>
      </c>
      <c r="CL91" s="133" t="s">
        <v>19</v>
      </c>
    </row>
    <row r="92" spans="1:90" s="4" customFormat="1" ht="16.5" customHeight="1">
      <c r="A92" s="124" t="s">
        <v>83</v>
      </c>
      <c r="B92" s="63"/>
      <c r="C92" s="125"/>
      <c r="D92" s="125"/>
      <c r="E92" s="126" t="s">
        <v>90</v>
      </c>
      <c r="F92" s="126"/>
      <c r="G92" s="126"/>
      <c r="H92" s="126"/>
      <c r="I92" s="126"/>
      <c r="J92" s="125"/>
      <c r="K92" s="126" t="s">
        <v>161</v>
      </c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7">
        <f>'03 - Přechodné dopravní z...'!J32</f>
        <v>0</v>
      </c>
      <c r="AH92" s="125"/>
      <c r="AI92" s="125"/>
      <c r="AJ92" s="125"/>
      <c r="AK92" s="125"/>
      <c r="AL92" s="125"/>
      <c r="AM92" s="125"/>
      <c r="AN92" s="127">
        <f>SUM(AG92,AT92)</f>
        <v>0</v>
      </c>
      <c r="AO92" s="125"/>
      <c r="AP92" s="125"/>
      <c r="AQ92" s="128" t="s">
        <v>85</v>
      </c>
      <c r="AR92" s="65"/>
      <c r="AS92" s="129">
        <v>0</v>
      </c>
      <c r="AT92" s="130">
        <f>ROUND(SUM(AV92:AW92),2)</f>
        <v>0</v>
      </c>
      <c r="AU92" s="131">
        <f>'03 - Přechodné dopravní z...'!P87</f>
        <v>0</v>
      </c>
      <c r="AV92" s="130">
        <f>'03 - Přechodné dopravní z...'!J35</f>
        <v>0</v>
      </c>
      <c r="AW92" s="130">
        <f>'03 - Přechodné dopravní z...'!J36</f>
        <v>0</v>
      </c>
      <c r="AX92" s="130">
        <f>'03 - Přechodné dopravní z...'!J37</f>
        <v>0</v>
      </c>
      <c r="AY92" s="130">
        <f>'03 - Přechodné dopravní z...'!J38</f>
        <v>0</v>
      </c>
      <c r="AZ92" s="130">
        <f>'03 - Přechodné dopravní z...'!F35</f>
        <v>0</v>
      </c>
      <c r="BA92" s="130">
        <f>'03 - Přechodné dopravní z...'!F36</f>
        <v>0</v>
      </c>
      <c r="BB92" s="130">
        <f>'03 - Přechodné dopravní z...'!F37</f>
        <v>0</v>
      </c>
      <c r="BC92" s="130">
        <f>'03 - Přechodné dopravní z...'!F38</f>
        <v>0</v>
      </c>
      <c r="BD92" s="132">
        <f>'03 - Přechodné dopravní z...'!F39</f>
        <v>0</v>
      </c>
      <c r="BE92" s="4"/>
      <c r="BT92" s="133" t="s">
        <v>82</v>
      </c>
      <c r="BV92" s="133" t="s">
        <v>75</v>
      </c>
      <c r="BW92" s="133" t="s">
        <v>162</v>
      </c>
      <c r="BX92" s="133" t="s">
        <v>156</v>
      </c>
      <c r="CL92" s="133" t="s">
        <v>19</v>
      </c>
    </row>
    <row r="93" spans="1:90" s="4" customFormat="1" ht="16.5" customHeight="1">
      <c r="A93" s="124" t="s">
        <v>83</v>
      </c>
      <c r="B93" s="63"/>
      <c r="C93" s="125"/>
      <c r="D93" s="125"/>
      <c r="E93" s="126" t="s">
        <v>93</v>
      </c>
      <c r="F93" s="126"/>
      <c r="G93" s="126"/>
      <c r="H93" s="126"/>
      <c r="I93" s="126"/>
      <c r="J93" s="125"/>
      <c r="K93" s="126" t="s">
        <v>163</v>
      </c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7">
        <f>'04 - Přechodné dopravní z...'!J32</f>
        <v>0</v>
      </c>
      <c r="AH93" s="125"/>
      <c r="AI93" s="125"/>
      <c r="AJ93" s="125"/>
      <c r="AK93" s="125"/>
      <c r="AL93" s="125"/>
      <c r="AM93" s="125"/>
      <c r="AN93" s="127">
        <f>SUM(AG93,AT93)</f>
        <v>0</v>
      </c>
      <c r="AO93" s="125"/>
      <c r="AP93" s="125"/>
      <c r="AQ93" s="128" t="s">
        <v>85</v>
      </c>
      <c r="AR93" s="65"/>
      <c r="AS93" s="129">
        <v>0</v>
      </c>
      <c r="AT93" s="130">
        <f>ROUND(SUM(AV93:AW93),2)</f>
        <v>0</v>
      </c>
      <c r="AU93" s="131">
        <f>'04 - Přechodné dopravní z...'!P87</f>
        <v>0</v>
      </c>
      <c r="AV93" s="130">
        <f>'04 - Přechodné dopravní z...'!J35</f>
        <v>0</v>
      </c>
      <c r="AW93" s="130">
        <f>'04 - Přechodné dopravní z...'!J36</f>
        <v>0</v>
      </c>
      <c r="AX93" s="130">
        <f>'04 - Přechodné dopravní z...'!J37</f>
        <v>0</v>
      </c>
      <c r="AY93" s="130">
        <f>'04 - Přechodné dopravní z...'!J38</f>
        <v>0</v>
      </c>
      <c r="AZ93" s="130">
        <f>'04 - Přechodné dopravní z...'!F35</f>
        <v>0</v>
      </c>
      <c r="BA93" s="130">
        <f>'04 - Přechodné dopravní z...'!F36</f>
        <v>0</v>
      </c>
      <c r="BB93" s="130">
        <f>'04 - Přechodné dopravní z...'!F37</f>
        <v>0</v>
      </c>
      <c r="BC93" s="130">
        <f>'04 - Přechodné dopravní z...'!F38</f>
        <v>0</v>
      </c>
      <c r="BD93" s="132">
        <f>'04 - Přechodné dopravní z...'!F39</f>
        <v>0</v>
      </c>
      <c r="BE93" s="4"/>
      <c r="BT93" s="133" t="s">
        <v>82</v>
      </c>
      <c r="BV93" s="133" t="s">
        <v>75</v>
      </c>
      <c r="BW93" s="133" t="s">
        <v>164</v>
      </c>
      <c r="BX93" s="133" t="s">
        <v>156</v>
      </c>
      <c r="CL93" s="133" t="s">
        <v>19</v>
      </c>
    </row>
    <row r="94" spans="1:90" s="4" customFormat="1" ht="23.25" customHeight="1">
      <c r="A94" s="124" t="s">
        <v>83</v>
      </c>
      <c r="B94" s="63"/>
      <c r="C94" s="125"/>
      <c r="D94" s="125"/>
      <c r="E94" s="126" t="s">
        <v>116</v>
      </c>
      <c r="F94" s="126"/>
      <c r="G94" s="126"/>
      <c r="H94" s="126"/>
      <c r="I94" s="126"/>
      <c r="J94" s="125"/>
      <c r="K94" s="126" t="s">
        <v>165</v>
      </c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7">
        <f>'05 - Opravy lokálních záv...'!J32</f>
        <v>0</v>
      </c>
      <c r="AH94" s="125"/>
      <c r="AI94" s="125"/>
      <c r="AJ94" s="125"/>
      <c r="AK94" s="125"/>
      <c r="AL94" s="125"/>
      <c r="AM94" s="125"/>
      <c r="AN94" s="127">
        <f>SUM(AG94,AT94)</f>
        <v>0</v>
      </c>
      <c r="AO94" s="125"/>
      <c r="AP94" s="125"/>
      <c r="AQ94" s="128" t="s">
        <v>85</v>
      </c>
      <c r="AR94" s="65"/>
      <c r="AS94" s="129">
        <v>0</v>
      </c>
      <c r="AT94" s="130">
        <f>ROUND(SUM(AV94:AW94),2)</f>
        <v>0</v>
      </c>
      <c r="AU94" s="131">
        <f>'05 - Opravy lokálních záv...'!P91</f>
        <v>0</v>
      </c>
      <c r="AV94" s="130">
        <f>'05 - Opravy lokálních záv...'!J35</f>
        <v>0</v>
      </c>
      <c r="AW94" s="130">
        <f>'05 - Opravy lokálních záv...'!J36</f>
        <v>0</v>
      </c>
      <c r="AX94" s="130">
        <f>'05 - Opravy lokálních záv...'!J37</f>
        <v>0</v>
      </c>
      <c r="AY94" s="130">
        <f>'05 - Opravy lokálních záv...'!J38</f>
        <v>0</v>
      </c>
      <c r="AZ94" s="130">
        <f>'05 - Opravy lokálních záv...'!F35</f>
        <v>0</v>
      </c>
      <c r="BA94" s="130">
        <f>'05 - Opravy lokálních záv...'!F36</f>
        <v>0</v>
      </c>
      <c r="BB94" s="130">
        <f>'05 - Opravy lokálních záv...'!F37</f>
        <v>0</v>
      </c>
      <c r="BC94" s="130">
        <f>'05 - Opravy lokálních záv...'!F38</f>
        <v>0</v>
      </c>
      <c r="BD94" s="132">
        <f>'05 - Opravy lokálních záv...'!F39</f>
        <v>0</v>
      </c>
      <c r="BE94" s="4"/>
      <c r="BT94" s="133" t="s">
        <v>82</v>
      </c>
      <c r="BV94" s="133" t="s">
        <v>75</v>
      </c>
      <c r="BW94" s="133" t="s">
        <v>166</v>
      </c>
      <c r="BX94" s="133" t="s">
        <v>156</v>
      </c>
      <c r="CL94" s="133" t="s">
        <v>19</v>
      </c>
    </row>
    <row r="95" spans="1:91" s="7" customFormat="1" ht="16.5" customHeight="1">
      <c r="A95" s="124" t="s">
        <v>83</v>
      </c>
      <c r="B95" s="111"/>
      <c r="C95" s="112"/>
      <c r="D95" s="113" t="s">
        <v>167</v>
      </c>
      <c r="E95" s="113"/>
      <c r="F95" s="113"/>
      <c r="G95" s="113"/>
      <c r="H95" s="113"/>
      <c r="I95" s="114"/>
      <c r="J95" s="113" t="s">
        <v>168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6">
        <f>'VON - Vedlejší a ostatní ...'!J30</f>
        <v>0</v>
      </c>
      <c r="AH95" s="114"/>
      <c r="AI95" s="114"/>
      <c r="AJ95" s="114"/>
      <c r="AK95" s="114"/>
      <c r="AL95" s="114"/>
      <c r="AM95" s="114"/>
      <c r="AN95" s="116">
        <f>SUM(AG95,AT95)</f>
        <v>0</v>
      </c>
      <c r="AO95" s="114"/>
      <c r="AP95" s="114"/>
      <c r="AQ95" s="117" t="s">
        <v>79</v>
      </c>
      <c r="AR95" s="118"/>
      <c r="AS95" s="134">
        <v>0</v>
      </c>
      <c r="AT95" s="135">
        <f>ROUND(SUM(AV95:AW95),2)</f>
        <v>0</v>
      </c>
      <c r="AU95" s="136">
        <f>'VON - Vedlejší a ostatní ...'!P84</f>
        <v>0</v>
      </c>
      <c r="AV95" s="135">
        <f>'VON - Vedlejší a ostatní ...'!J33</f>
        <v>0</v>
      </c>
      <c r="AW95" s="135">
        <f>'VON - Vedlejší a ostatní ...'!J34</f>
        <v>0</v>
      </c>
      <c r="AX95" s="135">
        <f>'VON - Vedlejší a ostatní ...'!J35</f>
        <v>0</v>
      </c>
      <c r="AY95" s="135">
        <f>'VON - Vedlejší a ostatní ...'!J36</f>
        <v>0</v>
      </c>
      <c r="AZ95" s="135">
        <f>'VON - Vedlejší a ostatní ...'!F33</f>
        <v>0</v>
      </c>
      <c r="BA95" s="135">
        <f>'VON - Vedlejší a ostatní ...'!F34</f>
        <v>0</v>
      </c>
      <c r="BB95" s="135">
        <f>'VON - Vedlejší a ostatní ...'!F35</f>
        <v>0</v>
      </c>
      <c r="BC95" s="135">
        <f>'VON - Vedlejší a ostatní ...'!F36</f>
        <v>0</v>
      </c>
      <c r="BD95" s="137">
        <f>'VON - Vedlejší a ostatní ...'!F37</f>
        <v>0</v>
      </c>
      <c r="BE95" s="7"/>
      <c r="BT95" s="123" t="s">
        <v>80</v>
      </c>
      <c r="BV95" s="123" t="s">
        <v>75</v>
      </c>
      <c r="BW95" s="123" t="s">
        <v>169</v>
      </c>
      <c r="BX95" s="123" t="s">
        <v>5</v>
      </c>
      <c r="CL95" s="123" t="s">
        <v>19</v>
      </c>
      <c r="CM95" s="123" t="s">
        <v>82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20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N69:AP69"/>
    <mergeCell ref="AG69:AM69"/>
    <mergeCell ref="AN70:AP70"/>
    <mergeCell ref="AG70:AM70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G76:AM76"/>
    <mergeCell ref="AN76:AP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AN88:AP88"/>
    <mergeCell ref="AG88:AM88"/>
    <mergeCell ref="AN89:AP89"/>
    <mergeCell ref="AG89:AM89"/>
    <mergeCell ref="AN90:AP90"/>
    <mergeCell ref="AG90:AM90"/>
    <mergeCell ref="AN91:AP91"/>
    <mergeCell ref="AG91:AM91"/>
    <mergeCell ref="AN92:AP92"/>
    <mergeCell ref="AG92:AM92"/>
    <mergeCell ref="AN93:AP93"/>
    <mergeCell ref="AG93:AM93"/>
    <mergeCell ref="AN94:AP94"/>
    <mergeCell ref="AG94:AM94"/>
    <mergeCell ref="AN95:AP95"/>
    <mergeCell ref="AG95:AM95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K59:AF59"/>
    <mergeCell ref="E59:I59"/>
    <mergeCell ref="J60:AF60"/>
    <mergeCell ref="D60:H60"/>
    <mergeCell ref="E61:I61"/>
    <mergeCell ref="K61:AF61"/>
    <mergeCell ref="E62:I62"/>
    <mergeCell ref="K62:AF62"/>
    <mergeCell ref="K63:AF63"/>
    <mergeCell ref="E63:I63"/>
    <mergeCell ref="AM47:AN47"/>
    <mergeCell ref="AM49:AP49"/>
    <mergeCell ref="AS49:AT51"/>
    <mergeCell ref="AM50:AP50"/>
    <mergeCell ref="AN52:AP52"/>
    <mergeCell ref="AG52:AM52"/>
    <mergeCell ref="AG55:AM55"/>
    <mergeCell ref="AN55:AP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J71:AF71"/>
    <mergeCell ref="J65:AF65"/>
    <mergeCell ref="J80:AF80"/>
    <mergeCell ref="K88:AF88"/>
    <mergeCell ref="K72:AF72"/>
    <mergeCell ref="K87:AF87"/>
    <mergeCell ref="K86:AF86"/>
    <mergeCell ref="K74:AF74"/>
    <mergeCell ref="K85:AF85"/>
    <mergeCell ref="K66:AF66"/>
    <mergeCell ref="K84:AF84"/>
    <mergeCell ref="K83:AF83"/>
    <mergeCell ref="K77:AF77"/>
    <mergeCell ref="K67:AF67"/>
    <mergeCell ref="K82:AF82"/>
    <mergeCell ref="K81:AF81"/>
    <mergeCell ref="K73:AF73"/>
    <mergeCell ref="K68:AF68"/>
    <mergeCell ref="K79:AF79"/>
    <mergeCell ref="K69:AF69"/>
    <mergeCell ref="K75:AF75"/>
    <mergeCell ref="K78:AF78"/>
    <mergeCell ref="K70:AF70"/>
    <mergeCell ref="K76:AF76"/>
    <mergeCell ref="K64:AF64"/>
    <mergeCell ref="J89:AF89"/>
    <mergeCell ref="K90:AF90"/>
    <mergeCell ref="K91:AF91"/>
    <mergeCell ref="K92:AF92"/>
    <mergeCell ref="K93:AF93"/>
    <mergeCell ref="K94:AF94"/>
    <mergeCell ref="J95:AF95"/>
    <mergeCell ref="D89:H89"/>
    <mergeCell ref="D71:H71"/>
    <mergeCell ref="D65:H65"/>
    <mergeCell ref="D80:H80"/>
    <mergeCell ref="E75:I75"/>
    <mergeCell ref="E88:I88"/>
    <mergeCell ref="E77:I77"/>
    <mergeCell ref="E78:I78"/>
    <mergeCell ref="E79:I79"/>
    <mergeCell ref="E81:I81"/>
    <mergeCell ref="E82:I82"/>
    <mergeCell ref="E83:I83"/>
    <mergeCell ref="E84:I84"/>
    <mergeCell ref="E85:I85"/>
    <mergeCell ref="E86:I86"/>
    <mergeCell ref="E87:I87"/>
    <mergeCell ref="E74:I74"/>
    <mergeCell ref="E73:I73"/>
    <mergeCell ref="E76:I76"/>
    <mergeCell ref="E72:I72"/>
    <mergeCell ref="E64:I64"/>
    <mergeCell ref="E66:I66"/>
    <mergeCell ref="E67:I67"/>
    <mergeCell ref="E69:I69"/>
    <mergeCell ref="E70:I70"/>
    <mergeCell ref="E68:I68"/>
    <mergeCell ref="E90:I90"/>
    <mergeCell ref="E91:I91"/>
    <mergeCell ref="E92:I92"/>
    <mergeCell ref="E93:I93"/>
    <mergeCell ref="E94:I94"/>
    <mergeCell ref="D95:H95"/>
  </mergeCells>
  <hyperlinks>
    <hyperlink ref="A56" location="'01 - Bourací a přípravné ...'!C2" display="/"/>
    <hyperlink ref="A57" location="'02 - Bourací a přípravné ...'!C2" display="/"/>
    <hyperlink ref="A58" location="'03 - Bourací a přípravné ...'!C2" display="/"/>
    <hyperlink ref="A59" location="'04 - Bourací a přípravné ...'!C2" display="/"/>
    <hyperlink ref="A61" location="'01 - SO 110 - Úsek A - op...'!C2" display="/"/>
    <hyperlink ref="A62" location="'02 - SO 111 - Hospodářský...'!C2" display="/"/>
    <hyperlink ref="A63" location="'03 - SO 112 - Hospodářský...'!C2" display="/"/>
    <hyperlink ref="A64" location="'04 - Dopravní značení'!C2" display="/"/>
    <hyperlink ref="A66" location="'01 - SO 120 - Úsek C - op...'!C2" display="/"/>
    <hyperlink ref="A67" location="'02 - SO 121 - Propustek Ø...'!C2" display="/"/>
    <hyperlink ref="A68" location="'03 - SO 122 - Hospodářský...'!C2" display="/"/>
    <hyperlink ref="A69" location="'04 - SO 123 - Hospodářský...'!C2" display="/"/>
    <hyperlink ref="A70" location="'05 - Dopravní značení'!C2" display="/"/>
    <hyperlink ref="A72" location="'01 - SO 130 - Úsek E - op...'!C2" display="/"/>
    <hyperlink ref="A73" location="'02 - SO 131 - Propustek Ø...'!C2" display="/"/>
    <hyperlink ref="A74" location="'03 - SO 132 - Hospodářský...'!C2" display="/"/>
    <hyperlink ref="A75" location="'04 - SO 133 - Hospodářský...'!C2" display="/"/>
    <hyperlink ref="A76" location="'05 - SO 134 - Propustek Ø...'!C2" display="/"/>
    <hyperlink ref="A77" location="'06 - SO 135 - Propustek Ø...'!C2" display="/"/>
    <hyperlink ref="A78" location="'07 - SO 136 - Propustek t...'!C2" display="/"/>
    <hyperlink ref="A79" location="'08 - Dopravní značení'!C2" display="/"/>
    <hyperlink ref="A81" location="'01 - SO 140 - Úsek F - op...'!C2" display="/"/>
    <hyperlink ref="A82" location="'02 - SO 141 - Hospodářský...'!C2" display="/"/>
    <hyperlink ref="A83" location="'03 - SO 142 - Hospodářský...'!C2" display="/"/>
    <hyperlink ref="A84" location="'04 - SO 143 - Propustek Ø...'!C2" display="/"/>
    <hyperlink ref="A85" location="'05 - SO 144 - Propustek Ø...'!C2" display="/"/>
    <hyperlink ref="A86" location="'06 - SO 145 - Propustek Ø...'!C2" display="/"/>
    <hyperlink ref="A87" location="'07 - SO 146 - Propustek Ø...'!C2" display="/"/>
    <hyperlink ref="A88" location="'08 - Dopravní značení_01'!C2" display="/"/>
    <hyperlink ref="A90" location="'01 - Přechodné dopravní z...'!C2" display="/"/>
    <hyperlink ref="A91" location="'02 - Přechodné dopravní z...'!C2" display="/"/>
    <hyperlink ref="A92" location="'03 - Přechodné dopravní z...'!C2" display="/"/>
    <hyperlink ref="A93" location="'04 - Přechodné dopravní z...'!C2" display="/"/>
    <hyperlink ref="A94" location="'05 - Opravy lokálních záv...'!C2" display="/"/>
    <hyperlink ref="A9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604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605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ROUND((SUM(BE92:BE189)),2)</f>
        <v>0</v>
      </c>
      <c r="G35" s="38"/>
      <c r="H35" s="38"/>
      <c r="I35" s="157">
        <v>0.21</v>
      </c>
      <c r="J35" s="156">
        <f>ROUND(((SUM(BE92:BE189))*I35),2)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ROUND((SUM(BF92:BF189)),2)</f>
        <v>0</v>
      </c>
      <c r="G36" s="38"/>
      <c r="H36" s="38"/>
      <c r="I36" s="157">
        <v>0.15</v>
      </c>
      <c r="J36" s="156">
        <f>ROUND(((SUM(BF92:BF189))*I36),2)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ROUND((SUM(BG92:BG189)),2)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ROUND((SUM(BH92:BH189)),2)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ROUND((SUM(BI92:BI189)),2)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120 - Úsek C - oprava povrchu komunikace III/19357 a součásti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378</v>
      </c>
      <c r="E67" s="182"/>
      <c r="F67" s="182"/>
      <c r="G67" s="182"/>
      <c r="H67" s="182"/>
      <c r="I67" s="182"/>
      <c r="J67" s="183">
        <f>J154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181</v>
      </c>
      <c r="E68" s="182"/>
      <c r="F68" s="182"/>
      <c r="G68" s="182"/>
      <c r="H68" s="182"/>
      <c r="I68" s="182"/>
      <c r="J68" s="183">
        <f>J171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182</v>
      </c>
      <c r="E69" s="182"/>
      <c r="F69" s="182"/>
      <c r="G69" s="182"/>
      <c r="H69" s="182"/>
      <c r="I69" s="182"/>
      <c r="J69" s="183">
        <f>J183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183</v>
      </c>
      <c r="E70" s="182"/>
      <c r="F70" s="182"/>
      <c r="G70" s="182"/>
      <c r="H70" s="182"/>
      <c r="I70" s="182"/>
      <c r="J70" s="183">
        <f>J188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184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III/19357 od II/193 u Třebnic - OK II/193 u Horšovského Týna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171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604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120 - Úsek C - oprava povrchu komunikace III/19357 a součásti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18. 3. 2021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 xml:space="preserve"> </v>
      </c>
      <c r="G88" s="40"/>
      <c r="H88" s="40"/>
      <c r="I88" s="32" t="s">
        <v>30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28</v>
      </c>
      <c r="D89" s="40"/>
      <c r="E89" s="40"/>
      <c r="F89" s="27" t="str">
        <f>IF(E20="","",E20)</f>
        <v>Vyplň údaj</v>
      </c>
      <c r="G89" s="40"/>
      <c r="H89" s="40"/>
      <c r="I89" s="32" t="s">
        <v>35</v>
      </c>
      <c r="J89" s="36" t="str">
        <f>E26</f>
        <v>Václav Nový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185</v>
      </c>
      <c r="D91" s="188" t="s">
        <v>58</v>
      </c>
      <c r="E91" s="188" t="s">
        <v>54</v>
      </c>
      <c r="F91" s="188" t="s">
        <v>55</v>
      </c>
      <c r="G91" s="188" t="s">
        <v>186</v>
      </c>
      <c r="H91" s="188" t="s">
        <v>187</v>
      </c>
      <c r="I91" s="188" t="s">
        <v>188</v>
      </c>
      <c r="J91" s="188" t="s">
        <v>177</v>
      </c>
      <c r="K91" s="189" t="s">
        <v>189</v>
      </c>
      <c r="L91" s="190"/>
      <c r="M91" s="92" t="s">
        <v>19</v>
      </c>
      <c r="N91" s="93" t="s">
        <v>43</v>
      </c>
      <c r="O91" s="93" t="s">
        <v>190</v>
      </c>
      <c r="P91" s="93" t="s">
        <v>191</v>
      </c>
      <c r="Q91" s="93" t="s">
        <v>192</v>
      </c>
      <c r="R91" s="93" t="s">
        <v>193</v>
      </c>
      <c r="S91" s="93" t="s">
        <v>194</v>
      </c>
      <c r="T91" s="94" t="s">
        <v>195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196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746.6582025</v>
      </c>
      <c r="S92" s="96"/>
      <c r="T92" s="194">
        <f>T93</f>
        <v>1211.99008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178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72</v>
      </c>
      <c r="E93" s="199" t="s">
        <v>197</v>
      </c>
      <c r="F93" s="199" t="s">
        <v>198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P94+P107+P154+P171+P183+P188</f>
        <v>0</v>
      </c>
      <c r="Q93" s="204"/>
      <c r="R93" s="205">
        <f>R94+R107+R154+R171+R183+R188</f>
        <v>746.6582025</v>
      </c>
      <c r="S93" s="204"/>
      <c r="T93" s="206">
        <f>T94+T107+T154+T171+T183+T188</f>
        <v>1211.99008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72</v>
      </c>
      <c r="AU93" s="208" t="s">
        <v>73</v>
      </c>
      <c r="AY93" s="207" t="s">
        <v>199</v>
      </c>
      <c r="BK93" s="209">
        <f>BK94+BK107+BK154+BK171+BK183+BK188</f>
        <v>0</v>
      </c>
    </row>
    <row r="94" spans="1:63" s="12" customFormat="1" ht="22.8" customHeight="1">
      <c r="A94" s="12"/>
      <c r="B94" s="196"/>
      <c r="C94" s="197"/>
      <c r="D94" s="198" t="s">
        <v>72</v>
      </c>
      <c r="E94" s="210" t="s">
        <v>80</v>
      </c>
      <c r="F94" s="210" t="s">
        <v>200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SUM(P95:P106)</f>
        <v>0</v>
      </c>
      <c r="Q94" s="204"/>
      <c r="R94" s="205">
        <f>SUM(R95:R106)</f>
        <v>0</v>
      </c>
      <c r="S94" s="204"/>
      <c r="T94" s="206">
        <f>SUM(T95:T106)</f>
        <v>941.7628000000001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80</v>
      </c>
      <c r="AY94" s="207" t="s">
        <v>199</v>
      </c>
      <c r="BK94" s="209">
        <f>SUM(BK95:BK106)</f>
        <v>0</v>
      </c>
    </row>
    <row r="95" spans="1:65" s="2" customFormat="1" ht="62.7" customHeight="1">
      <c r="A95" s="38"/>
      <c r="B95" s="39"/>
      <c r="C95" s="212" t="s">
        <v>80</v>
      </c>
      <c r="D95" s="212" t="s">
        <v>201</v>
      </c>
      <c r="E95" s="213" t="s">
        <v>379</v>
      </c>
      <c r="F95" s="214" t="s">
        <v>380</v>
      </c>
      <c r="G95" s="215" t="s">
        <v>204</v>
      </c>
      <c r="H95" s="216">
        <v>5271.2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0.17</v>
      </c>
      <c r="T95" s="222">
        <f>S95*H95</f>
        <v>896.104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606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382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383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607</v>
      </c>
      <c r="G98" s="237"/>
      <c r="H98" s="240">
        <v>2635.6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385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607</v>
      </c>
      <c r="G100" s="237"/>
      <c r="H100" s="240">
        <v>2635.6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66.75" customHeight="1">
      <c r="A101" s="38"/>
      <c r="B101" s="39"/>
      <c r="C101" s="212" t="s">
        <v>82</v>
      </c>
      <c r="D101" s="212" t="s">
        <v>201</v>
      </c>
      <c r="E101" s="213" t="s">
        <v>482</v>
      </c>
      <c r="F101" s="214" t="s">
        <v>483</v>
      </c>
      <c r="G101" s="215" t="s">
        <v>204</v>
      </c>
      <c r="H101" s="216">
        <v>103.77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0.44</v>
      </c>
      <c r="T101" s="222">
        <f>S101*H101</f>
        <v>45.6588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608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609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610</v>
      </c>
      <c r="G103" s="237"/>
      <c r="H103" s="240">
        <v>103.77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33" customHeight="1">
      <c r="A104" s="38"/>
      <c r="B104" s="39"/>
      <c r="C104" s="212" t="s">
        <v>218</v>
      </c>
      <c r="D104" s="212" t="s">
        <v>201</v>
      </c>
      <c r="E104" s="213" t="s">
        <v>386</v>
      </c>
      <c r="F104" s="214" t="s">
        <v>387</v>
      </c>
      <c r="G104" s="215" t="s">
        <v>204</v>
      </c>
      <c r="H104" s="216">
        <v>2635.6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611</v>
      </c>
    </row>
    <row r="105" spans="1:51" s="13" customFormat="1" ht="12">
      <c r="A105" s="13"/>
      <c r="B105" s="225"/>
      <c r="C105" s="226"/>
      <c r="D105" s="227" t="s">
        <v>208</v>
      </c>
      <c r="E105" s="228" t="s">
        <v>19</v>
      </c>
      <c r="F105" s="229" t="s">
        <v>382</v>
      </c>
      <c r="G105" s="226"/>
      <c r="H105" s="228" t="s">
        <v>19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208</v>
      </c>
      <c r="AU105" s="235" t="s">
        <v>82</v>
      </c>
      <c r="AV105" s="13" t="s">
        <v>80</v>
      </c>
      <c r="AW105" s="13" t="s">
        <v>34</v>
      </c>
      <c r="AX105" s="13" t="s">
        <v>73</v>
      </c>
      <c r="AY105" s="235" t="s">
        <v>199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607</v>
      </c>
      <c r="G106" s="237"/>
      <c r="H106" s="240">
        <v>2635.6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3" s="12" customFormat="1" ht="22.8" customHeight="1">
      <c r="A107" s="12"/>
      <c r="B107" s="196"/>
      <c r="C107" s="197"/>
      <c r="D107" s="198" t="s">
        <v>72</v>
      </c>
      <c r="E107" s="210" t="s">
        <v>389</v>
      </c>
      <c r="F107" s="210" t="s">
        <v>390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SUM(P108:P153)</f>
        <v>0</v>
      </c>
      <c r="Q107" s="204"/>
      <c r="R107" s="205">
        <f>SUM(R108:R153)</f>
        <v>0.060461</v>
      </c>
      <c r="S107" s="204"/>
      <c r="T107" s="206">
        <f>SUM(T108:T153)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72</v>
      </c>
      <c r="AU107" s="208" t="s">
        <v>80</v>
      </c>
      <c r="AY107" s="207" t="s">
        <v>199</v>
      </c>
      <c r="BK107" s="209">
        <f>SUM(BK108:BK153)</f>
        <v>0</v>
      </c>
    </row>
    <row r="108" spans="1:65" s="2" customFormat="1" ht="37.8" customHeight="1">
      <c r="A108" s="38"/>
      <c r="B108" s="39"/>
      <c r="C108" s="212" t="s">
        <v>206</v>
      </c>
      <c r="D108" s="212" t="s">
        <v>201</v>
      </c>
      <c r="E108" s="213" t="s">
        <v>391</v>
      </c>
      <c r="F108" s="214" t="s">
        <v>392</v>
      </c>
      <c r="G108" s="215" t="s">
        <v>204</v>
      </c>
      <c r="H108" s="216">
        <v>4030.73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612</v>
      </c>
    </row>
    <row r="109" spans="1:65" s="2" customFormat="1" ht="16.5" customHeight="1">
      <c r="A109" s="38"/>
      <c r="B109" s="39"/>
      <c r="C109" s="252" t="s">
        <v>231</v>
      </c>
      <c r="D109" s="252" t="s">
        <v>394</v>
      </c>
      <c r="E109" s="253" t="s">
        <v>395</v>
      </c>
      <c r="F109" s="254" t="s">
        <v>396</v>
      </c>
      <c r="G109" s="255" t="s">
        <v>397</v>
      </c>
      <c r="H109" s="256">
        <v>60.461</v>
      </c>
      <c r="I109" s="257"/>
      <c r="J109" s="258">
        <f>ROUND(I109*H109,2)</f>
        <v>0</v>
      </c>
      <c r="K109" s="254" t="s">
        <v>205</v>
      </c>
      <c r="L109" s="259"/>
      <c r="M109" s="260" t="s">
        <v>19</v>
      </c>
      <c r="N109" s="261" t="s">
        <v>44</v>
      </c>
      <c r="O109" s="84"/>
      <c r="P109" s="221">
        <f>O109*H109</f>
        <v>0</v>
      </c>
      <c r="Q109" s="221">
        <v>0.001</v>
      </c>
      <c r="R109" s="221">
        <f>Q109*H109</f>
        <v>0.060461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249</v>
      </c>
      <c r="AT109" s="223" t="s">
        <v>394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613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614</v>
      </c>
      <c r="G110" s="237"/>
      <c r="H110" s="240">
        <v>60.461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49.05" customHeight="1">
      <c r="A111" s="38"/>
      <c r="B111" s="39"/>
      <c r="C111" s="212" t="s">
        <v>239</v>
      </c>
      <c r="D111" s="212" t="s">
        <v>201</v>
      </c>
      <c r="E111" s="213" t="s">
        <v>400</v>
      </c>
      <c r="F111" s="214" t="s">
        <v>401</v>
      </c>
      <c r="G111" s="215" t="s">
        <v>204</v>
      </c>
      <c r="H111" s="216">
        <v>4030.73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615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616</v>
      </c>
      <c r="G112" s="237"/>
      <c r="H112" s="240">
        <v>75.04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617</v>
      </c>
      <c r="G113" s="237"/>
      <c r="H113" s="240">
        <v>28.32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618</v>
      </c>
      <c r="G114" s="237"/>
      <c r="H114" s="240">
        <v>39.44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619</v>
      </c>
      <c r="G115" s="237"/>
      <c r="H115" s="240">
        <v>93.1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51" s="14" customFormat="1" ht="12">
      <c r="A116" s="14"/>
      <c r="B116" s="236"/>
      <c r="C116" s="237"/>
      <c r="D116" s="227" t="s">
        <v>208</v>
      </c>
      <c r="E116" s="238" t="s">
        <v>19</v>
      </c>
      <c r="F116" s="239" t="s">
        <v>620</v>
      </c>
      <c r="G116" s="237"/>
      <c r="H116" s="240">
        <v>147.225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208</v>
      </c>
      <c r="AU116" s="246" t="s">
        <v>82</v>
      </c>
      <c r="AV116" s="14" t="s">
        <v>82</v>
      </c>
      <c r="AW116" s="14" t="s">
        <v>34</v>
      </c>
      <c r="AX116" s="14" t="s">
        <v>73</v>
      </c>
      <c r="AY116" s="246" t="s">
        <v>199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621</v>
      </c>
      <c r="G117" s="237"/>
      <c r="H117" s="240">
        <v>64.89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622</v>
      </c>
      <c r="G118" s="237"/>
      <c r="H118" s="240">
        <v>92.25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623</v>
      </c>
      <c r="G119" s="237"/>
      <c r="H119" s="240">
        <v>35.495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624</v>
      </c>
      <c r="G120" s="237"/>
      <c r="H120" s="240">
        <v>109.48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625</v>
      </c>
      <c r="G121" s="237"/>
      <c r="H121" s="240">
        <v>86.14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626</v>
      </c>
      <c r="G122" s="237"/>
      <c r="H122" s="240">
        <v>146.4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627</v>
      </c>
      <c r="G123" s="237"/>
      <c r="H123" s="240">
        <v>163.48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628</v>
      </c>
      <c r="G124" s="237"/>
      <c r="H124" s="240">
        <v>176.7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629</v>
      </c>
      <c r="G125" s="237"/>
      <c r="H125" s="240">
        <v>69.085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51" s="14" customFormat="1" ht="12">
      <c r="A126" s="14"/>
      <c r="B126" s="236"/>
      <c r="C126" s="237"/>
      <c r="D126" s="227" t="s">
        <v>208</v>
      </c>
      <c r="E126" s="238" t="s">
        <v>19</v>
      </c>
      <c r="F126" s="239" t="s">
        <v>630</v>
      </c>
      <c r="G126" s="237"/>
      <c r="H126" s="240">
        <v>85.25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208</v>
      </c>
      <c r="AU126" s="246" t="s">
        <v>82</v>
      </c>
      <c r="AV126" s="14" t="s">
        <v>82</v>
      </c>
      <c r="AW126" s="14" t="s">
        <v>34</v>
      </c>
      <c r="AX126" s="14" t="s">
        <v>73</v>
      </c>
      <c r="AY126" s="246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631</v>
      </c>
      <c r="G127" s="237"/>
      <c r="H127" s="240">
        <v>55.575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632</v>
      </c>
      <c r="G128" s="237"/>
      <c r="H128" s="240">
        <v>127.2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51" s="14" customFormat="1" ht="12">
      <c r="A129" s="14"/>
      <c r="B129" s="236"/>
      <c r="C129" s="237"/>
      <c r="D129" s="227" t="s">
        <v>208</v>
      </c>
      <c r="E129" s="238" t="s">
        <v>19</v>
      </c>
      <c r="F129" s="239" t="s">
        <v>633</v>
      </c>
      <c r="G129" s="237"/>
      <c r="H129" s="240">
        <v>126.88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208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634</v>
      </c>
      <c r="G130" s="237"/>
      <c r="H130" s="240">
        <v>126.28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635</v>
      </c>
      <c r="G131" s="237"/>
      <c r="H131" s="240">
        <v>178.1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636</v>
      </c>
      <c r="G132" s="237"/>
      <c r="H132" s="240">
        <v>78.25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637</v>
      </c>
      <c r="G133" s="237"/>
      <c r="H133" s="240">
        <v>94.3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638</v>
      </c>
      <c r="G134" s="237"/>
      <c r="H134" s="240">
        <v>90.62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639</v>
      </c>
      <c r="G135" s="237"/>
      <c r="H135" s="240">
        <v>86.71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640</v>
      </c>
      <c r="G136" s="237"/>
      <c r="H136" s="240">
        <v>59.8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51" s="14" customFormat="1" ht="12">
      <c r="A137" s="14"/>
      <c r="B137" s="236"/>
      <c r="C137" s="237"/>
      <c r="D137" s="227" t="s">
        <v>208</v>
      </c>
      <c r="E137" s="238" t="s">
        <v>19</v>
      </c>
      <c r="F137" s="239" t="s">
        <v>641</v>
      </c>
      <c r="G137" s="237"/>
      <c r="H137" s="240">
        <v>86.73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208</v>
      </c>
      <c r="AU137" s="246" t="s">
        <v>82</v>
      </c>
      <c r="AV137" s="14" t="s">
        <v>82</v>
      </c>
      <c r="AW137" s="14" t="s">
        <v>34</v>
      </c>
      <c r="AX137" s="14" t="s">
        <v>73</v>
      </c>
      <c r="AY137" s="246" t="s">
        <v>199</v>
      </c>
    </row>
    <row r="138" spans="1:51" s="14" customFormat="1" ht="12">
      <c r="A138" s="14"/>
      <c r="B138" s="236"/>
      <c r="C138" s="237"/>
      <c r="D138" s="227" t="s">
        <v>208</v>
      </c>
      <c r="E138" s="238" t="s">
        <v>19</v>
      </c>
      <c r="F138" s="239" t="s">
        <v>642</v>
      </c>
      <c r="G138" s="237"/>
      <c r="H138" s="240">
        <v>32.595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208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199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643</v>
      </c>
      <c r="G139" s="237"/>
      <c r="H139" s="240">
        <v>56.28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8" t="s">
        <v>19</v>
      </c>
      <c r="F140" s="239" t="s">
        <v>644</v>
      </c>
      <c r="G140" s="237"/>
      <c r="H140" s="240">
        <v>144.255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199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645</v>
      </c>
      <c r="G141" s="237"/>
      <c r="H141" s="240">
        <v>146.19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51" s="14" customFormat="1" ht="12">
      <c r="A142" s="14"/>
      <c r="B142" s="236"/>
      <c r="C142" s="237"/>
      <c r="D142" s="227" t="s">
        <v>208</v>
      </c>
      <c r="E142" s="238" t="s">
        <v>19</v>
      </c>
      <c r="F142" s="239" t="s">
        <v>646</v>
      </c>
      <c r="G142" s="237"/>
      <c r="H142" s="240">
        <v>94.4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208</v>
      </c>
      <c r="AU142" s="246" t="s">
        <v>82</v>
      </c>
      <c r="AV142" s="14" t="s">
        <v>82</v>
      </c>
      <c r="AW142" s="14" t="s">
        <v>34</v>
      </c>
      <c r="AX142" s="14" t="s">
        <v>73</v>
      </c>
      <c r="AY142" s="246" t="s">
        <v>199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647</v>
      </c>
      <c r="G143" s="237"/>
      <c r="H143" s="240">
        <v>124.12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51" s="14" customFormat="1" ht="12">
      <c r="A144" s="14"/>
      <c r="B144" s="236"/>
      <c r="C144" s="237"/>
      <c r="D144" s="227" t="s">
        <v>208</v>
      </c>
      <c r="E144" s="238" t="s">
        <v>19</v>
      </c>
      <c r="F144" s="239" t="s">
        <v>648</v>
      </c>
      <c r="G144" s="237"/>
      <c r="H144" s="240">
        <v>75.32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208</v>
      </c>
      <c r="AU144" s="246" t="s">
        <v>82</v>
      </c>
      <c r="AV144" s="14" t="s">
        <v>82</v>
      </c>
      <c r="AW144" s="14" t="s">
        <v>34</v>
      </c>
      <c r="AX144" s="14" t="s">
        <v>73</v>
      </c>
      <c r="AY144" s="246" t="s">
        <v>199</v>
      </c>
    </row>
    <row r="145" spans="1:51" s="14" customFormat="1" ht="12">
      <c r="A145" s="14"/>
      <c r="B145" s="236"/>
      <c r="C145" s="237"/>
      <c r="D145" s="227" t="s">
        <v>208</v>
      </c>
      <c r="E145" s="238" t="s">
        <v>19</v>
      </c>
      <c r="F145" s="239" t="s">
        <v>649</v>
      </c>
      <c r="G145" s="237"/>
      <c r="H145" s="240">
        <v>65.725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208</v>
      </c>
      <c r="AU145" s="246" t="s">
        <v>82</v>
      </c>
      <c r="AV145" s="14" t="s">
        <v>82</v>
      </c>
      <c r="AW145" s="14" t="s">
        <v>34</v>
      </c>
      <c r="AX145" s="14" t="s">
        <v>73</v>
      </c>
      <c r="AY145" s="246" t="s">
        <v>199</v>
      </c>
    </row>
    <row r="146" spans="1:51" s="14" customFormat="1" ht="12">
      <c r="A146" s="14"/>
      <c r="B146" s="236"/>
      <c r="C146" s="237"/>
      <c r="D146" s="227" t="s">
        <v>208</v>
      </c>
      <c r="E146" s="238" t="s">
        <v>19</v>
      </c>
      <c r="F146" s="239" t="s">
        <v>650</v>
      </c>
      <c r="G146" s="237"/>
      <c r="H146" s="240">
        <v>105.735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208</v>
      </c>
      <c r="AU146" s="246" t="s">
        <v>82</v>
      </c>
      <c r="AV146" s="14" t="s">
        <v>82</v>
      </c>
      <c r="AW146" s="14" t="s">
        <v>34</v>
      </c>
      <c r="AX146" s="14" t="s">
        <v>73</v>
      </c>
      <c r="AY146" s="246" t="s">
        <v>199</v>
      </c>
    </row>
    <row r="147" spans="1:51" s="14" customFormat="1" ht="12">
      <c r="A147" s="14"/>
      <c r="B147" s="236"/>
      <c r="C147" s="237"/>
      <c r="D147" s="227" t="s">
        <v>208</v>
      </c>
      <c r="E147" s="238" t="s">
        <v>19</v>
      </c>
      <c r="F147" s="239" t="s">
        <v>651</v>
      </c>
      <c r="G147" s="237"/>
      <c r="H147" s="240">
        <v>91.63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208</v>
      </c>
      <c r="AU147" s="246" t="s">
        <v>82</v>
      </c>
      <c r="AV147" s="14" t="s">
        <v>82</v>
      </c>
      <c r="AW147" s="14" t="s">
        <v>34</v>
      </c>
      <c r="AX147" s="14" t="s">
        <v>73</v>
      </c>
      <c r="AY147" s="246" t="s">
        <v>199</v>
      </c>
    </row>
    <row r="148" spans="1:51" s="14" customFormat="1" ht="12">
      <c r="A148" s="14"/>
      <c r="B148" s="236"/>
      <c r="C148" s="237"/>
      <c r="D148" s="227" t="s">
        <v>208</v>
      </c>
      <c r="E148" s="238" t="s">
        <v>19</v>
      </c>
      <c r="F148" s="239" t="s">
        <v>652</v>
      </c>
      <c r="G148" s="237"/>
      <c r="H148" s="240">
        <v>98.16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208</v>
      </c>
      <c r="AU148" s="246" t="s">
        <v>82</v>
      </c>
      <c r="AV148" s="14" t="s">
        <v>82</v>
      </c>
      <c r="AW148" s="14" t="s">
        <v>34</v>
      </c>
      <c r="AX148" s="14" t="s">
        <v>73</v>
      </c>
      <c r="AY148" s="246" t="s">
        <v>199</v>
      </c>
    </row>
    <row r="149" spans="1:51" s="14" customFormat="1" ht="12">
      <c r="A149" s="14"/>
      <c r="B149" s="236"/>
      <c r="C149" s="237"/>
      <c r="D149" s="227" t="s">
        <v>208</v>
      </c>
      <c r="E149" s="238" t="s">
        <v>19</v>
      </c>
      <c r="F149" s="239" t="s">
        <v>653</v>
      </c>
      <c r="G149" s="237"/>
      <c r="H149" s="240">
        <v>84.2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208</v>
      </c>
      <c r="AU149" s="246" t="s">
        <v>82</v>
      </c>
      <c r="AV149" s="14" t="s">
        <v>82</v>
      </c>
      <c r="AW149" s="14" t="s">
        <v>34</v>
      </c>
      <c r="AX149" s="14" t="s">
        <v>73</v>
      </c>
      <c r="AY149" s="246" t="s">
        <v>199</v>
      </c>
    </row>
    <row r="150" spans="1:51" s="14" customFormat="1" ht="12">
      <c r="A150" s="14"/>
      <c r="B150" s="236"/>
      <c r="C150" s="237"/>
      <c r="D150" s="227" t="s">
        <v>208</v>
      </c>
      <c r="E150" s="238" t="s">
        <v>19</v>
      </c>
      <c r="F150" s="239" t="s">
        <v>654</v>
      </c>
      <c r="G150" s="237"/>
      <c r="H150" s="240">
        <v>88.875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208</v>
      </c>
      <c r="AU150" s="246" t="s">
        <v>82</v>
      </c>
      <c r="AV150" s="14" t="s">
        <v>82</v>
      </c>
      <c r="AW150" s="14" t="s">
        <v>34</v>
      </c>
      <c r="AX150" s="14" t="s">
        <v>73</v>
      </c>
      <c r="AY150" s="246" t="s">
        <v>199</v>
      </c>
    </row>
    <row r="151" spans="1:51" s="14" customFormat="1" ht="12">
      <c r="A151" s="14"/>
      <c r="B151" s="236"/>
      <c r="C151" s="237"/>
      <c r="D151" s="227" t="s">
        <v>208</v>
      </c>
      <c r="E151" s="238" t="s">
        <v>19</v>
      </c>
      <c r="F151" s="239" t="s">
        <v>655</v>
      </c>
      <c r="G151" s="237"/>
      <c r="H151" s="240">
        <v>199.36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208</v>
      </c>
      <c r="AU151" s="246" t="s">
        <v>82</v>
      </c>
      <c r="AV151" s="14" t="s">
        <v>82</v>
      </c>
      <c r="AW151" s="14" t="s">
        <v>34</v>
      </c>
      <c r="AX151" s="14" t="s">
        <v>73</v>
      </c>
      <c r="AY151" s="246" t="s">
        <v>199</v>
      </c>
    </row>
    <row r="152" spans="1:51" s="14" customFormat="1" ht="12">
      <c r="A152" s="14"/>
      <c r="B152" s="236"/>
      <c r="C152" s="237"/>
      <c r="D152" s="227" t="s">
        <v>208</v>
      </c>
      <c r="E152" s="238" t="s">
        <v>19</v>
      </c>
      <c r="F152" s="239" t="s">
        <v>656</v>
      </c>
      <c r="G152" s="237"/>
      <c r="H152" s="240">
        <v>64.605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208</v>
      </c>
      <c r="AU152" s="246" t="s">
        <v>82</v>
      </c>
      <c r="AV152" s="14" t="s">
        <v>82</v>
      </c>
      <c r="AW152" s="14" t="s">
        <v>34</v>
      </c>
      <c r="AX152" s="14" t="s">
        <v>73</v>
      </c>
      <c r="AY152" s="246" t="s">
        <v>199</v>
      </c>
    </row>
    <row r="153" spans="1:51" s="14" customFormat="1" ht="12">
      <c r="A153" s="14"/>
      <c r="B153" s="236"/>
      <c r="C153" s="237"/>
      <c r="D153" s="227" t="s">
        <v>208</v>
      </c>
      <c r="E153" s="238" t="s">
        <v>19</v>
      </c>
      <c r="F153" s="239" t="s">
        <v>657</v>
      </c>
      <c r="G153" s="237"/>
      <c r="H153" s="240">
        <v>36.54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208</v>
      </c>
      <c r="AU153" s="246" t="s">
        <v>82</v>
      </c>
      <c r="AV153" s="14" t="s">
        <v>82</v>
      </c>
      <c r="AW153" s="14" t="s">
        <v>34</v>
      </c>
      <c r="AX153" s="14" t="s">
        <v>73</v>
      </c>
      <c r="AY153" s="246" t="s">
        <v>199</v>
      </c>
    </row>
    <row r="154" spans="1:63" s="12" customFormat="1" ht="22.8" customHeight="1">
      <c r="A154" s="12"/>
      <c r="B154" s="196"/>
      <c r="C154" s="197"/>
      <c r="D154" s="198" t="s">
        <v>72</v>
      </c>
      <c r="E154" s="210" t="s">
        <v>231</v>
      </c>
      <c r="F154" s="210" t="s">
        <v>415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SUM(P155:P170)</f>
        <v>0</v>
      </c>
      <c r="Q154" s="204"/>
      <c r="R154" s="205">
        <f>SUM(R155:R170)</f>
        <v>736.331694</v>
      </c>
      <c r="S154" s="204"/>
      <c r="T154" s="206">
        <f>SUM(T155:T170)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80</v>
      </c>
      <c r="AT154" s="208" t="s">
        <v>72</v>
      </c>
      <c r="AU154" s="208" t="s">
        <v>80</v>
      </c>
      <c r="AY154" s="207" t="s">
        <v>199</v>
      </c>
      <c r="BK154" s="209">
        <f>SUM(BK155:BK170)</f>
        <v>0</v>
      </c>
    </row>
    <row r="155" spans="1:65" s="2" customFormat="1" ht="24.15" customHeight="1">
      <c r="A155" s="38"/>
      <c r="B155" s="39"/>
      <c r="C155" s="212" t="s">
        <v>244</v>
      </c>
      <c r="D155" s="212" t="s">
        <v>201</v>
      </c>
      <c r="E155" s="213" t="s">
        <v>523</v>
      </c>
      <c r="F155" s="214" t="s">
        <v>524</v>
      </c>
      <c r="G155" s="215" t="s">
        <v>204</v>
      </c>
      <c r="H155" s="216">
        <v>103.77</v>
      </c>
      <c r="I155" s="217"/>
      <c r="J155" s="218">
        <f>ROUND(I155*H155,2)</f>
        <v>0</v>
      </c>
      <c r="K155" s="214" t="s">
        <v>205</v>
      </c>
      <c r="L155" s="44"/>
      <c r="M155" s="219" t="s">
        <v>19</v>
      </c>
      <c r="N155" s="220" t="s">
        <v>44</v>
      </c>
      <c r="O155" s="84"/>
      <c r="P155" s="221">
        <f>O155*H155</f>
        <v>0</v>
      </c>
      <c r="Q155" s="221">
        <v>0.575</v>
      </c>
      <c r="R155" s="221">
        <f>Q155*H155</f>
        <v>59.66774999999999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201</v>
      </c>
      <c r="AU155" s="223" t="s">
        <v>82</v>
      </c>
      <c r="AY155" s="17" t="s">
        <v>199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206</v>
      </c>
      <c r="BM155" s="223" t="s">
        <v>658</v>
      </c>
    </row>
    <row r="156" spans="1:65" s="2" customFormat="1" ht="37.8" customHeight="1">
      <c r="A156" s="38"/>
      <c r="B156" s="39"/>
      <c r="C156" s="212" t="s">
        <v>249</v>
      </c>
      <c r="D156" s="212" t="s">
        <v>201</v>
      </c>
      <c r="E156" s="213" t="s">
        <v>416</v>
      </c>
      <c r="F156" s="214" t="s">
        <v>417</v>
      </c>
      <c r="G156" s="215" t="s">
        <v>204</v>
      </c>
      <c r="H156" s="216">
        <v>2635.6</v>
      </c>
      <c r="I156" s="217"/>
      <c r="J156" s="218">
        <f>ROUND(I156*H156,2)</f>
        <v>0</v>
      </c>
      <c r="K156" s="214" t="s">
        <v>205</v>
      </c>
      <c r="L156" s="44"/>
      <c r="M156" s="219" t="s">
        <v>19</v>
      </c>
      <c r="N156" s="220" t="s">
        <v>44</v>
      </c>
      <c r="O156" s="84"/>
      <c r="P156" s="221">
        <f>O156*H156</f>
        <v>0</v>
      </c>
      <c r="Q156" s="221">
        <v>0.15826</v>
      </c>
      <c r="R156" s="221">
        <f>Q156*H156</f>
        <v>417.11005600000004</v>
      </c>
      <c r="S156" s="221">
        <v>0</v>
      </c>
      <c r="T156" s="22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3" t="s">
        <v>206</v>
      </c>
      <c r="AT156" s="223" t="s">
        <v>201</v>
      </c>
      <c r="AU156" s="223" t="s">
        <v>82</v>
      </c>
      <c r="AY156" s="17" t="s">
        <v>199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80</v>
      </c>
      <c r="BK156" s="224">
        <f>ROUND(I156*H156,2)</f>
        <v>0</v>
      </c>
      <c r="BL156" s="17" t="s">
        <v>206</v>
      </c>
      <c r="BM156" s="223" t="s">
        <v>659</v>
      </c>
    </row>
    <row r="157" spans="1:51" s="13" customFormat="1" ht="12">
      <c r="A157" s="13"/>
      <c r="B157" s="225"/>
      <c r="C157" s="226"/>
      <c r="D157" s="227" t="s">
        <v>208</v>
      </c>
      <c r="E157" s="228" t="s">
        <v>19</v>
      </c>
      <c r="F157" s="229" t="s">
        <v>382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208</v>
      </c>
      <c r="AU157" s="235" t="s">
        <v>82</v>
      </c>
      <c r="AV157" s="13" t="s">
        <v>80</v>
      </c>
      <c r="AW157" s="13" t="s">
        <v>34</v>
      </c>
      <c r="AX157" s="13" t="s">
        <v>73</v>
      </c>
      <c r="AY157" s="235" t="s">
        <v>199</v>
      </c>
    </row>
    <row r="158" spans="1:51" s="14" customFormat="1" ht="12">
      <c r="A158" s="14"/>
      <c r="B158" s="236"/>
      <c r="C158" s="237"/>
      <c r="D158" s="227" t="s">
        <v>208</v>
      </c>
      <c r="E158" s="238" t="s">
        <v>19</v>
      </c>
      <c r="F158" s="239" t="s">
        <v>607</v>
      </c>
      <c r="G158" s="237"/>
      <c r="H158" s="240">
        <v>2635.6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208</v>
      </c>
      <c r="AU158" s="246" t="s">
        <v>82</v>
      </c>
      <c r="AV158" s="14" t="s">
        <v>82</v>
      </c>
      <c r="AW158" s="14" t="s">
        <v>34</v>
      </c>
      <c r="AX158" s="14" t="s">
        <v>73</v>
      </c>
      <c r="AY158" s="246" t="s">
        <v>199</v>
      </c>
    </row>
    <row r="159" spans="1:65" s="2" customFormat="1" ht="66.75" customHeight="1">
      <c r="A159" s="38"/>
      <c r="B159" s="39"/>
      <c r="C159" s="212" t="s">
        <v>223</v>
      </c>
      <c r="D159" s="212" t="s">
        <v>201</v>
      </c>
      <c r="E159" s="213" t="s">
        <v>419</v>
      </c>
      <c r="F159" s="214" t="s">
        <v>420</v>
      </c>
      <c r="G159" s="215" t="s">
        <v>204</v>
      </c>
      <c r="H159" s="216">
        <v>2635.6</v>
      </c>
      <c r="I159" s="217"/>
      <c r="J159" s="218">
        <f>ROUND(I159*H159,2)</f>
        <v>0</v>
      </c>
      <c r="K159" s="214" t="s">
        <v>205</v>
      </c>
      <c r="L159" s="44"/>
      <c r="M159" s="219" t="s">
        <v>19</v>
      </c>
      <c r="N159" s="220" t="s">
        <v>44</v>
      </c>
      <c r="O159" s="84"/>
      <c r="P159" s="221">
        <f>O159*H159</f>
        <v>0</v>
      </c>
      <c r="Q159" s="221">
        <v>0.09848</v>
      </c>
      <c r="R159" s="221">
        <f>Q159*H159</f>
        <v>259.553888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206</v>
      </c>
      <c r="AT159" s="223" t="s">
        <v>201</v>
      </c>
      <c r="AU159" s="223" t="s">
        <v>82</v>
      </c>
      <c r="AY159" s="17" t="s">
        <v>199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206</v>
      </c>
      <c r="BM159" s="223" t="s">
        <v>660</v>
      </c>
    </row>
    <row r="160" spans="1:51" s="13" customFormat="1" ht="12">
      <c r="A160" s="13"/>
      <c r="B160" s="225"/>
      <c r="C160" s="226"/>
      <c r="D160" s="227" t="s">
        <v>208</v>
      </c>
      <c r="E160" s="228" t="s">
        <v>19</v>
      </c>
      <c r="F160" s="229" t="s">
        <v>382</v>
      </c>
      <c r="G160" s="226"/>
      <c r="H160" s="228" t="s">
        <v>19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208</v>
      </c>
      <c r="AU160" s="235" t="s">
        <v>82</v>
      </c>
      <c r="AV160" s="13" t="s">
        <v>80</v>
      </c>
      <c r="AW160" s="13" t="s">
        <v>34</v>
      </c>
      <c r="AX160" s="13" t="s">
        <v>73</v>
      </c>
      <c r="AY160" s="235" t="s">
        <v>199</v>
      </c>
    </row>
    <row r="161" spans="1:51" s="14" customFormat="1" ht="12">
      <c r="A161" s="14"/>
      <c r="B161" s="236"/>
      <c r="C161" s="237"/>
      <c r="D161" s="227" t="s">
        <v>208</v>
      </c>
      <c r="E161" s="238" t="s">
        <v>19</v>
      </c>
      <c r="F161" s="239" t="s">
        <v>607</v>
      </c>
      <c r="G161" s="237"/>
      <c r="H161" s="240">
        <v>2635.6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208</v>
      </c>
      <c r="AU161" s="246" t="s">
        <v>82</v>
      </c>
      <c r="AV161" s="14" t="s">
        <v>82</v>
      </c>
      <c r="AW161" s="14" t="s">
        <v>34</v>
      </c>
      <c r="AX161" s="14" t="s">
        <v>73</v>
      </c>
      <c r="AY161" s="246" t="s">
        <v>199</v>
      </c>
    </row>
    <row r="162" spans="1:65" s="2" customFormat="1" ht="24.15" customHeight="1">
      <c r="A162" s="38"/>
      <c r="B162" s="39"/>
      <c r="C162" s="212" t="s">
        <v>431</v>
      </c>
      <c r="D162" s="212" t="s">
        <v>201</v>
      </c>
      <c r="E162" s="213" t="s">
        <v>422</v>
      </c>
      <c r="F162" s="214" t="s">
        <v>423</v>
      </c>
      <c r="G162" s="215" t="s">
        <v>424</v>
      </c>
      <c r="H162" s="216">
        <v>74.028</v>
      </c>
      <c r="I162" s="217"/>
      <c r="J162" s="218">
        <f>ROUND(I162*H162,2)</f>
        <v>0</v>
      </c>
      <c r="K162" s="214" t="s">
        <v>205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206</v>
      </c>
      <c r="AT162" s="223" t="s">
        <v>201</v>
      </c>
      <c r="AU162" s="223" t="s">
        <v>82</v>
      </c>
      <c r="AY162" s="17" t="s">
        <v>199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80</v>
      </c>
      <c r="BK162" s="224">
        <f>ROUND(I162*H162,2)</f>
        <v>0</v>
      </c>
      <c r="BL162" s="17" t="s">
        <v>206</v>
      </c>
      <c r="BM162" s="223" t="s">
        <v>661</v>
      </c>
    </row>
    <row r="163" spans="1:51" s="13" customFormat="1" ht="12">
      <c r="A163" s="13"/>
      <c r="B163" s="225"/>
      <c r="C163" s="226"/>
      <c r="D163" s="227" t="s">
        <v>208</v>
      </c>
      <c r="E163" s="228" t="s">
        <v>19</v>
      </c>
      <c r="F163" s="229" t="s">
        <v>662</v>
      </c>
      <c r="G163" s="226"/>
      <c r="H163" s="228" t="s">
        <v>19</v>
      </c>
      <c r="I163" s="230"/>
      <c r="J163" s="226"/>
      <c r="K163" s="226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208</v>
      </c>
      <c r="AU163" s="235" t="s">
        <v>82</v>
      </c>
      <c r="AV163" s="13" t="s">
        <v>80</v>
      </c>
      <c r="AW163" s="13" t="s">
        <v>34</v>
      </c>
      <c r="AX163" s="13" t="s">
        <v>73</v>
      </c>
      <c r="AY163" s="235" t="s">
        <v>199</v>
      </c>
    </row>
    <row r="164" spans="1:51" s="14" customFormat="1" ht="12">
      <c r="A164" s="14"/>
      <c r="B164" s="236"/>
      <c r="C164" s="237"/>
      <c r="D164" s="227" t="s">
        <v>208</v>
      </c>
      <c r="E164" s="238" t="s">
        <v>19</v>
      </c>
      <c r="F164" s="239" t="s">
        <v>663</v>
      </c>
      <c r="G164" s="237"/>
      <c r="H164" s="240">
        <v>74.028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208</v>
      </c>
      <c r="AU164" s="246" t="s">
        <v>82</v>
      </c>
      <c r="AV164" s="14" t="s">
        <v>82</v>
      </c>
      <c r="AW164" s="14" t="s">
        <v>34</v>
      </c>
      <c r="AX164" s="14" t="s">
        <v>73</v>
      </c>
      <c r="AY164" s="246" t="s">
        <v>199</v>
      </c>
    </row>
    <row r="165" spans="1:65" s="2" customFormat="1" ht="24.15" customHeight="1">
      <c r="A165" s="38"/>
      <c r="B165" s="39"/>
      <c r="C165" s="212" t="s">
        <v>437</v>
      </c>
      <c r="D165" s="212" t="s">
        <v>201</v>
      </c>
      <c r="E165" s="213" t="s">
        <v>428</v>
      </c>
      <c r="F165" s="214" t="s">
        <v>429</v>
      </c>
      <c r="G165" s="215" t="s">
        <v>204</v>
      </c>
      <c r="H165" s="216">
        <v>8847.6</v>
      </c>
      <c r="I165" s="217"/>
      <c r="J165" s="218">
        <f>ROUND(I165*H165,2)</f>
        <v>0</v>
      </c>
      <c r="K165" s="214" t="s">
        <v>19</v>
      </c>
      <c r="L165" s="44"/>
      <c r="M165" s="219" t="s">
        <v>19</v>
      </c>
      <c r="N165" s="220" t="s">
        <v>44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206</v>
      </c>
      <c r="AT165" s="223" t="s">
        <v>201</v>
      </c>
      <c r="AU165" s="223" t="s">
        <v>82</v>
      </c>
      <c r="AY165" s="17" t="s">
        <v>199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206</v>
      </c>
      <c r="BM165" s="223" t="s">
        <v>664</v>
      </c>
    </row>
    <row r="166" spans="1:51" s="13" customFormat="1" ht="12">
      <c r="A166" s="13"/>
      <c r="B166" s="225"/>
      <c r="C166" s="226"/>
      <c r="D166" s="227" t="s">
        <v>208</v>
      </c>
      <c r="E166" s="228" t="s">
        <v>19</v>
      </c>
      <c r="F166" s="229" t="s">
        <v>665</v>
      </c>
      <c r="G166" s="226"/>
      <c r="H166" s="228" t="s">
        <v>19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208</v>
      </c>
      <c r="AU166" s="235" t="s">
        <v>82</v>
      </c>
      <c r="AV166" s="13" t="s">
        <v>80</v>
      </c>
      <c r="AW166" s="13" t="s">
        <v>34</v>
      </c>
      <c r="AX166" s="13" t="s">
        <v>73</v>
      </c>
      <c r="AY166" s="235" t="s">
        <v>199</v>
      </c>
    </row>
    <row r="167" spans="1:51" s="14" customFormat="1" ht="12">
      <c r="A167" s="14"/>
      <c r="B167" s="236"/>
      <c r="C167" s="237"/>
      <c r="D167" s="227" t="s">
        <v>208</v>
      </c>
      <c r="E167" s="238" t="s">
        <v>19</v>
      </c>
      <c r="F167" s="239" t="s">
        <v>281</v>
      </c>
      <c r="G167" s="237"/>
      <c r="H167" s="240">
        <v>8847.6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208</v>
      </c>
      <c r="AU167" s="246" t="s">
        <v>82</v>
      </c>
      <c r="AV167" s="14" t="s">
        <v>82</v>
      </c>
      <c r="AW167" s="14" t="s">
        <v>34</v>
      </c>
      <c r="AX167" s="14" t="s">
        <v>73</v>
      </c>
      <c r="AY167" s="246" t="s">
        <v>199</v>
      </c>
    </row>
    <row r="168" spans="1:65" s="2" customFormat="1" ht="24.15" customHeight="1">
      <c r="A168" s="38"/>
      <c r="B168" s="39"/>
      <c r="C168" s="212" t="s">
        <v>441</v>
      </c>
      <c r="D168" s="212" t="s">
        <v>201</v>
      </c>
      <c r="E168" s="213" t="s">
        <v>432</v>
      </c>
      <c r="F168" s="214" t="s">
        <v>433</v>
      </c>
      <c r="G168" s="215" t="s">
        <v>204</v>
      </c>
      <c r="H168" s="216">
        <v>8847.6</v>
      </c>
      <c r="I168" s="217"/>
      <c r="J168" s="218">
        <f>ROUND(I168*H168,2)</f>
        <v>0</v>
      </c>
      <c r="K168" s="214" t="s">
        <v>205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206</v>
      </c>
      <c r="AT168" s="223" t="s">
        <v>201</v>
      </c>
      <c r="AU168" s="223" t="s">
        <v>82</v>
      </c>
      <c r="AY168" s="17" t="s">
        <v>199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206</v>
      </c>
      <c r="BM168" s="223" t="s">
        <v>666</v>
      </c>
    </row>
    <row r="169" spans="1:65" s="2" customFormat="1" ht="44.25" customHeight="1">
      <c r="A169" s="38"/>
      <c r="B169" s="39"/>
      <c r="C169" s="212" t="s">
        <v>445</v>
      </c>
      <c r="D169" s="212" t="s">
        <v>201</v>
      </c>
      <c r="E169" s="213" t="s">
        <v>438</v>
      </c>
      <c r="F169" s="214" t="s">
        <v>439</v>
      </c>
      <c r="G169" s="215" t="s">
        <v>204</v>
      </c>
      <c r="H169" s="216">
        <v>8847.6</v>
      </c>
      <c r="I169" s="217"/>
      <c r="J169" s="218">
        <f>ROUND(I169*H169,2)</f>
        <v>0</v>
      </c>
      <c r="K169" s="214" t="s">
        <v>205</v>
      </c>
      <c r="L169" s="44"/>
      <c r="M169" s="219" t="s">
        <v>19</v>
      </c>
      <c r="N169" s="220" t="s">
        <v>44</v>
      </c>
      <c r="O169" s="84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3" t="s">
        <v>206</v>
      </c>
      <c r="AT169" s="223" t="s">
        <v>201</v>
      </c>
      <c r="AU169" s="223" t="s">
        <v>82</v>
      </c>
      <c r="AY169" s="17" t="s">
        <v>199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80</v>
      </c>
      <c r="BK169" s="224">
        <f>ROUND(I169*H169,2)</f>
        <v>0</v>
      </c>
      <c r="BL169" s="17" t="s">
        <v>206</v>
      </c>
      <c r="BM169" s="223" t="s">
        <v>667</v>
      </c>
    </row>
    <row r="170" spans="1:65" s="2" customFormat="1" ht="44.25" customHeight="1">
      <c r="A170" s="38"/>
      <c r="B170" s="39"/>
      <c r="C170" s="212" t="s">
        <v>449</v>
      </c>
      <c r="D170" s="212" t="s">
        <v>201</v>
      </c>
      <c r="E170" s="213" t="s">
        <v>442</v>
      </c>
      <c r="F170" s="214" t="s">
        <v>443</v>
      </c>
      <c r="G170" s="215" t="s">
        <v>204</v>
      </c>
      <c r="H170" s="216">
        <v>8847.6</v>
      </c>
      <c r="I170" s="217"/>
      <c r="J170" s="218">
        <f>ROUND(I170*H170,2)</f>
        <v>0</v>
      </c>
      <c r="K170" s="214" t="s">
        <v>205</v>
      </c>
      <c r="L170" s="44"/>
      <c r="M170" s="219" t="s">
        <v>19</v>
      </c>
      <c r="N170" s="220" t="s">
        <v>44</v>
      </c>
      <c r="O170" s="84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3" t="s">
        <v>206</v>
      </c>
      <c r="AT170" s="223" t="s">
        <v>201</v>
      </c>
      <c r="AU170" s="223" t="s">
        <v>82</v>
      </c>
      <c r="AY170" s="17" t="s">
        <v>199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80</v>
      </c>
      <c r="BK170" s="224">
        <f>ROUND(I170*H170,2)</f>
        <v>0</v>
      </c>
      <c r="BL170" s="17" t="s">
        <v>206</v>
      </c>
      <c r="BM170" s="223" t="s">
        <v>668</v>
      </c>
    </row>
    <row r="171" spans="1:63" s="12" customFormat="1" ht="22.8" customHeight="1">
      <c r="A171" s="12"/>
      <c r="B171" s="196"/>
      <c r="C171" s="197"/>
      <c r="D171" s="198" t="s">
        <v>72</v>
      </c>
      <c r="E171" s="210" t="s">
        <v>223</v>
      </c>
      <c r="F171" s="210" t="s">
        <v>224</v>
      </c>
      <c r="G171" s="197"/>
      <c r="H171" s="197"/>
      <c r="I171" s="200"/>
      <c r="J171" s="211">
        <f>BK171</f>
        <v>0</v>
      </c>
      <c r="K171" s="197"/>
      <c r="L171" s="202"/>
      <c r="M171" s="203"/>
      <c r="N171" s="204"/>
      <c r="O171" s="204"/>
      <c r="P171" s="205">
        <f>SUM(P172:P182)</f>
        <v>0</v>
      </c>
      <c r="Q171" s="204"/>
      <c r="R171" s="205">
        <f>SUM(R172:R182)</f>
        <v>10.2660475</v>
      </c>
      <c r="S171" s="204"/>
      <c r="T171" s="206">
        <f>SUM(T172:T182)</f>
        <v>270.22728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7" t="s">
        <v>80</v>
      </c>
      <c r="AT171" s="208" t="s">
        <v>72</v>
      </c>
      <c r="AU171" s="208" t="s">
        <v>80</v>
      </c>
      <c r="AY171" s="207" t="s">
        <v>199</v>
      </c>
      <c r="BK171" s="209">
        <f>SUM(BK172:BK182)</f>
        <v>0</v>
      </c>
    </row>
    <row r="172" spans="1:65" s="2" customFormat="1" ht="55.5" customHeight="1">
      <c r="A172" s="38"/>
      <c r="B172" s="39"/>
      <c r="C172" s="212" t="s">
        <v>8</v>
      </c>
      <c r="D172" s="212" t="s">
        <v>201</v>
      </c>
      <c r="E172" s="213" t="s">
        <v>446</v>
      </c>
      <c r="F172" s="214" t="s">
        <v>447</v>
      </c>
      <c r="G172" s="215" t="s">
        <v>227</v>
      </c>
      <c r="H172" s="216">
        <v>443.55</v>
      </c>
      <c r="I172" s="217"/>
      <c r="J172" s="218">
        <f>ROUND(I172*H172,2)</f>
        <v>0</v>
      </c>
      <c r="K172" s="214" t="s">
        <v>205</v>
      </c>
      <c r="L172" s="44"/>
      <c r="M172" s="219" t="s">
        <v>19</v>
      </c>
      <c r="N172" s="220" t="s">
        <v>44</v>
      </c>
      <c r="O172" s="84"/>
      <c r="P172" s="221">
        <f>O172*H172</f>
        <v>0</v>
      </c>
      <c r="Q172" s="221">
        <v>9E-05</v>
      </c>
      <c r="R172" s="221">
        <f>Q172*H172</f>
        <v>0.039919500000000004</v>
      </c>
      <c r="S172" s="221">
        <v>0</v>
      </c>
      <c r="T172" s="22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3" t="s">
        <v>206</v>
      </c>
      <c r="AT172" s="223" t="s">
        <v>201</v>
      </c>
      <c r="AU172" s="223" t="s">
        <v>82</v>
      </c>
      <c r="AY172" s="17" t="s">
        <v>199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80</v>
      </c>
      <c r="BK172" s="224">
        <f>ROUND(I172*H172,2)</f>
        <v>0</v>
      </c>
      <c r="BL172" s="17" t="s">
        <v>206</v>
      </c>
      <c r="BM172" s="223" t="s">
        <v>669</v>
      </c>
    </row>
    <row r="173" spans="1:51" s="14" customFormat="1" ht="12">
      <c r="A173" s="14"/>
      <c r="B173" s="236"/>
      <c r="C173" s="237"/>
      <c r="D173" s="227" t="s">
        <v>208</v>
      </c>
      <c r="E173" s="238" t="s">
        <v>19</v>
      </c>
      <c r="F173" s="239" t="s">
        <v>670</v>
      </c>
      <c r="G173" s="237"/>
      <c r="H173" s="240">
        <v>443.55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208</v>
      </c>
      <c r="AU173" s="246" t="s">
        <v>82</v>
      </c>
      <c r="AV173" s="14" t="s">
        <v>82</v>
      </c>
      <c r="AW173" s="14" t="s">
        <v>34</v>
      </c>
      <c r="AX173" s="14" t="s">
        <v>73</v>
      </c>
      <c r="AY173" s="246" t="s">
        <v>199</v>
      </c>
    </row>
    <row r="174" spans="1:65" s="2" customFormat="1" ht="37.8" customHeight="1">
      <c r="A174" s="38"/>
      <c r="B174" s="39"/>
      <c r="C174" s="212" t="s">
        <v>457</v>
      </c>
      <c r="D174" s="212" t="s">
        <v>201</v>
      </c>
      <c r="E174" s="213" t="s">
        <v>450</v>
      </c>
      <c r="F174" s="214" t="s">
        <v>451</v>
      </c>
      <c r="G174" s="215" t="s">
        <v>204</v>
      </c>
      <c r="H174" s="216">
        <v>2635.6</v>
      </c>
      <c r="I174" s="217"/>
      <c r="J174" s="218">
        <f>ROUND(I174*H174,2)</f>
        <v>0</v>
      </c>
      <c r="K174" s="214" t="s">
        <v>19</v>
      </c>
      <c r="L174" s="44"/>
      <c r="M174" s="219" t="s">
        <v>19</v>
      </c>
      <c r="N174" s="220" t="s">
        <v>44</v>
      </c>
      <c r="O174" s="84"/>
      <c r="P174" s="221">
        <f>O174*H174</f>
        <v>0</v>
      </c>
      <c r="Q174" s="221">
        <v>0.00388</v>
      </c>
      <c r="R174" s="221">
        <f>Q174*H174</f>
        <v>10.226128000000001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206</v>
      </c>
      <c r="AT174" s="223" t="s">
        <v>201</v>
      </c>
      <c r="AU174" s="223" t="s">
        <v>82</v>
      </c>
      <c r="AY174" s="17" t="s">
        <v>199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206</v>
      </c>
      <c r="BM174" s="223" t="s">
        <v>671</v>
      </c>
    </row>
    <row r="175" spans="1:51" s="13" customFormat="1" ht="12">
      <c r="A175" s="13"/>
      <c r="B175" s="225"/>
      <c r="C175" s="226"/>
      <c r="D175" s="227" t="s">
        <v>208</v>
      </c>
      <c r="E175" s="228" t="s">
        <v>19</v>
      </c>
      <c r="F175" s="229" t="s">
        <v>382</v>
      </c>
      <c r="G175" s="226"/>
      <c r="H175" s="228" t="s">
        <v>19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208</v>
      </c>
      <c r="AU175" s="235" t="s">
        <v>82</v>
      </c>
      <c r="AV175" s="13" t="s">
        <v>80</v>
      </c>
      <c r="AW175" s="13" t="s">
        <v>34</v>
      </c>
      <c r="AX175" s="13" t="s">
        <v>73</v>
      </c>
      <c r="AY175" s="235" t="s">
        <v>199</v>
      </c>
    </row>
    <row r="176" spans="1:51" s="14" customFormat="1" ht="12">
      <c r="A176" s="14"/>
      <c r="B176" s="236"/>
      <c r="C176" s="237"/>
      <c r="D176" s="227" t="s">
        <v>208</v>
      </c>
      <c r="E176" s="238" t="s">
        <v>19</v>
      </c>
      <c r="F176" s="239" t="s">
        <v>607</v>
      </c>
      <c r="G176" s="237"/>
      <c r="H176" s="240">
        <v>2635.6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208</v>
      </c>
      <c r="AU176" s="246" t="s">
        <v>82</v>
      </c>
      <c r="AV176" s="14" t="s">
        <v>82</v>
      </c>
      <c r="AW176" s="14" t="s">
        <v>34</v>
      </c>
      <c r="AX176" s="14" t="s">
        <v>73</v>
      </c>
      <c r="AY176" s="246" t="s">
        <v>199</v>
      </c>
    </row>
    <row r="177" spans="1:65" s="2" customFormat="1" ht="37.8" customHeight="1">
      <c r="A177" s="38"/>
      <c r="B177" s="39"/>
      <c r="C177" s="212" t="s">
        <v>461</v>
      </c>
      <c r="D177" s="212" t="s">
        <v>201</v>
      </c>
      <c r="E177" s="213" t="s">
        <v>453</v>
      </c>
      <c r="F177" s="214" t="s">
        <v>454</v>
      </c>
      <c r="G177" s="215" t="s">
        <v>227</v>
      </c>
      <c r="H177" s="216">
        <v>443.55</v>
      </c>
      <c r="I177" s="217"/>
      <c r="J177" s="218">
        <f>ROUND(I177*H177,2)</f>
        <v>0</v>
      </c>
      <c r="K177" s="214" t="s">
        <v>205</v>
      </c>
      <c r="L177" s="44"/>
      <c r="M177" s="219" t="s">
        <v>19</v>
      </c>
      <c r="N177" s="220" t="s">
        <v>44</v>
      </c>
      <c r="O177" s="84"/>
      <c r="P177" s="221">
        <f>O177*H177</f>
        <v>0</v>
      </c>
      <c r="Q177" s="221">
        <v>0</v>
      </c>
      <c r="R177" s="221">
        <f>Q177*H177</f>
        <v>0</v>
      </c>
      <c r="S177" s="221">
        <v>0</v>
      </c>
      <c r="T177" s="22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3" t="s">
        <v>206</v>
      </c>
      <c r="AT177" s="223" t="s">
        <v>201</v>
      </c>
      <c r="AU177" s="223" t="s">
        <v>82</v>
      </c>
      <c r="AY177" s="17" t="s">
        <v>199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80</v>
      </c>
      <c r="BK177" s="224">
        <f>ROUND(I177*H177,2)</f>
        <v>0</v>
      </c>
      <c r="BL177" s="17" t="s">
        <v>206</v>
      </c>
      <c r="BM177" s="223" t="s">
        <v>672</v>
      </c>
    </row>
    <row r="178" spans="1:65" s="2" customFormat="1" ht="55.5" customHeight="1">
      <c r="A178" s="38"/>
      <c r="B178" s="39"/>
      <c r="C178" s="212" t="s">
        <v>389</v>
      </c>
      <c r="D178" s="212" t="s">
        <v>201</v>
      </c>
      <c r="E178" s="213" t="s">
        <v>458</v>
      </c>
      <c r="F178" s="214" t="s">
        <v>459</v>
      </c>
      <c r="G178" s="215" t="s">
        <v>204</v>
      </c>
      <c r="H178" s="216">
        <v>8847.6</v>
      </c>
      <c r="I178" s="217"/>
      <c r="J178" s="218">
        <f>ROUND(I178*H178,2)</f>
        <v>0</v>
      </c>
      <c r="K178" s="214" t="s">
        <v>205</v>
      </c>
      <c r="L178" s="44"/>
      <c r="M178" s="219" t="s">
        <v>19</v>
      </c>
      <c r="N178" s="220" t="s">
        <v>44</v>
      </c>
      <c r="O178" s="84"/>
      <c r="P178" s="221">
        <f>O178*H178</f>
        <v>0</v>
      </c>
      <c r="Q178" s="221">
        <v>0</v>
      </c>
      <c r="R178" s="221">
        <f>Q178*H178</f>
        <v>0</v>
      </c>
      <c r="S178" s="221">
        <v>0.02</v>
      </c>
      <c r="T178" s="222">
        <f>S178*H178</f>
        <v>176.952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206</v>
      </c>
      <c r="AT178" s="223" t="s">
        <v>201</v>
      </c>
      <c r="AU178" s="223" t="s">
        <v>82</v>
      </c>
      <c r="AY178" s="17" t="s">
        <v>199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206</v>
      </c>
      <c r="BM178" s="223" t="s">
        <v>673</v>
      </c>
    </row>
    <row r="179" spans="1:65" s="2" customFormat="1" ht="66.75" customHeight="1">
      <c r="A179" s="38"/>
      <c r="B179" s="39"/>
      <c r="C179" s="212" t="s">
        <v>470</v>
      </c>
      <c r="D179" s="212" t="s">
        <v>201</v>
      </c>
      <c r="E179" s="213" t="s">
        <v>462</v>
      </c>
      <c r="F179" s="214" t="s">
        <v>463</v>
      </c>
      <c r="G179" s="215" t="s">
        <v>204</v>
      </c>
      <c r="H179" s="216">
        <v>740.28</v>
      </c>
      <c r="I179" s="217"/>
      <c r="J179" s="218">
        <f>ROUND(I179*H179,2)</f>
        <v>0</v>
      </c>
      <c r="K179" s="214" t="s">
        <v>205</v>
      </c>
      <c r="L179" s="44"/>
      <c r="M179" s="219" t="s">
        <v>19</v>
      </c>
      <c r="N179" s="220" t="s">
        <v>44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0.126</v>
      </c>
      <c r="T179" s="222">
        <f>S179*H179</f>
        <v>93.27528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206</v>
      </c>
      <c r="AT179" s="223" t="s">
        <v>201</v>
      </c>
      <c r="AU179" s="223" t="s">
        <v>82</v>
      </c>
      <c r="AY179" s="17" t="s">
        <v>199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206</v>
      </c>
      <c r="BM179" s="223" t="s">
        <v>674</v>
      </c>
    </row>
    <row r="180" spans="1:51" s="13" customFormat="1" ht="12">
      <c r="A180" s="13"/>
      <c r="B180" s="225"/>
      <c r="C180" s="226"/>
      <c r="D180" s="227" t="s">
        <v>208</v>
      </c>
      <c r="E180" s="228" t="s">
        <v>19</v>
      </c>
      <c r="F180" s="229" t="s">
        <v>465</v>
      </c>
      <c r="G180" s="226"/>
      <c r="H180" s="228" t="s">
        <v>19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208</v>
      </c>
      <c r="AU180" s="235" t="s">
        <v>82</v>
      </c>
      <c r="AV180" s="13" t="s">
        <v>80</v>
      </c>
      <c r="AW180" s="13" t="s">
        <v>34</v>
      </c>
      <c r="AX180" s="13" t="s">
        <v>73</v>
      </c>
      <c r="AY180" s="235" t="s">
        <v>199</v>
      </c>
    </row>
    <row r="181" spans="1:51" s="14" customFormat="1" ht="12">
      <c r="A181" s="14"/>
      <c r="B181" s="236"/>
      <c r="C181" s="237"/>
      <c r="D181" s="227" t="s">
        <v>208</v>
      </c>
      <c r="E181" s="238" t="s">
        <v>19</v>
      </c>
      <c r="F181" s="239" t="s">
        <v>675</v>
      </c>
      <c r="G181" s="237"/>
      <c r="H181" s="240">
        <v>740.28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208</v>
      </c>
      <c r="AU181" s="246" t="s">
        <v>82</v>
      </c>
      <c r="AV181" s="14" t="s">
        <v>82</v>
      </c>
      <c r="AW181" s="14" t="s">
        <v>34</v>
      </c>
      <c r="AX181" s="14" t="s">
        <v>73</v>
      </c>
      <c r="AY181" s="246" t="s">
        <v>199</v>
      </c>
    </row>
    <row r="182" spans="1:65" s="2" customFormat="1" ht="24.15" customHeight="1">
      <c r="A182" s="38"/>
      <c r="B182" s="39"/>
      <c r="C182" s="212" t="s">
        <v>472</v>
      </c>
      <c r="D182" s="212" t="s">
        <v>201</v>
      </c>
      <c r="E182" s="213" t="s">
        <v>676</v>
      </c>
      <c r="F182" s="214" t="s">
        <v>468</v>
      </c>
      <c r="G182" s="215" t="s">
        <v>204</v>
      </c>
      <c r="H182" s="216">
        <v>8847.6</v>
      </c>
      <c r="I182" s="217"/>
      <c r="J182" s="218">
        <f>ROUND(I182*H182,2)</f>
        <v>0</v>
      </c>
      <c r="K182" s="214" t="s">
        <v>19</v>
      </c>
      <c r="L182" s="44"/>
      <c r="M182" s="219" t="s">
        <v>19</v>
      </c>
      <c r="N182" s="220" t="s">
        <v>44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206</v>
      </c>
      <c r="AT182" s="223" t="s">
        <v>201</v>
      </c>
      <c r="AU182" s="223" t="s">
        <v>82</v>
      </c>
      <c r="AY182" s="17" t="s">
        <v>199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206</v>
      </c>
      <c r="BM182" s="223" t="s">
        <v>677</v>
      </c>
    </row>
    <row r="183" spans="1:63" s="12" customFormat="1" ht="22.8" customHeight="1">
      <c r="A183" s="12"/>
      <c r="B183" s="196"/>
      <c r="C183" s="197"/>
      <c r="D183" s="198" t="s">
        <v>72</v>
      </c>
      <c r="E183" s="210" t="s">
        <v>237</v>
      </c>
      <c r="F183" s="210" t="s">
        <v>238</v>
      </c>
      <c r="G183" s="197"/>
      <c r="H183" s="197"/>
      <c r="I183" s="200"/>
      <c r="J183" s="211">
        <f>BK183</f>
        <v>0</v>
      </c>
      <c r="K183" s="197"/>
      <c r="L183" s="202"/>
      <c r="M183" s="203"/>
      <c r="N183" s="204"/>
      <c r="O183" s="204"/>
      <c r="P183" s="205">
        <f>SUM(P184:P187)</f>
        <v>0</v>
      </c>
      <c r="Q183" s="204"/>
      <c r="R183" s="205">
        <f>SUM(R184:R187)</f>
        <v>0</v>
      </c>
      <c r="S183" s="204"/>
      <c r="T183" s="206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7" t="s">
        <v>80</v>
      </c>
      <c r="AT183" s="208" t="s">
        <v>72</v>
      </c>
      <c r="AU183" s="208" t="s">
        <v>80</v>
      </c>
      <c r="AY183" s="207" t="s">
        <v>199</v>
      </c>
      <c r="BK183" s="209">
        <f>SUM(BK184:BK187)</f>
        <v>0</v>
      </c>
    </row>
    <row r="184" spans="1:65" s="2" customFormat="1" ht="33" customHeight="1">
      <c r="A184" s="38"/>
      <c r="B184" s="39"/>
      <c r="C184" s="212" t="s">
        <v>7</v>
      </c>
      <c r="D184" s="212" t="s">
        <v>201</v>
      </c>
      <c r="E184" s="213" t="s">
        <v>240</v>
      </c>
      <c r="F184" s="214" t="s">
        <v>241</v>
      </c>
      <c r="G184" s="215" t="s">
        <v>242</v>
      </c>
      <c r="H184" s="216">
        <v>1211.99</v>
      </c>
      <c r="I184" s="217"/>
      <c r="J184" s="218">
        <f>ROUND(I184*H184,2)</f>
        <v>0</v>
      </c>
      <c r="K184" s="214" t="s">
        <v>205</v>
      </c>
      <c r="L184" s="44"/>
      <c r="M184" s="219" t="s">
        <v>19</v>
      </c>
      <c r="N184" s="220" t="s">
        <v>44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206</v>
      </c>
      <c r="AT184" s="223" t="s">
        <v>201</v>
      </c>
      <c r="AU184" s="223" t="s">
        <v>82</v>
      </c>
      <c r="AY184" s="17" t="s">
        <v>199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206</v>
      </c>
      <c r="BM184" s="223" t="s">
        <v>678</v>
      </c>
    </row>
    <row r="185" spans="1:65" s="2" customFormat="1" ht="44.25" customHeight="1">
      <c r="A185" s="38"/>
      <c r="B185" s="39"/>
      <c r="C185" s="212" t="s">
        <v>476</v>
      </c>
      <c r="D185" s="212" t="s">
        <v>201</v>
      </c>
      <c r="E185" s="213" t="s">
        <v>245</v>
      </c>
      <c r="F185" s="214" t="s">
        <v>246</v>
      </c>
      <c r="G185" s="215" t="s">
        <v>242</v>
      </c>
      <c r="H185" s="216">
        <v>12119.9</v>
      </c>
      <c r="I185" s="217"/>
      <c r="J185" s="218">
        <f>ROUND(I185*H185,2)</f>
        <v>0</v>
      </c>
      <c r="K185" s="214" t="s">
        <v>205</v>
      </c>
      <c r="L185" s="44"/>
      <c r="M185" s="219" t="s">
        <v>19</v>
      </c>
      <c r="N185" s="220" t="s">
        <v>44</v>
      </c>
      <c r="O185" s="84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3" t="s">
        <v>206</v>
      </c>
      <c r="AT185" s="223" t="s">
        <v>201</v>
      </c>
      <c r="AU185" s="223" t="s">
        <v>82</v>
      </c>
      <c r="AY185" s="17" t="s">
        <v>199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80</v>
      </c>
      <c r="BK185" s="224">
        <f>ROUND(I185*H185,2)</f>
        <v>0</v>
      </c>
      <c r="BL185" s="17" t="s">
        <v>206</v>
      </c>
      <c r="BM185" s="223" t="s">
        <v>679</v>
      </c>
    </row>
    <row r="186" spans="1:51" s="14" customFormat="1" ht="12">
      <c r="A186" s="14"/>
      <c r="B186" s="236"/>
      <c r="C186" s="237"/>
      <c r="D186" s="227" t="s">
        <v>208</v>
      </c>
      <c r="E186" s="237"/>
      <c r="F186" s="239" t="s">
        <v>680</v>
      </c>
      <c r="G186" s="237"/>
      <c r="H186" s="240">
        <v>12119.9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208</v>
      </c>
      <c r="AU186" s="246" t="s">
        <v>82</v>
      </c>
      <c r="AV186" s="14" t="s">
        <v>82</v>
      </c>
      <c r="AW186" s="14" t="s">
        <v>4</v>
      </c>
      <c r="AX186" s="14" t="s">
        <v>80</v>
      </c>
      <c r="AY186" s="246" t="s">
        <v>199</v>
      </c>
    </row>
    <row r="187" spans="1:65" s="2" customFormat="1" ht="44.25" customHeight="1">
      <c r="A187" s="38"/>
      <c r="B187" s="39"/>
      <c r="C187" s="212" t="s">
        <v>555</v>
      </c>
      <c r="D187" s="212" t="s">
        <v>201</v>
      </c>
      <c r="E187" s="213" t="s">
        <v>250</v>
      </c>
      <c r="F187" s="214" t="s">
        <v>251</v>
      </c>
      <c r="G187" s="215" t="s">
        <v>242</v>
      </c>
      <c r="H187" s="216">
        <v>1211.99</v>
      </c>
      <c r="I187" s="217"/>
      <c r="J187" s="218">
        <f>ROUND(I187*H187,2)</f>
        <v>0</v>
      </c>
      <c r="K187" s="214" t="s">
        <v>205</v>
      </c>
      <c r="L187" s="44"/>
      <c r="M187" s="219" t="s">
        <v>19</v>
      </c>
      <c r="N187" s="220" t="s">
        <v>44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206</v>
      </c>
      <c r="AT187" s="223" t="s">
        <v>201</v>
      </c>
      <c r="AU187" s="223" t="s">
        <v>82</v>
      </c>
      <c r="AY187" s="17" t="s">
        <v>199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80</v>
      </c>
      <c r="BK187" s="224">
        <f>ROUND(I187*H187,2)</f>
        <v>0</v>
      </c>
      <c r="BL187" s="17" t="s">
        <v>206</v>
      </c>
      <c r="BM187" s="223" t="s">
        <v>681</v>
      </c>
    </row>
    <row r="188" spans="1:63" s="12" customFormat="1" ht="22.8" customHeight="1">
      <c r="A188" s="12"/>
      <c r="B188" s="196"/>
      <c r="C188" s="197"/>
      <c r="D188" s="198" t="s">
        <v>72</v>
      </c>
      <c r="E188" s="210" t="s">
        <v>253</v>
      </c>
      <c r="F188" s="210" t="s">
        <v>254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P189</f>
        <v>0</v>
      </c>
      <c r="Q188" s="204"/>
      <c r="R188" s="205">
        <f>R189</f>
        <v>0</v>
      </c>
      <c r="S188" s="204"/>
      <c r="T188" s="206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80</v>
      </c>
      <c r="AT188" s="208" t="s">
        <v>72</v>
      </c>
      <c r="AU188" s="208" t="s">
        <v>80</v>
      </c>
      <c r="AY188" s="207" t="s">
        <v>199</v>
      </c>
      <c r="BK188" s="209">
        <f>BK189</f>
        <v>0</v>
      </c>
    </row>
    <row r="189" spans="1:65" s="2" customFormat="1" ht="44.25" customHeight="1">
      <c r="A189" s="38"/>
      <c r="B189" s="39"/>
      <c r="C189" s="212" t="s">
        <v>559</v>
      </c>
      <c r="D189" s="212" t="s">
        <v>201</v>
      </c>
      <c r="E189" s="213" t="s">
        <v>255</v>
      </c>
      <c r="F189" s="214" t="s">
        <v>256</v>
      </c>
      <c r="G189" s="215" t="s">
        <v>242</v>
      </c>
      <c r="H189" s="216">
        <v>746.658</v>
      </c>
      <c r="I189" s="217"/>
      <c r="J189" s="218">
        <f>ROUND(I189*H189,2)</f>
        <v>0</v>
      </c>
      <c r="K189" s="214" t="s">
        <v>205</v>
      </c>
      <c r="L189" s="44"/>
      <c r="M189" s="247" t="s">
        <v>19</v>
      </c>
      <c r="N189" s="248" t="s">
        <v>44</v>
      </c>
      <c r="O189" s="249"/>
      <c r="P189" s="250">
        <f>O189*H189</f>
        <v>0</v>
      </c>
      <c r="Q189" s="250">
        <v>0</v>
      </c>
      <c r="R189" s="250">
        <f>Q189*H189</f>
        <v>0</v>
      </c>
      <c r="S189" s="250">
        <v>0</v>
      </c>
      <c r="T189" s="25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206</v>
      </c>
      <c r="AT189" s="223" t="s">
        <v>201</v>
      </c>
      <c r="AU189" s="223" t="s">
        <v>82</v>
      </c>
      <c r="AY189" s="17" t="s">
        <v>199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206</v>
      </c>
      <c r="BM189" s="223" t="s">
        <v>682</v>
      </c>
    </row>
    <row r="190" spans="1:31" s="2" customFormat="1" ht="6.95" customHeight="1">
      <c r="A190" s="38"/>
      <c r="B190" s="59"/>
      <c r="C190" s="60"/>
      <c r="D190" s="60"/>
      <c r="E190" s="60"/>
      <c r="F190" s="60"/>
      <c r="G190" s="60"/>
      <c r="H190" s="60"/>
      <c r="I190" s="60"/>
      <c r="J190" s="60"/>
      <c r="K190" s="60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91:K18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604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683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ROUND((SUM(BE94:BE145)),2)</f>
        <v>0</v>
      </c>
      <c r="G35" s="38"/>
      <c r="H35" s="38"/>
      <c r="I35" s="157">
        <v>0.21</v>
      </c>
      <c r="J35" s="156">
        <f>ROUND(((SUM(BE94:BE145))*I35),2)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ROUND((SUM(BF94:BF145)),2)</f>
        <v>0</v>
      </c>
      <c r="G36" s="38"/>
      <c r="H36" s="38"/>
      <c r="I36" s="157">
        <v>0.15</v>
      </c>
      <c r="J36" s="156">
        <f>ROUND(((SUM(BF94:BF145))*I36),2)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121 - Propustek Ø 600 v km 1,629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J119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J127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J136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J138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J144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604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02 - SO 121 - Propustek Ø 600 v km 1,629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61.87854795</v>
      </c>
      <c r="S94" s="96"/>
      <c r="T94" s="194">
        <f>T95</f>
        <v>5.949999999999999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P96+P107+P116+P119+P127+P136+P138+P144</f>
        <v>0</v>
      </c>
      <c r="Q95" s="204"/>
      <c r="R95" s="205">
        <f>R96+R107+R116+R119+R127+R136+R138+R144</f>
        <v>61.87854795</v>
      </c>
      <c r="S95" s="204"/>
      <c r="T95" s="206">
        <f>T96+T107+T116+T119+T127+T136+T138+T144</f>
        <v>5.949999999999999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BK96+BK107+BK116+BK119+BK127+BK136+BK138+BK144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SUM(P97:P106)</f>
        <v>0</v>
      </c>
      <c r="Q96" s="204"/>
      <c r="R96" s="205">
        <f>SUM(R97:R106)</f>
        <v>5.189</v>
      </c>
      <c r="S96" s="204"/>
      <c r="T96" s="206">
        <f>SUM(T97:T106)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SUM(BK97:BK106)</f>
        <v>0</v>
      </c>
    </row>
    <row r="97" spans="1:65" s="2" customFormat="1" ht="33" customHeight="1">
      <c r="A97" s="38"/>
      <c r="B97" s="39"/>
      <c r="C97" s="212" t="s">
        <v>80</v>
      </c>
      <c r="D97" s="212" t="s">
        <v>201</v>
      </c>
      <c r="E97" s="213" t="s">
        <v>684</v>
      </c>
      <c r="F97" s="214" t="s">
        <v>685</v>
      </c>
      <c r="G97" s="215" t="s">
        <v>424</v>
      </c>
      <c r="H97" s="216">
        <v>3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686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687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688</v>
      </c>
      <c r="G99" s="237"/>
      <c r="H99" s="240">
        <v>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689</v>
      </c>
      <c r="G100" s="237"/>
      <c r="H100" s="240">
        <v>1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44.25" customHeight="1">
      <c r="A101" s="38"/>
      <c r="B101" s="39"/>
      <c r="C101" s="212" t="s">
        <v>82</v>
      </c>
      <c r="D101" s="212" t="s">
        <v>201</v>
      </c>
      <c r="E101" s="213" t="s">
        <v>487</v>
      </c>
      <c r="F101" s="214" t="s">
        <v>488</v>
      </c>
      <c r="G101" s="215" t="s">
        <v>424</v>
      </c>
      <c r="H101" s="216">
        <v>9.818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690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691</v>
      </c>
      <c r="G102" s="237"/>
      <c r="H102" s="240">
        <v>9.818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66.75" customHeight="1">
      <c r="A103" s="38"/>
      <c r="B103" s="39"/>
      <c r="C103" s="212" t="s">
        <v>218</v>
      </c>
      <c r="D103" s="212" t="s">
        <v>201</v>
      </c>
      <c r="E103" s="213" t="s">
        <v>492</v>
      </c>
      <c r="F103" s="214" t="s">
        <v>493</v>
      </c>
      <c r="G103" s="215" t="s">
        <v>424</v>
      </c>
      <c r="H103" s="216">
        <v>2.805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692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693</v>
      </c>
      <c r="G104" s="237"/>
      <c r="H104" s="240">
        <v>2.805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16.5" customHeight="1">
      <c r="A105" s="38"/>
      <c r="B105" s="39"/>
      <c r="C105" s="252" t="s">
        <v>206</v>
      </c>
      <c r="D105" s="252" t="s">
        <v>394</v>
      </c>
      <c r="E105" s="253" t="s">
        <v>496</v>
      </c>
      <c r="F105" s="254" t="s">
        <v>497</v>
      </c>
      <c r="G105" s="255" t="s">
        <v>242</v>
      </c>
      <c r="H105" s="256">
        <v>5.189</v>
      </c>
      <c r="I105" s="257"/>
      <c r="J105" s="258">
        <f>ROUND(I105*H105,2)</f>
        <v>0</v>
      </c>
      <c r="K105" s="254" t="s">
        <v>205</v>
      </c>
      <c r="L105" s="259"/>
      <c r="M105" s="260" t="s">
        <v>19</v>
      </c>
      <c r="N105" s="261" t="s">
        <v>44</v>
      </c>
      <c r="O105" s="84"/>
      <c r="P105" s="221">
        <f>O105*H105</f>
        <v>0</v>
      </c>
      <c r="Q105" s="221">
        <v>1</v>
      </c>
      <c r="R105" s="221">
        <f>Q105*H105</f>
        <v>5.189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249</v>
      </c>
      <c r="AT105" s="223" t="s">
        <v>394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694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695</v>
      </c>
      <c r="G106" s="237"/>
      <c r="H106" s="240">
        <v>5.189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3" s="12" customFormat="1" ht="22.8" customHeight="1">
      <c r="A107" s="12"/>
      <c r="B107" s="196"/>
      <c r="C107" s="197"/>
      <c r="D107" s="198" t="s">
        <v>72</v>
      </c>
      <c r="E107" s="210" t="s">
        <v>389</v>
      </c>
      <c r="F107" s="210" t="s">
        <v>390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SUM(P108:P115)</f>
        <v>0</v>
      </c>
      <c r="Q107" s="204"/>
      <c r="R107" s="205">
        <f>SUM(R108:R115)</f>
        <v>0.00024</v>
      </c>
      <c r="S107" s="204"/>
      <c r="T107" s="206">
        <f>SUM(T108:T115)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72</v>
      </c>
      <c r="AU107" s="208" t="s">
        <v>80</v>
      </c>
      <c r="AY107" s="207" t="s">
        <v>199</v>
      </c>
      <c r="BK107" s="209">
        <f>SUM(BK108:BK115)</f>
        <v>0</v>
      </c>
    </row>
    <row r="108" spans="1:65" s="2" customFormat="1" ht="37.8" customHeight="1">
      <c r="A108" s="38"/>
      <c r="B108" s="39"/>
      <c r="C108" s="212" t="s">
        <v>231</v>
      </c>
      <c r="D108" s="212" t="s">
        <v>201</v>
      </c>
      <c r="E108" s="213" t="s">
        <v>501</v>
      </c>
      <c r="F108" s="214" t="s">
        <v>502</v>
      </c>
      <c r="G108" s="215" t="s">
        <v>204</v>
      </c>
      <c r="H108" s="216">
        <v>16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696</v>
      </c>
    </row>
    <row r="109" spans="1:51" s="13" customFormat="1" ht="12">
      <c r="A109" s="13"/>
      <c r="B109" s="225"/>
      <c r="C109" s="226"/>
      <c r="D109" s="227" t="s">
        <v>208</v>
      </c>
      <c r="E109" s="228" t="s">
        <v>19</v>
      </c>
      <c r="F109" s="229" t="s">
        <v>504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208</v>
      </c>
      <c r="AU109" s="235" t="s">
        <v>82</v>
      </c>
      <c r="AV109" s="13" t="s">
        <v>80</v>
      </c>
      <c r="AW109" s="13" t="s">
        <v>34</v>
      </c>
      <c r="AX109" s="13" t="s">
        <v>73</v>
      </c>
      <c r="AY109" s="235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505</v>
      </c>
      <c r="G110" s="237"/>
      <c r="H110" s="240">
        <v>16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37.8" customHeight="1">
      <c r="A111" s="38"/>
      <c r="B111" s="39"/>
      <c r="C111" s="212" t="s">
        <v>239</v>
      </c>
      <c r="D111" s="212" t="s">
        <v>201</v>
      </c>
      <c r="E111" s="213" t="s">
        <v>391</v>
      </c>
      <c r="F111" s="214" t="s">
        <v>392</v>
      </c>
      <c r="G111" s="215" t="s">
        <v>204</v>
      </c>
      <c r="H111" s="216">
        <v>16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697</v>
      </c>
    </row>
    <row r="112" spans="1:65" s="2" customFormat="1" ht="16.5" customHeight="1">
      <c r="A112" s="38"/>
      <c r="B112" s="39"/>
      <c r="C112" s="252" t="s">
        <v>244</v>
      </c>
      <c r="D112" s="252" t="s">
        <v>394</v>
      </c>
      <c r="E112" s="253" t="s">
        <v>395</v>
      </c>
      <c r="F112" s="254" t="s">
        <v>396</v>
      </c>
      <c r="G112" s="255" t="s">
        <v>397</v>
      </c>
      <c r="H112" s="256">
        <v>0.24</v>
      </c>
      <c r="I112" s="257"/>
      <c r="J112" s="258">
        <f>ROUND(I112*H112,2)</f>
        <v>0</v>
      </c>
      <c r="K112" s="254" t="s">
        <v>205</v>
      </c>
      <c r="L112" s="259"/>
      <c r="M112" s="260" t="s">
        <v>19</v>
      </c>
      <c r="N112" s="261" t="s">
        <v>44</v>
      </c>
      <c r="O112" s="84"/>
      <c r="P112" s="221">
        <f>O112*H112</f>
        <v>0</v>
      </c>
      <c r="Q112" s="221">
        <v>0.001</v>
      </c>
      <c r="R112" s="221">
        <f>Q112*H112</f>
        <v>0.00024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249</v>
      </c>
      <c r="AT112" s="223" t="s">
        <v>394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698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699</v>
      </c>
      <c r="G113" s="237"/>
      <c r="H113" s="240">
        <v>0.24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65" s="2" customFormat="1" ht="49.05" customHeight="1">
      <c r="A114" s="38"/>
      <c r="B114" s="39"/>
      <c r="C114" s="212" t="s">
        <v>249</v>
      </c>
      <c r="D114" s="212" t="s">
        <v>201</v>
      </c>
      <c r="E114" s="213" t="s">
        <v>400</v>
      </c>
      <c r="F114" s="214" t="s">
        <v>401</v>
      </c>
      <c r="G114" s="215" t="s">
        <v>204</v>
      </c>
      <c r="H114" s="216">
        <v>16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700</v>
      </c>
    </row>
    <row r="115" spans="1:65" s="2" customFormat="1" ht="49.05" customHeight="1">
      <c r="A115" s="38"/>
      <c r="B115" s="39"/>
      <c r="C115" s="212" t="s">
        <v>223</v>
      </c>
      <c r="D115" s="212" t="s">
        <v>201</v>
      </c>
      <c r="E115" s="213" t="s">
        <v>510</v>
      </c>
      <c r="F115" s="214" t="s">
        <v>511</v>
      </c>
      <c r="G115" s="215" t="s">
        <v>204</v>
      </c>
      <c r="H115" s="216">
        <v>16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701</v>
      </c>
    </row>
    <row r="116" spans="1:63" s="12" customFormat="1" ht="22.8" customHeight="1">
      <c r="A116" s="12"/>
      <c r="B116" s="196"/>
      <c r="C116" s="197"/>
      <c r="D116" s="198" t="s">
        <v>72</v>
      </c>
      <c r="E116" s="210" t="s">
        <v>82</v>
      </c>
      <c r="F116" s="210" t="s">
        <v>513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2.77794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72</v>
      </c>
      <c r="AU116" s="208" t="s">
        <v>80</v>
      </c>
      <c r="AY116" s="207" t="s">
        <v>199</v>
      </c>
      <c r="BK116" s="209">
        <f>SUM(BK117:BK118)</f>
        <v>0</v>
      </c>
    </row>
    <row r="117" spans="1:65" s="2" customFormat="1" ht="24.15" customHeight="1">
      <c r="A117" s="38"/>
      <c r="B117" s="39"/>
      <c r="C117" s="212" t="s">
        <v>431</v>
      </c>
      <c r="D117" s="212" t="s">
        <v>201</v>
      </c>
      <c r="E117" s="213" t="s">
        <v>514</v>
      </c>
      <c r="F117" s="214" t="s">
        <v>515</v>
      </c>
      <c r="G117" s="215" t="s">
        <v>424</v>
      </c>
      <c r="H117" s="216">
        <v>1.403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1.98</v>
      </c>
      <c r="R117" s="221">
        <f>Q117*H117</f>
        <v>2.77794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702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703</v>
      </c>
      <c r="G118" s="237"/>
      <c r="H118" s="240">
        <v>1.403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63" s="12" customFormat="1" ht="22.8" customHeight="1">
      <c r="A119" s="12"/>
      <c r="B119" s="196"/>
      <c r="C119" s="197"/>
      <c r="D119" s="198" t="s">
        <v>72</v>
      </c>
      <c r="E119" s="210" t="s">
        <v>206</v>
      </c>
      <c r="F119" s="210" t="s">
        <v>518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SUM(P120:P126)</f>
        <v>0</v>
      </c>
      <c r="Q119" s="204"/>
      <c r="R119" s="205">
        <f>SUM(R120:R126)</f>
        <v>10.679530999999999</v>
      </c>
      <c r="S119" s="204"/>
      <c r="T119" s="206">
        <f>SUM(T120:T126)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72</v>
      </c>
      <c r="AU119" s="208" t="s">
        <v>80</v>
      </c>
      <c r="AY119" s="207" t="s">
        <v>199</v>
      </c>
      <c r="BK119" s="209">
        <f>SUM(BK120:BK126)</f>
        <v>0</v>
      </c>
    </row>
    <row r="120" spans="1:65" s="2" customFormat="1" ht="24.15" customHeight="1">
      <c r="A120" s="38"/>
      <c r="B120" s="39"/>
      <c r="C120" s="212" t="s">
        <v>437</v>
      </c>
      <c r="D120" s="212" t="s">
        <v>201</v>
      </c>
      <c r="E120" s="213" t="s">
        <v>704</v>
      </c>
      <c r="F120" s="214" t="s">
        <v>705</v>
      </c>
      <c r="G120" s="215" t="s">
        <v>204</v>
      </c>
      <c r="H120" s="216">
        <v>6</v>
      </c>
      <c r="I120" s="217"/>
      <c r="J120" s="218">
        <f>ROUND(I120*H120,2)</f>
        <v>0</v>
      </c>
      <c r="K120" s="214" t="s">
        <v>205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0.30006</v>
      </c>
      <c r="R120" s="221">
        <f>Q120*H120</f>
        <v>1.80036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206</v>
      </c>
      <c r="AT120" s="223" t="s">
        <v>201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706</v>
      </c>
    </row>
    <row r="121" spans="1:51" s="13" customFormat="1" ht="12">
      <c r="A121" s="13"/>
      <c r="B121" s="225"/>
      <c r="C121" s="226"/>
      <c r="D121" s="227" t="s">
        <v>208</v>
      </c>
      <c r="E121" s="228" t="s">
        <v>19</v>
      </c>
      <c r="F121" s="229" t="s">
        <v>687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208</v>
      </c>
      <c r="AU121" s="235" t="s">
        <v>82</v>
      </c>
      <c r="AV121" s="13" t="s">
        <v>80</v>
      </c>
      <c r="AW121" s="13" t="s">
        <v>34</v>
      </c>
      <c r="AX121" s="13" t="s">
        <v>73</v>
      </c>
      <c r="AY121" s="235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707</v>
      </c>
      <c r="G122" s="237"/>
      <c r="H122" s="240">
        <v>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708</v>
      </c>
      <c r="G123" s="237"/>
      <c r="H123" s="240">
        <v>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5" s="2" customFormat="1" ht="37.8" customHeight="1">
      <c r="A124" s="38"/>
      <c r="B124" s="39"/>
      <c r="C124" s="212" t="s">
        <v>441</v>
      </c>
      <c r="D124" s="212" t="s">
        <v>201</v>
      </c>
      <c r="E124" s="213" t="s">
        <v>519</v>
      </c>
      <c r="F124" s="214" t="s">
        <v>520</v>
      </c>
      <c r="G124" s="215" t="s">
        <v>424</v>
      </c>
      <c r="H124" s="216">
        <v>1.339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2.429</v>
      </c>
      <c r="R124" s="221">
        <f>Q124*H124</f>
        <v>3.2524309999999996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709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710</v>
      </c>
      <c r="G125" s="237"/>
      <c r="H125" s="240">
        <v>1.339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65" s="2" customFormat="1" ht="44.25" customHeight="1">
      <c r="A126" s="38"/>
      <c r="B126" s="39"/>
      <c r="C126" s="212" t="s">
        <v>445</v>
      </c>
      <c r="D126" s="212" t="s">
        <v>201</v>
      </c>
      <c r="E126" s="213" t="s">
        <v>711</v>
      </c>
      <c r="F126" s="214" t="s">
        <v>712</v>
      </c>
      <c r="G126" s="215" t="s">
        <v>204</v>
      </c>
      <c r="H126" s="216">
        <v>6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0.93779</v>
      </c>
      <c r="R126" s="221">
        <f>Q126*H126</f>
        <v>5.62674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713</v>
      </c>
    </row>
    <row r="127" spans="1:63" s="12" customFormat="1" ht="22.8" customHeight="1">
      <c r="A127" s="12"/>
      <c r="B127" s="196"/>
      <c r="C127" s="197"/>
      <c r="D127" s="198" t="s">
        <v>72</v>
      </c>
      <c r="E127" s="210" t="s">
        <v>249</v>
      </c>
      <c r="F127" s="210" t="s">
        <v>526</v>
      </c>
      <c r="G127" s="197"/>
      <c r="H127" s="197"/>
      <c r="I127" s="200"/>
      <c r="J127" s="211">
        <f>BK127</f>
        <v>0</v>
      </c>
      <c r="K127" s="197"/>
      <c r="L127" s="202"/>
      <c r="M127" s="203"/>
      <c r="N127" s="204"/>
      <c r="O127" s="204"/>
      <c r="P127" s="205">
        <f>SUM(P128:P135)</f>
        <v>0</v>
      </c>
      <c r="Q127" s="204"/>
      <c r="R127" s="205">
        <f>SUM(R128:R135)</f>
        <v>9.728996949999999</v>
      </c>
      <c r="S127" s="204"/>
      <c r="T127" s="206">
        <f>SUM(T128:T135)</f>
        <v>5.949999999999999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7" t="s">
        <v>80</v>
      </c>
      <c r="AT127" s="208" t="s">
        <v>72</v>
      </c>
      <c r="AU127" s="208" t="s">
        <v>80</v>
      </c>
      <c r="AY127" s="207" t="s">
        <v>199</v>
      </c>
      <c r="BK127" s="209">
        <f>SUM(BK128:BK135)</f>
        <v>0</v>
      </c>
    </row>
    <row r="128" spans="1:65" s="2" customFormat="1" ht="24.15" customHeight="1">
      <c r="A128" s="38"/>
      <c r="B128" s="39"/>
      <c r="C128" s="212" t="s">
        <v>449</v>
      </c>
      <c r="D128" s="212" t="s">
        <v>201</v>
      </c>
      <c r="E128" s="213" t="s">
        <v>714</v>
      </c>
      <c r="F128" s="214" t="s">
        <v>715</v>
      </c>
      <c r="G128" s="215" t="s">
        <v>227</v>
      </c>
      <c r="H128" s="216">
        <v>8.5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0.7</v>
      </c>
      <c r="T128" s="222">
        <f>S128*H128</f>
        <v>5.949999999999999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716</v>
      </c>
    </row>
    <row r="129" spans="1:65" s="2" customFormat="1" ht="33" customHeight="1">
      <c r="A129" s="38"/>
      <c r="B129" s="39"/>
      <c r="C129" s="212" t="s">
        <v>8</v>
      </c>
      <c r="D129" s="212" t="s">
        <v>201</v>
      </c>
      <c r="E129" s="213" t="s">
        <v>717</v>
      </c>
      <c r="F129" s="214" t="s">
        <v>718</v>
      </c>
      <c r="G129" s="215" t="s">
        <v>227</v>
      </c>
      <c r="H129" s="216">
        <v>8.5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4E-05</v>
      </c>
      <c r="R129" s="221">
        <f>Q129*H129</f>
        <v>0.00034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719</v>
      </c>
    </row>
    <row r="130" spans="1:65" s="2" customFormat="1" ht="24.15" customHeight="1">
      <c r="A130" s="38"/>
      <c r="B130" s="39"/>
      <c r="C130" s="252" t="s">
        <v>457</v>
      </c>
      <c r="D130" s="252" t="s">
        <v>394</v>
      </c>
      <c r="E130" s="253" t="s">
        <v>533</v>
      </c>
      <c r="F130" s="254" t="s">
        <v>534</v>
      </c>
      <c r="G130" s="255" t="s">
        <v>227</v>
      </c>
      <c r="H130" s="256">
        <v>9</v>
      </c>
      <c r="I130" s="257"/>
      <c r="J130" s="258">
        <f>ROUND(I130*H130,2)</f>
        <v>0</v>
      </c>
      <c r="K130" s="254" t="s">
        <v>205</v>
      </c>
      <c r="L130" s="259"/>
      <c r="M130" s="260" t="s">
        <v>19</v>
      </c>
      <c r="N130" s="261" t="s">
        <v>44</v>
      </c>
      <c r="O130" s="84"/>
      <c r="P130" s="221">
        <f>O130*H130</f>
        <v>0</v>
      </c>
      <c r="Q130" s="221">
        <v>0.0092</v>
      </c>
      <c r="R130" s="221">
        <f>Q130*H130</f>
        <v>0.0828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249</v>
      </c>
      <c r="AT130" s="223" t="s">
        <v>394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720</v>
      </c>
    </row>
    <row r="131" spans="1:65" s="2" customFormat="1" ht="24.15" customHeight="1">
      <c r="A131" s="38"/>
      <c r="B131" s="39"/>
      <c r="C131" s="212" t="s">
        <v>461</v>
      </c>
      <c r="D131" s="212" t="s">
        <v>201</v>
      </c>
      <c r="E131" s="213" t="s">
        <v>536</v>
      </c>
      <c r="F131" s="214" t="s">
        <v>537</v>
      </c>
      <c r="G131" s="215" t="s">
        <v>424</v>
      </c>
      <c r="H131" s="216">
        <v>3.909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2.45329</v>
      </c>
      <c r="R131" s="221">
        <f>Q131*H131</f>
        <v>9.589910609999999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721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722</v>
      </c>
      <c r="G132" s="237"/>
      <c r="H132" s="240">
        <v>3.909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65" s="2" customFormat="1" ht="21.75" customHeight="1">
      <c r="A133" s="38"/>
      <c r="B133" s="39"/>
      <c r="C133" s="212" t="s">
        <v>389</v>
      </c>
      <c r="D133" s="212" t="s">
        <v>201</v>
      </c>
      <c r="E133" s="213" t="s">
        <v>540</v>
      </c>
      <c r="F133" s="214" t="s">
        <v>541</v>
      </c>
      <c r="G133" s="215" t="s">
        <v>204</v>
      </c>
      <c r="H133" s="216">
        <v>13.917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0.00402</v>
      </c>
      <c r="R133" s="221">
        <f>Q133*H133</f>
        <v>0.055946340000000004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723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724</v>
      </c>
      <c r="G134" s="237"/>
      <c r="H134" s="240">
        <v>13.26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725</v>
      </c>
      <c r="G135" s="237"/>
      <c r="H135" s="240">
        <v>0.657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223</v>
      </c>
      <c r="F136" s="210" t="s">
        <v>224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P137</f>
        <v>0</v>
      </c>
      <c r="Q136" s="204"/>
      <c r="R136" s="205">
        <f>R137</f>
        <v>33.50284</v>
      </c>
      <c r="S136" s="204"/>
      <c r="T136" s="20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BK137</f>
        <v>0</v>
      </c>
    </row>
    <row r="137" spans="1:65" s="2" customFormat="1" ht="33" customHeight="1">
      <c r="A137" s="38"/>
      <c r="B137" s="39"/>
      <c r="C137" s="212" t="s">
        <v>470</v>
      </c>
      <c r="D137" s="212" t="s">
        <v>201</v>
      </c>
      <c r="E137" s="213" t="s">
        <v>726</v>
      </c>
      <c r="F137" s="214" t="s">
        <v>727</v>
      </c>
      <c r="G137" s="215" t="s">
        <v>547</v>
      </c>
      <c r="H137" s="216">
        <v>2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16.75142</v>
      </c>
      <c r="R137" s="221">
        <f>Q137*H137</f>
        <v>33.50284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728</v>
      </c>
    </row>
    <row r="138" spans="1:63" s="12" customFormat="1" ht="22.8" customHeight="1">
      <c r="A138" s="12"/>
      <c r="B138" s="196"/>
      <c r="C138" s="197"/>
      <c r="D138" s="198" t="s">
        <v>72</v>
      </c>
      <c r="E138" s="210" t="s">
        <v>237</v>
      </c>
      <c r="F138" s="210" t="s">
        <v>238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SUM(P139:P143)</f>
        <v>0</v>
      </c>
      <c r="Q138" s="204"/>
      <c r="R138" s="205">
        <f>SUM(R139:R143)</f>
        <v>0</v>
      </c>
      <c r="S138" s="204"/>
      <c r="T138" s="206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80</v>
      </c>
      <c r="AT138" s="208" t="s">
        <v>72</v>
      </c>
      <c r="AU138" s="208" t="s">
        <v>80</v>
      </c>
      <c r="AY138" s="207" t="s">
        <v>199</v>
      </c>
      <c r="BK138" s="209">
        <f>SUM(BK139:BK143)</f>
        <v>0</v>
      </c>
    </row>
    <row r="139" spans="1:65" s="2" customFormat="1" ht="33" customHeight="1">
      <c r="A139" s="38"/>
      <c r="B139" s="39"/>
      <c r="C139" s="212" t="s">
        <v>472</v>
      </c>
      <c r="D139" s="212" t="s">
        <v>201</v>
      </c>
      <c r="E139" s="213" t="s">
        <v>240</v>
      </c>
      <c r="F139" s="214" t="s">
        <v>241</v>
      </c>
      <c r="G139" s="215" t="s">
        <v>242</v>
      </c>
      <c r="H139" s="216">
        <v>5.95</v>
      </c>
      <c r="I139" s="217"/>
      <c r="J139" s="218">
        <f>ROUND(I139*H139,2)</f>
        <v>0</v>
      </c>
      <c r="K139" s="214" t="s">
        <v>205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729</v>
      </c>
    </row>
    <row r="140" spans="1:65" s="2" customFormat="1" ht="44.25" customHeight="1">
      <c r="A140" s="38"/>
      <c r="B140" s="39"/>
      <c r="C140" s="212" t="s">
        <v>7</v>
      </c>
      <c r="D140" s="212" t="s">
        <v>201</v>
      </c>
      <c r="E140" s="213" t="s">
        <v>245</v>
      </c>
      <c r="F140" s="214" t="s">
        <v>246</v>
      </c>
      <c r="G140" s="215" t="s">
        <v>242</v>
      </c>
      <c r="H140" s="216">
        <v>59.5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730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731</v>
      </c>
      <c r="G141" s="237"/>
      <c r="H141" s="240">
        <v>5.95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51" s="14" customFormat="1" ht="12">
      <c r="A142" s="14"/>
      <c r="B142" s="236"/>
      <c r="C142" s="237"/>
      <c r="D142" s="227" t="s">
        <v>208</v>
      </c>
      <c r="E142" s="237"/>
      <c r="F142" s="239" t="s">
        <v>732</v>
      </c>
      <c r="G142" s="237"/>
      <c r="H142" s="240">
        <v>59.5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208</v>
      </c>
      <c r="AU142" s="246" t="s">
        <v>82</v>
      </c>
      <c r="AV142" s="14" t="s">
        <v>82</v>
      </c>
      <c r="AW142" s="14" t="s">
        <v>4</v>
      </c>
      <c r="AX142" s="14" t="s">
        <v>80</v>
      </c>
      <c r="AY142" s="246" t="s">
        <v>199</v>
      </c>
    </row>
    <row r="143" spans="1:65" s="2" customFormat="1" ht="44.25" customHeight="1">
      <c r="A143" s="38"/>
      <c r="B143" s="39"/>
      <c r="C143" s="212" t="s">
        <v>476</v>
      </c>
      <c r="D143" s="212" t="s">
        <v>201</v>
      </c>
      <c r="E143" s="213" t="s">
        <v>552</v>
      </c>
      <c r="F143" s="214" t="s">
        <v>553</v>
      </c>
      <c r="G143" s="215" t="s">
        <v>242</v>
      </c>
      <c r="H143" s="216">
        <v>5.95</v>
      </c>
      <c r="I143" s="217"/>
      <c r="J143" s="218">
        <f>ROUND(I143*H143,2)</f>
        <v>0</v>
      </c>
      <c r="K143" s="214" t="s">
        <v>205</v>
      </c>
      <c r="L143" s="44"/>
      <c r="M143" s="219" t="s">
        <v>19</v>
      </c>
      <c r="N143" s="220" t="s">
        <v>44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733</v>
      </c>
    </row>
    <row r="144" spans="1:63" s="12" customFormat="1" ht="22.8" customHeight="1">
      <c r="A144" s="12"/>
      <c r="B144" s="196"/>
      <c r="C144" s="197"/>
      <c r="D144" s="198" t="s">
        <v>72</v>
      </c>
      <c r="E144" s="210" t="s">
        <v>253</v>
      </c>
      <c r="F144" s="210" t="s">
        <v>254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80</v>
      </c>
      <c r="AT144" s="208" t="s">
        <v>72</v>
      </c>
      <c r="AU144" s="208" t="s">
        <v>80</v>
      </c>
      <c r="AY144" s="207" t="s">
        <v>199</v>
      </c>
      <c r="BK144" s="209">
        <f>BK145</f>
        <v>0</v>
      </c>
    </row>
    <row r="145" spans="1:65" s="2" customFormat="1" ht="44.25" customHeight="1">
      <c r="A145" s="38"/>
      <c r="B145" s="39"/>
      <c r="C145" s="212" t="s">
        <v>555</v>
      </c>
      <c r="D145" s="212" t="s">
        <v>201</v>
      </c>
      <c r="E145" s="213" t="s">
        <v>255</v>
      </c>
      <c r="F145" s="214" t="s">
        <v>256</v>
      </c>
      <c r="G145" s="215" t="s">
        <v>242</v>
      </c>
      <c r="H145" s="216">
        <v>61.879</v>
      </c>
      <c r="I145" s="217"/>
      <c r="J145" s="218">
        <f>ROUND(I145*H145,2)</f>
        <v>0</v>
      </c>
      <c r="K145" s="214" t="s">
        <v>205</v>
      </c>
      <c r="L145" s="44"/>
      <c r="M145" s="247" t="s">
        <v>19</v>
      </c>
      <c r="N145" s="248" t="s">
        <v>44</v>
      </c>
      <c r="O145" s="249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206</v>
      </c>
      <c r="AT145" s="223" t="s">
        <v>201</v>
      </c>
      <c r="AU145" s="223" t="s">
        <v>82</v>
      </c>
      <c r="AY145" s="17" t="s">
        <v>199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206</v>
      </c>
      <c r="BM145" s="223" t="s">
        <v>734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93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604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735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ROUND((SUM(BE95:BE145)),2)</f>
        <v>0</v>
      </c>
      <c r="G35" s="38"/>
      <c r="H35" s="38"/>
      <c r="I35" s="157">
        <v>0.21</v>
      </c>
      <c r="J35" s="156">
        <f>ROUND(((SUM(BE95:BE145))*I35),2)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ROUND((SUM(BF95:BF145)),2)</f>
        <v>0</v>
      </c>
      <c r="G36" s="38"/>
      <c r="H36" s="38"/>
      <c r="I36" s="157">
        <v>0.15</v>
      </c>
      <c r="J36" s="156">
        <f>ROUND(((SUM(BF95:BF145))*I36),2)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ROUND((SUM(BG95:BG145)),2)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ROUND((SUM(BH95:BH145)),2)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ROUND((SUM(BI95:BI145)),2)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122 - Hospodářský sjezd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J120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378</v>
      </c>
      <c r="E69" s="182"/>
      <c r="F69" s="182"/>
      <c r="G69" s="182"/>
      <c r="H69" s="182"/>
      <c r="I69" s="182"/>
      <c r="J69" s="183">
        <f>J123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481</v>
      </c>
      <c r="E70" s="182"/>
      <c r="F70" s="182"/>
      <c r="G70" s="182"/>
      <c r="H70" s="182"/>
      <c r="I70" s="182"/>
      <c r="J70" s="183">
        <f>J125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181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182</v>
      </c>
      <c r="E72" s="182"/>
      <c r="F72" s="182"/>
      <c r="G72" s="182"/>
      <c r="H72" s="182"/>
      <c r="I72" s="182"/>
      <c r="J72" s="183">
        <f>J138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183</v>
      </c>
      <c r="E73" s="182"/>
      <c r="F73" s="182"/>
      <c r="G73" s="182"/>
      <c r="H73" s="182"/>
      <c r="I73" s="182"/>
      <c r="J73" s="183">
        <f>J144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184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III/19357 od II/193 u Třebnic - OK II/193 u Horšovského Týna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171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604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03 - SO 122 - Hospodářský sjezd s propustkem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 xml:space="preserve"> </v>
      </c>
      <c r="G89" s="40"/>
      <c r="H89" s="40"/>
      <c r="I89" s="32" t="s">
        <v>23</v>
      </c>
      <c r="J89" s="72" t="str">
        <f>IF(J14="","",J14)</f>
        <v>18. 3. 2021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 xml:space="preserve"> </v>
      </c>
      <c r="G91" s="40"/>
      <c r="H91" s="40"/>
      <c r="I91" s="32" t="s">
        <v>30</v>
      </c>
      <c r="J91" s="36" t="str">
        <f>E23</f>
        <v>IK Plzeň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IF(E20="","",E20)</f>
        <v>Vyplň údaj</v>
      </c>
      <c r="G92" s="40"/>
      <c r="H92" s="40"/>
      <c r="I92" s="32" t="s">
        <v>35</v>
      </c>
      <c r="J92" s="36" t="str">
        <f>E26</f>
        <v>Václav Nový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185</v>
      </c>
      <c r="D94" s="188" t="s">
        <v>58</v>
      </c>
      <c r="E94" s="188" t="s">
        <v>54</v>
      </c>
      <c r="F94" s="188" t="s">
        <v>55</v>
      </c>
      <c r="G94" s="188" t="s">
        <v>186</v>
      </c>
      <c r="H94" s="188" t="s">
        <v>187</v>
      </c>
      <c r="I94" s="188" t="s">
        <v>188</v>
      </c>
      <c r="J94" s="188" t="s">
        <v>177</v>
      </c>
      <c r="K94" s="189" t="s">
        <v>189</v>
      </c>
      <c r="L94" s="190"/>
      <c r="M94" s="92" t="s">
        <v>19</v>
      </c>
      <c r="N94" s="93" t="s">
        <v>43</v>
      </c>
      <c r="O94" s="93" t="s">
        <v>190</v>
      </c>
      <c r="P94" s="93" t="s">
        <v>191</v>
      </c>
      <c r="Q94" s="93" t="s">
        <v>192</v>
      </c>
      <c r="R94" s="93" t="s">
        <v>193</v>
      </c>
      <c r="S94" s="93" t="s">
        <v>194</v>
      </c>
      <c r="T94" s="94" t="s">
        <v>195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196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</f>
        <v>0</v>
      </c>
      <c r="Q95" s="96"/>
      <c r="R95" s="193">
        <f>R96</f>
        <v>124.21147059</v>
      </c>
      <c r="S95" s="96"/>
      <c r="T95" s="194">
        <f>T96</f>
        <v>28.973999999999997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72</v>
      </c>
      <c r="AU95" s="17" t="s">
        <v>178</v>
      </c>
      <c r="BK95" s="195">
        <f>BK96</f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197</v>
      </c>
      <c r="F96" s="199" t="s">
        <v>198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P97+P108+P117+P120+P123+P125+P136+P138+P144</f>
        <v>0</v>
      </c>
      <c r="Q96" s="204"/>
      <c r="R96" s="205">
        <f>R97+R108+R117+R120+R123+R125+R136+R138+R144</f>
        <v>124.21147059</v>
      </c>
      <c r="S96" s="204"/>
      <c r="T96" s="206">
        <f>T97+T108+T117+T120+T123+T125+T136+T138+T144</f>
        <v>28.973999999999997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73</v>
      </c>
      <c r="AY96" s="207" t="s">
        <v>199</v>
      </c>
      <c r="BK96" s="209">
        <f>BK97+BK108+BK117+BK120+BK123+BK125+BK136+BK138+BK144</f>
        <v>0</v>
      </c>
    </row>
    <row r="97" spans="1:63" s="12" customFormat="1" ht="22.8" customHeight="1">
      <c r="A97" s="12"/>
      <c r="B97" s="196"/>
      <c r="C97" s="197"/>
      <c r="D97" s="198" t="s">
        <v>72</v>
      </c>
      <c r="E97" s="210" t="s">
        <v>80</v>
      </c>
      <c r="F97" s="210" t="s">
        <v>200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SUM(P98:P107)</f>
        <v>0</v>
      </c>
      <c r="Q97" s="204"/>
      <c r="R97" s="205">
        <f>SUM(R98:R107)</f>
        <v>14.835</v>
      </c>
      <c r="S97" s="204"/>
      <c r="T97" s="206">
        <f>SUM(T98:T107)</f>
        <v>19.47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80</v>
      </c>
      <c r="AT97" s="208" t="s">
        <v>72</v>
      </c>
      <c r="AU97" s="208" t="s">
        <v>80</v>
      </c>
      <c r="AY97" s="207" t="s">
        <v>199</v>
      </c>
      <c r="BK97" s="209">
        <f>SUM(BK98:BK107)</f>
        <v>0</v>
      </c>
    </row>
    <row r="98" spans="1:65" s="2" customFormat="1" ht="66.75" customHeight="1">
      <c r="A98" s="38"/>
      <c r="B98" s="39"/>
      <c r="C98" s="212" t="s">
        <v>80</v>
      </c>
      <c r="D98" s="212" t="s">
        <v>201</v>
      </c>
      <c r="E98" s="213" t="s">
        <v>482</v>
      </c>
      <c r="F98" s="214" t="s">
        <v>483</v>
      </c>
      <c r="G98" s="215" t="s">
        <v>204</v>
      </c>
      <c r="H98" s="216">
        <v>44.25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0.44</v>
      </c>
      <c r="T98" s="222">
        <f>S98*H98</f>
        <v>19.47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736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737</v>
      </c>
      <c r="G99" s="237"/>
      <c r="H99" s="240">
        <v>44.25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29.683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738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739</v>
      </c>
      <c r="G101" s="237"/>
      <c r="H101" s="240">
        <v>33.413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740</v>
      </c>
      <c r="G102" s="237"/>
      <c r="H102" s="240">
        <v>-3.73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66.75" customHeight="1">
      <c r="A103" s="38"/>
      <c r="B103" s="39"/>
      <c r="C103" s="212" t="s">
        <v>218</v>
      </c>
      <c r="D103" s="212" t="s">
        <v>201</v>
      </c>
      <c r="E103" s="213" t="s">
        <v>492</v>
      </c>
      <c r="F103" s="214" t="s">
        <v>493</v>
      </c>
      <c r="G103" s="215" t="s">
        <v>424</v>
      </c>
      <c r="H103" s="216">
        <v>8.019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741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742</v>
      </c>
      <c r="G104" s="237"/>
      <c r="H104" s="240">
        <v>8.019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16.5" customHeight="1">
      <c r="A105" s="38"/>
      <c r="B105" s="39"/>
      <c r="C105" s="252" t="s">
        <v>206</v>
      </c>
      <c r="D105" s="252" t="s">
        <v>394</v>
      </c>
      <c r="E105" s="253" t="s">
        <v>496</v>
      </c>
      <c r="F105" s="254" t="s">
        <v>497</v>
      </c>
      <c r="G105" s="255" t="s">
        <v>242</v>
      </c>
      <c r="H105" s="256">
        <v>14.835</v>
      </c>
      <c r="I105" s="257"/>
      <c r="J105" s="258">
        <f>ROUND(I105*H105,2)</f>
        <v>0</v>
      </c>
      <c r="K105" s="254" t="s">
        <v>205</v>
      </c>
      <c r="L105" s="259"/>
      <c r="M105" s="260" t="s">
        <v>19</v>
      </c>
      <c r="N105" s="261" t="s">
        <v>44</v>
      </c>
      <c r="O105" s="84"/>
      <c r="P105" s="221">
        <f>O105*H105</f>
        <v>0</v>
      </c>
      <c r="Q105" s="221">
        <v>1</v>
      </c>
      <c r="R105" s="221">
        <f>Q105*H105</f>
        <v>14.835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249</v>
      </c>
      <c r="AT105" s="223" t="s">
        <v>394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743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744</v>
      </c>
      <c r="G106" s="237"/>
      <c r="H106" s="240">
        <v>14.835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5" s="2" customFormat="1" ht="33" customHeight="1">
      <c r="A107" s="38"/>
      <c r="B107" s="39"/>
      <c r="C107" s="212" t="s">
        <v>231</v>
      </c>
      <c r="D107" s="212" t="s">
        <v>201</v>
      </c>
      <c r="E107" s="213" t="s">
        <v>386</v>
      </c>
      <c r="F107" s="214" t="s">
        <v>387</v>
      </c>
      <c r="G107" s="215" t="s">
        <v>204</v>
      </c>
      <c r="H107" s="216">
        <v>44.25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745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389</v>
      </c>
      <c r="F108" s="210" t="s">
        <v>390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SUM(P109:P116)</f>
        <v>0</v>
      </c>
      <c r="Q108" s="204"/>
      <c r="R108" s="205">
        <f>SUM(R109:R116)</f>
        <v>0.0007199999999999999</v>
      </c>
      <c r="S108" s="204"/>
      <c r="T108" s="206">
        <f>SUM(T109:T116)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72</v>
      </c>
      <c r="AU108" s="208" t="s">
        <v>80</v>
      </c>
      <c r="AY108" s="207" t="s">
        <v>199</v>
      </c>
      <c r="BK108" s="209">
        <f>SUM(BK109:BK116)</f>
        <v>0</v>
      </c>
    </row>
    <row r="109" spans="1:65" s="2" customFormat="1" ht="37.8" customHeight="1">
      <c r="A109" s="38"/>
      <c r="B109" s="39"/>
      <c r="C109" s="212" t="s">
        <v>239</v>
      </c>
      <c r="D109" s="212" t="s">
        <v>201</v>
      </c>
      <c r="E109" s="213" t="s">
        <v>501</v>
      </c>
      <c r="F109" s="214" t="s">
        <v>502</v>
      </c>
      <c r="G109" s="215" t="s">
        <v>204</v>
      </c>
      <c r="H109" s="216">
        <v>48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746</v>
      </c>
    </row>
    <row r="110" spans="1:51" s="13" customFormat="1" ht="12">
      <c r="A110" s="13"/>
      <c r="B110" s="225"/>
      <c r="C110" s="226"/>
      <c r="D110" s="227" t="s">
        <v>208</v>
      </c>
      <c r="E110" s="228" t="s">
        <v>19</v>
      </c>
      <c r="F110" s="229" t="s">
        <v>504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208</v>
      </c>
      <c r="AU110" s="235" t="s">
        <v>82</v>
      </c>
      <c r="AV110" s="13" t="s">
        <v>80</v>
      </c>
      <c r="AW110" s="13" t="s">
        <v>34</v>
      </c>
      <c r="AX110" s="13" t="s">
        <v>73</v>
      </c>
      <c r="AY110" s="235" t="s">
        <v>199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747</v>
      </c>
      <c r="G111" s="237"/>
      <c r="H111" s="240">
        <v>48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65" s="2" customFormat="1" ht="37.8" customHeight="1">
      <c r="A112" s="38"/>
      <c r="B112" s="39"/>
      <c r="C112" s="212" t="s">
        <v>244</v>
      </c>
      <c r="D112" s="212" t="s">
        <v>201</v>
      </c>
      <c r="E112" s="213" t="s">
        <v>391</v>
      </c>
      <c r="F112" s="214" t="s">
        <v>392</v>
      </c>
      <c r="G112" s="215" t="s">
        <v>204</v>
      </c>
      <c r="H112" s="216">
        <v>48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748</v>
      </c>
    </row>
    <row r="113" spans="1:65" s="2" customFormat="1" ht="16.5" customHeight="1">
      <c r="A113" s="38"/>
      <c r="B113" s="39"/>
      <c r="C113" s="252" t="s">
        <v>249</v>
      </c>
      <c r="D113" s="252" t="s">
        <v>394</v>
      </c>
      <c r="E113" s="253" t="s">
        <v>395</v>
      </c>
      <c r="F113" s="254" t="s">
        <v>396</v>
      </c>
      <c r="G113" s="255" t="s">
        <v>397</v>
      </c>
      <c r="H113" s="256">
        <v>0.72</v>
      </c>
      <c r="I113" s="257"/>
      <c r="J113" s="258">
        <f>ROUND(I113*H113,2)</f>
        <v>0</v>
      </c>
      <c r="K113" s="254" t="s">
        <v>205</v>
      </c>
      <c r="L113" s="259"/>
      <c r="M113" s="260" t="s">
        <v>19</v>
      </c>
      <c r="N113" s="261" t="s">
        <v>44</v>
      </c>
      <c r="O113" s="84"/>
      <c r="P113" s="221">
        <f>O113*H113</f>
        <v>0</v>
      </c>
      <c r="Q113" s="221">
        <v>0.001</v>
      </c>
      <c r="R113" s="221">
        <f>Q113*H113</f>
        <v>0.0007199999999999999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249</v>
      </c>
      <c r="AT113" s="223" t="s">
        <v>394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749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750</v>
      </c>
      <c r="G114" s="237"/>
      <c r="H114" s="240">
        <v>0.72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65" s="2" customFormat="1" ht="49.05" customHeight="1">
      <c r="A115" s="38"/>
      <c r="B115" s="39"/>
      <c r="C115" s="212" t="s">
        <v>223</v>
      </c>
      <c r="D115" s="212" t="s">
        <v>201</v>
      </c>
      <c r="E115" s="213" t="s">
        <v>400</v>
      </c>
      <c r="F115" s="214" t="s">
        <v>401</v>
      </c>
      <c r="G115" s="215" t="s">
        <v>204</v>
      </c>
      <c r="H115" s="216">
        <v>48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751</v>
      </c>
    </row>
    <row r="116" spans="1:65" s="2" customFormat="1" ht="49.05" customHeight="1">
      <c r="A116" s="38"/>
      <c r="B116" s="39"/>
      <c r="C116" s="212" t="s">
        <v>431</v>
      </c>
      <c r="D116" s="212" t="s">
        <v>201</v>
      </c>
      <c r="E116" s="213" t="s">
        <v>510</v>
      </c>
      <c r="F116" s="214" t="s">
        <v>511</v>
      </c>
      <c r="G116" s="215" t="s">
        <v>204</v>
      </c>
      <c r="H116" s="216">
        <v>48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752</v>
      </c>
    </row>
    <row r="117" spans="1:63" s="12" customFormat="1" ht="22.8" customHeight="1">
      <c r="A117" s="12"/>
      <c r="B117" s="196"/>
      <c r="C117" s="197"/>
      <c r="D117" s="198" t="s">
        <v>72</v>
      </c>
      <c r="E117" s="210" t="s">
        <v>82</v>
      </c>
      <c r="F117" s="210" t="s">
        <v>513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SUM(P118:P119)</f>
        <v>0</v>
      </c>
      <c r="Q117" s="204"/>
      <c r="R117" s="205">
        <f>SUM(R118:R119)</f>
        <v>7.939799999999999</v>
      </c>
      <c r="S117" s="204"/>
      <c r="T117" s="206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72</v>
      </c>
      <c r="AU117" s="208" t="s">
        <v>80</v>
      </c>
      <c r="AY117" s="207" t="s">
        <v>199</v>
      </c>
      <c r="BK117" s="209">
        <f>SUM(BK118:BK119)</f>
        <v>0</v>
      </c>
    </row>
    <row r="118" spans="1:65" s="2" customFormat="1" ht="24.15" customHeight="1">
      <c r="A118" s="38"/>
      <c r="B118" s="39"/>
      <c r="C118" s="212" t="s">
        <v>437</v>
      </c>
      <c r="D118" s="212" t="s">
        <v>201</v>
      </c>
      <c r="E118" s="213" t="s">
        <v>514</v>
      </c>
      <c r="F118" s="214" t="s">
        <v>515</v>
      </c>
      <c r="G118" s="215" t="s">
        <v>424</v>
      </c>
      <c r="H118" s="216">
        <v>4.01</v>
      </c>
      <c r="I118" s="217"/>
      <c r="J118" s="218">
        <f>ROUND(I118*H118,2)</f>
        <v>0</v>
      </c>
      <c r="K118" s="214" t="s">
        <v>205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1.98</v>
      </c>
      <c r="R118" s="221">
        <f>Q118*H118</f>
        <v>7.939799999999999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753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754</v>
      </c>
      <c r="G119" s="237"/>
      <c r="H119" s="240">
        <v>4.01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63" s="12" customFormat="1" ht="22.8" customHeight="1">
      <c r="A120" s="12"/>
      <c r="B120" s="196"/>
      <c r="C120" s="197"/>
      <c r="D120" s="198" t="s">
        <v>72</v>
      </c>
      <c r="E120" s="210" t="s">
        <v>206</v>
      </c>
      <c r="F120" s="210" t="s">
        <v>518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SUM(P121:P122)</f>
        <v>0</v>
      </c>
      <c r="Q120" s="204"/>
      <c r="R120" s="205">
        <f>SUM(R121:R122)</f>
        <v>9.198623</v>
      </c>
      <c r="S120" s="204"/>
      <c r="T120" s="206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80</v>
      </c>
      <c r="AT120" s="208" t="s">
        <v>72</v>
      </c>
      <c r="AU120" s="208" t="s">
        <v>80</v>
      </c>
      <c r="AY120" s="207" t="s">
        <v>199</v>
      </c>
      <c r="BK120" s="209">
        <f>SUM(BK121:BK122)</f>
        <v>0</v>
      </c>
    </row>
    <row r="121" spans="1:65" s="2" customFormat="1" ht="37.8" customHeight="1">
      <c r="A121" s="38"/>
      <c r="B121" s="39"/>
      <c r="C121" s="212" t="s">
        <v>441</v>
      </c>
      <c r="D121" s="212" t="s">
        <v>201</v>
      </c>
      <c r="E121" s="213" t="s">
        <v>519</v>
      </c>
      <c r="F121" s="214" t="s">
        <v>520</v>
      </c>
      <c r="G121" s="215" t="s">
        <v>424</v>
      </c>
      <c r="H121" s="216">
        <v>3.787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2.429</v>
      </c>
      <c r="R121" s="221">
        <f>Q121*H121</f>
        <v>9.198623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755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756</v>
      </c>
      <c r="G122" s="237"/>
      <c r="H122" s="240">
        <v>3.787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231</v>
      </c>
      <c r="F123" s="210" t="s">
        <v>415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P124</f>
        <v>0</v>
      </c>
      <c r="Q123" s="204"/>
      <c r="R123" s="205">
        <f>R124</f>
        <v>25.443749999999998</v>
      </c>
      <c r="S123" s="204"/>
      <c r="T123" s="206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BK124</f>
        <v>0</v>
      </c>
    </row>
    <row r="124" spans="1:65" s="2" customFormat="1" ht="24.15" customHeight="1">
      <c r="A124" s="38"/>
      <c r="B124" s="39"/>
      <c r="C124" s="212" t="s">
        <v>445</v>
      </c>
      <c r="D124" s="212" t="s">
        <v>201</v>
      </c>
      <c r="E124" s="213" t="s">
        <v>523</v>
      </c>
      <c r="F124" s="214" t="s">
        <v>524</v>
      </c>
      <c r="G124" s="215" t="s">
        <v>204</v>
      </c>
      <c r="H124" s="216">
        <v>44.25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0.575</v>
      </c>
      <c r="R124" s="221">
        <f>Q124*H124</f>
        <v>25.443749999999998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757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SUM(P126:P135)</f>
        <v>0</v>
      </c>
      <c r="Q125" s="204"/>
      <c r="R125" s="205">
        <f>SUM(R126:R135)</f>
        <v>24.759617589999998</v>
      </c>
      <c r="S125" s="204"/>
      <c r="T125" s="206">
        <f>SUM(T126:T135)</f>
        <v>9.504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SUM(BK126:BK135)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527</v>
      </c>
      <c r="F126" s="214" t="s">
        <v>528</v>
      </c>
      <c r="G126" s="215" t="s">
        <v>227</v>
      </c>
      <c r="H126" s="216">
        <v>29.7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0.32</v>
      </c>
      <c r="T126" s="222">
        <f>S126*H126</f>
        <v>9.504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758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759</v>
      </c>
      <c r="G127" s="237"/>
      <c r="H127" s="240">
        <v>29.7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65" s="2" customFormat="1" ht="33" customHeight="1">
      <c r="A128" s="38"/>
      <c r="B128" s="39"/>
      <c r="C128" s="212" t="s">
        <v>8</v>
      </c>
      <c r="D128" s="212" t="s">
        <v>201</v>
      </c>
      <c r="E128" s="213" t="s">
        <v>530</v>
      </c>
      <c r="F128" s="214" t="s">
        <v>531</v>
      </c>
      <c r="G128" s="215" t="s">
        <v>227</v>
      </c>
      <c r="H128" s="216">
        <v>29.7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3E-05</v>
      </c>
      <c r="R128" s="221">
        <f>Q128*H128</f>
        <v>0.000891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760</v>
      </c>
    </row>
    <row r="129" spans="1:65" s="2" customFormat="1" ht="24.15" customHeight="1">
      <c r="A129" s="38"/>
      <c r="B129" s="39"/>
      <c r="C129" s="252" t="s">
        <v>457</v>
      </c>
      <c r="D129" s="252" t="s">
        <v>394</v>
      </c>
      <c r="E129" s="253" t="s">
        <v>533</v>
      </c>
      <c r="F129" s="254" t="s">
        <v>534</v>
      </c>
      <c r="G129" s="255" t="s">
        <v>227</v>
      </c>
      <c r="H129" s="256">
        <v>31</v>
      </c>
      <c r="I129" s="257"/>
      <c r="J129" s="258">
        <f>ROUND(I129*H129,2)</f>
        <v>0</v>
      </c>
      <c r="K129" s="254" t="s">
        <v>205</v>
      </c>
      <c r="L129" s="259"/>
      <c r="M129" s="260" t="s">
        <v>19</v>
      </c>
      <c r="N129" s="261" t="s">
        <v>44</v>
      </c>
      <c r="O129" s="84"/>
      <c r="P129" s="221">
        <f>O129*H129</f>
        <v>0</v>
      </c>
      <c r="Q129" s="221">
        <v>0.0092</v>
      </c>
      <c r="R129" s="221">
        <f>Q129*H129</f>
        <v>0.2852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249</v>
      </c>
      <c r="AT129" s="223" t="s">
        <v>394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761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762</v>
      </c>
      <c r="G130" s="237"/>
      <c r="H130" s="240">
        <v>31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4.15" customHeight="1">
      <c r="A131" s="38"/>
      <c r="B131" s="39"/>
      <c r="C131" s="212" t="s">
        <v>461</v>
      </c>
      <c r="D131" s="212" t="s">
        <v>201</v>
      </c>
      <c r="E131" s="213" t="s">
        <v>536</v>
      </c>
      <c r="F131" s="214" t="s">
        <v>537</v>
      </c>
      <c r="G131" s="215" t="s">
        <v>424</v>
      </c>
      <c r="H131" s="216">
        <v>9.917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2.45329</v>
      </c>
      <c r="R131" s="221">
        <f>Q131*H131</f>
        <v>24.32927693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763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764</v>
      </c>
      <c r="G132" s="237"/>
      <c r="H132" s="240">
        <v>9.917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65" s="2" customFormat="1" ht="21.75" customHeight="1">
      <c r="A133" s="38"/>
      <c r="B133" s="39"/>
      <c r="C133" s="212" t="s">
        <v>389</v>
      </c>
      <c r="D133" s="212" t="s">
        <v>201</v>
      </c>
      <c r="E133" s="213" t="s">
        <v>540</v>
      </c>
      <c r="F133" s="214" t="s">
        <v>541</v>
      </c>
      <c r="G133" s="215" t="s">
        <v>204</v>
      </c>
      <c r="H133" s="216">
        <v>35.883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0.00402</v>
      </c>
      <c r="R133" s="221">
        <f>Q133*H133</f>
        <v>0.14424966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765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766</v>
      </c>
      <c r="G134" s="237"/>
      <c r="H134" s="240">
        <v>34.452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767</v>
      </c>
      <c r="G135" s="237"/>
      <c r="H135" s="240">
        <v>1.431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223</v>
      </c>
      <c r="F136" s="210" t="s">
        <v>224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P137</f>
        <v>0</v>
      </c>
      <c r="Q136" s="204"/>
      <c r="R136" s="205">
        <f>R137</f>
        <v>42.03396</v>
      </c>
      <c r="S136" s="204"/>
      <c r="T136" s="20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BK137</f>
        <v>0</v>
      </c>
    </row>
    <row r="137" spans="1:65" s="2" customFormat="1" ht="33" customHeight="1">
      <c r="A137" s="38"/>
      <c r="B137" s="39"/>
      <c r="C137" s="212" t="s">
        <v>470</v>
      </c>
      <c r="D137" s="212" t="s">
        <v>201</v>
      </c>
      <c r="E137" s="213" t="s">
        <v>545</v>
      </c>
      <c r="F137" s="214" t="s">
        <v>546</v>
      </c>
      <c r="G137" s="215" t="s">
        <v>547</v>
      </c>
      <c r="H137" s="216">
        <v>6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7.00566</v>
      </c>
      <c r="R137" s="221">
        <f>Q137*H137</f>
        <v>42.03396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768</v>
      </c>
    </row>
    <row r="138" spans="1:63" s="12" customFormat="1" ht="22.8" customHeight="1">
      <c r="A138" s="12"/>
      <c r="B138" s="196"/>
      <c r="C138" s="197"/>
      <c r="D138" s="198" t="s">
        <v>72</v>
      </c>
      <c r="E138" s="210" t="s">
        <v>237</v>
      </c>
      <c r="F138" s="210" t="s">
        <v>238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SUM(P139:P143)</f>
        <v>0</v>
      </c>
      <c r="Q138" s="204"/>
      <c r="R138" s="205">
        <f>SUM(R139:R143)</f>
        <v>0</v>
      </c>
      <c r="S138" s="204"/>
      <c r="T138" s="206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80</v>
      </c>
      <c r="AT138" s="208" t="s">
        <v>72</v>
      </c>
      <c r="AU138" s="208" t="s">
        <v>80</v>
      </c>
      <c r="AY138" s="207" t="s">
        <v>199</v>
      </c>
      <c r="BK138" s="209">
        <f>SUM(BK139:BK143)</f>
        <v>0</v>
      </c>
    </row>
    <row r="139" spans="1:65" s="2" customFormat="1" ht="33" customHeight="1">
      <c r="A139" s="38"/>
      <c r="B139" s="39"/>
      <c r="C139" s="212" t="s">
        <v>472</v>
      </c>
      <c r="D139" s="212" t="s">
        <v>201</v>
      </c>
      <c r="E139" s="213" t="s">
        <v>240</v>
      </c>
      <c r="F139" s="214" t="s">
        <v>241</v>
      </c>
      <c r="G139" s="215" t="s">
        <v>242</v>
      </c>
      <c r="H139" s="216">
        <v>28.974</v>
      </c>
      <c r="I139" s="217"/>
      <c r="J139" s="218">
        <f>ROUND(I139*H139,2)</f>
        <v>0</v>
      </c>
      <c r="K139" s="214" t="s">
        <v>205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769</v>
      </c>
    </row>
    <row r="140" spans="1:65" s="2" customFormat="1" ht="44.25" customHeight="1">
      <c r="A140" s="38"/>
      <c r="B140" s="39"/>
      <c r="C140" s="212" t="s">
        <v>7</v>
      </c>
      <c r="D140" s="212" t="s">
        <v>201</v>
      </c>
      <c r="E140" s="213" t="s">
        <v>245</v>
      </c>
      <c r="F140" s="214" t="s">
        <v>246</v>
      </c>
      <c r="G140" s="215" t="s">
        <v>242</v>
      </c>
      <c r="H140" s="216">
        <v>289.74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770</v>
      </c>
    </row>
    <row r="141" spans="1:51" s="14" customFormat="1" ht="12">
      <c r="A141" s="14"/>
      <c r="B141" s="236"/>
      <c r="C141" s="237"/>
      <c r="D141" s="227" t="s">
        <v>208</v>
      </c>
      <c r="E141" s="237"/>
      <c r="F141" s="239" t="s">
        <v>771</v>
      </c>
      <c r="G141" s="237"/>
      <c r="H141" s="240">
        <v>289.74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4</v>
      </c>
      <c r="AX141" s="14" t="s">
        <v>80</v>
      </c>
      <c r="AY141" s="246" t="s">
        <v>199</v>
      </c>
    </row>
    <row r="142" spans="1:65" s="2" customFormat="1" ht="44.25" customHeight="1">
      <c r="A142" s="38"/>
      <c r="B142" s="39"/>
      <c r="C142" s="212" t="s">
        <v>476</v>
      </c>
      <c r="D142" s="212" t="s">
        <v>201</v>
      </c>
      <c r="E142" s="213" t="s">
        <v>552</v>
      </c>
      <c r="F142" s="214" t="s">
        <v>553</v>
      </c>
      <c r="G142" s="215" t="s">
        <v>242</v>
      </c>
      <c r="H142" s="216">
        <v>9.504</v>
      </c>
      <c r="I142" s="217"/>
      <c r="J142" s="218">
        <f>ROUND(I142*H142,2)</f>
        <v>0</v>
      </c>
      <c r="K142" s="214" t="s">
        <v>205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772</v>
      </c>
    </row>
    <row r="143" spans="1:65" s="2" customFormat="1" ht="44.25" customHeight="1">
      <c r="A143" s="38"/>
      <c r="B143" s="39"/>
      <c r="C143" s="212" t="s">
        <v>555</v>
      </c>
      <c r="D143" s="212" t="s">
        <v>201</v>
      </c>
      <c r="E143" s="213" t="s">
        <v>556</v>
      </c>
      <c r="F143" s="214" t="s">
        <v>557</v>
      </c>
      <c r="G143" s="215" t="s">
        <v>242</v>
      </c>
      <c r="H143" s="216">
        <v>19.47</v>
      </c>
      <c r="I143" s="217"/>
      <c r="J143" s="218">
        <f>ROUND(I143*H143,2)</f>
        <v>0</v>
      </c>
      <c r="K143" s="214" t="s">
        <v>205</v>
      </c>
      <c r="L143" s="44"/>
      <c r="M143" s="219" t="s">
        <v>19</v>
      </c>
      <c r="N143" s="220" t="s">
        <v>44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773</v>
      </c>
    </row>
    <row r="144" spans="1:63" s="12" customFormat="1" ht="22.8" customHeight="1">
      <c r="A144" s="12"/>
      <c r="B144" s="196"/>
      <c r="C144" s="197"/>
      <c r="D144" s="198" t="s">
        <v>72</v>
      </c>
      <c r="E144" s="210" t="s">
        <v>253</v>
      </c>
      <c r="F144" s="210" t="s">
        <v>254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80</v>
      </c>
      <c r="AT144" s="208" t="s">
        <v>72</v>
      </c>
      <c r="AU144" s="208" t="s">
        <v>80</v>
      </c>
      <c r="AY144" s="207" t="s">
        <v>199</v>
      </c>
      <c r="BK144" s="209">
        <f>BK145</f>
        <v>0</v>
      </c>
    </row>
    <row r="145" spans="1:65" s="2" customFormat="1" ht="44.25" customHeight="1">
      <c r="A145" s="38"/>
      <c r="B145" s="39"/>
      <c r="C145" s="212" t="s">
        <v>559</v>
      </c>
      <c r="D145" s="212" t="s">
        <v>201</v>
      </c>
      <c r="E145" s="213" t="s">
        <v>255</v>
      </c>
      <c r="F145" s="214" t="s">
        <v>256</v>
      </c>
      <c r="G145" s="215" t="s">
        <v>242</v>
      </c>
      <c r="H145" s="216">
        <v>124.211</v>
      </c>
      <c r="I145" s="217"/>
      <c r="J145" s="218">
        <f>ROUND(I145*H145,2)</f>
        <v>0</v>
      </c>
      <c r="K145" s="214" t="s">
        <v>205</v>
      </c>
      <c r="L145" s="44"/>
      <c r="M145" s="247" t="s">
        <v>19</v>
      </c>
      <c r="N145" s="248" t="s">
        <v>44</v>
      </c>
      <c r="O145" s="249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206</v>
      </c>
      <c r="AT145" s="223" t="s">
        <v>201</v>
      </c>
      <c r="AU145" s="223" t="s">
        <v>82</v>
      </c>
      <c r="AY145" s="17" t="s">
        <v>199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206</v>
      </c>
      <c r="BM145" s="223" t="s">
        <v>774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94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604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775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ROUND((SUM(BE90:BE112)),2)</f>
        <v>0</v>
      </c>
      <c r="G35" s="38"/>
      <c r="H35" s="38"/>
      <c r="I35" s="157">
        <v>0.21</v>
      </c>
      <c r="J35" s="156">
        <f>ROUND(((SUM(BE90:BE112))*I35),2)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ROUND((SUM(BF90:BF112)),2)</f>
        <v>0</v>
      </c>
      <c r="G36" s="38"/>
      <c r="H36" s="38"/>
      <c r="I36" s="157">
        <v>0.15</v>
      </c>
      <c r="J36" s="156">
        <f>ROUND(((SUM(BF90:BF112))*I36),2)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ROUND((SUM(BG90:BG112)),2)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ROUND((SUM(BH90:BH112)),2)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ROUND((SUM(BI90:BI112)),2)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SO 123 - Hospodářský sjezd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378</v>
      </c>
      <c r="E66" s="182"/>
      <c r="F66" s="182"/>
      <c r="G66" s="182"/>
      <c r="H66" s="182"/>
      <c r="I66" s="182"/>
      <c r="J66" s="183">
        <f>J98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J106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J111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604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04 - SO 123 - Hospodářský sjezd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53.5141546</v>
      </c>
      <c r="S90" s="96"/>
      <c r="T90" s="194">
        <f>T91</f>
        <v>37.758399999999995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P92+P98+P106+P111</f>
        <v>0</v>
      </c>
      <c r="Q91" s="204"/>
      <c r="R91" s="205">
        <f>R92+R98+R106+R111</f>
        <v>53.5141546</v>
      </c>
      <c r="S91" s="204"/>
      <c r="T91" s="206">
        <f>T92+T98+T106+T111</f>
        <v>37.758399999999995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BK92+BK98+BK106+BK111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SUM(P93:P97)</f>
        <v>0</v>
      </c>
      <c r="Q92" s="204"/>
      <c r="R92" s="205">
        <f>SUM(R93:R97)</f>
        <v>0</v>
      </c>
      <c r="S92" s="204"/>
      <c r="T92" s="206">
        <f>SUM(T93:T97)</f>
        <v>37.758399999999995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SUM(BK93:BK97)</f>
        <v>0</v>
      </c>
    </row>
    <row r="93" spans="1:65" s="2" customFormat="1" ht="66.75" customHeight="1">
      <c r="A93" s="38"/>
      <c r="B93" s="39"/>
      <c r="C93" s="212" t="s">
        <v>80</v>
      </c>
      <c r="D93" s="212" t="s">
        <v>201</v>
      </c>
      <c r="E93" s="213" t="s">
        <v>482</v>
      </c>
      <c r="F93" s="214" t="s">
        <v>483</v>
      </c>
      <c r="G93" s="215" t="s">
        <v>204</v>
      </c>
      <c r="H93" s="216">
        <v>35.75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15.73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776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777</v>
      </c>
      <c r="G94" s="237"/>
      <c r="H94" s="240">
        <v>35.75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65" s="2" customFormat="1" ht="66.75" customHeight="1">
      <c r="A95" s="38"/>
      <c r="B95" s="39"/>
      <c r="C95" s="212" t="s">
        <v>82</v>
      </c>
      <c r="D95" s="212" t="s">
        <v>201</v>
      </c>
      <c r="E95" s="213" t="s">
        <v>778</v>
      </c>
      <c r="F95" s="214" t="s">
        <v>779</v>
      </c>
      <c r="G95" s="215" t="s">
        <v>204</v>
      </c>
      <c r="H95" s="216">
        <v>37.98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0.58</v>
      </c>
      <c r="T95" s="222">
        <f>S95*H95</f>
        <v>22.028399999999998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780</v>
      </c>
    </row>
    <row r="96" spans="1:65" s="2" customFormat="1" ht="33" customHeight="1">
      <c r="A96" s="38"/>
      <c r="B96" s="39"/>
      <c r="C96" s="212" t="s">
        <v>218</v>
      </c>
      <c r="D96" s="212" t="s">
        <v>201</v>
      </c>
      <c r="E96" s="213" t="s">
        <v>386</v>
      </c>
      <c r="F96" s="214" t="s">
        <v>387</v>
      </c>
      <c r="G96" s="215" t="s">
        <v>204</v>
      </c>
      <c r="H96" s="216">
        <v>73.73</v>
      </c>
      <c r="I96" s="217"/>
      <c r="J96" s="218">
        <f>ROUND(I96*H96,2)</f>
        <v>0</v>
      </c>
      <c r="K96" s="214" t="s">
        <v>205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206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206</v>
      </c>
      <c r="BM96" s="223" t="s">
        <v>781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782</v>
      </c>
      <c r="G97" s="237"/>
      <c r="H97" s="240">
        <v>73.73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3" s="12" customFormat="1" ht="22.8" customHeight="1">
      <c r="A98" s="12"/>
      <c r="B98" s="196"/>
      <c r="C98" s="197"/>
      <c r="D98" s="198" t="s">
        <v>72</v>
      </c>
      <c r="E98" s="210" t="s">
        <v>231</v>
      </c>
      <c r="F98" s="210" t="s">
        <v>415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SUM(P99:P105)</f>
        <v>0</v>
      </c>
      <c r="Q98" s="204"/>
      <c r="R98" s="205">
        <f>SUM(R99:R105)</f>
        <v>53.5141546</v>
      </c>
      <c r="S98" s="204"/>
      <c r="T98" s="206">
        <f>SUM(T99:T105)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80</v>
      </c>
      <c r="AT98" s="208" t="s">
        <v>72</v>
      </c>
      <c r="AU98" s="208" t="s">
        <v>80</v>
      </c>
      <c r="AY98" s="207" t="s">
        <v>199</v>
      </c>
      <c r="BK98" s="209">
        <f>SUM(BK99:BK105)</f>
        <v>0</v>
      </c>
    </row>
    <row r="99" spans="1:65" s="2" customFormat="1" ht="24.15" customHeight="1">
      <c r="A99" s="38"/>
      <c r="B99" s="39"/>
      <c r="C99" s="212" t="s">
        <v>206</v>
      </c>
      <c r="D99" s="212" t="s">
        <v>201</v>
      </c>
      <c r="E99" s="213" t="s">
        <v>523</v>
      </c>
      <c r="F99" s="214" t="s">
        <v>524</v>
      </c>
      <c r="G99" s="215" t="s">
        <v>204</v>
      </c>
      <c r="H99" s="216">
        <v>35.75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0.575</v>
      </c>
      <c r="R99" s="221">
        <f>Q99*H99</f>
        <v>20.55625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783</v>
      </c>
    </row>
    <row r="100" spans="1:65" s="2" customFormat="1" ht="37.8" customHeight="1">
      <c r="A100" s="38"/>
      <c r="B100" s="39"/>
      <c r="C100" s="212" t="s">
        <v>231</v>
      </c>
      <c r="D100" s="212" t="s">
        <v>201</v>
      </c>
      <c r="E100" s="213" t="s">
        <v>784</v>
      </c>
      <c r="F100" s="214" t="s">
        <v>785</v>
      </c>
      <c r="G100" s="215" t="s">
        <v>204</v>
      </c>
      <c r="H100" s="216">
        <v>37.98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0.3719</v>
      </c>
      <c r="R100" s="221">
        <f>Q100*H100</f>
        <v>14.124761999999999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786</v>
      </c>
    </row>
    <row r="101" spans="1:65" s="2" customFormat="1" ht="37.8" customHeight="1">
      <c r="A101" s="38"/>
      <c r="B101" s="39"/>
      <c r="C101" s="212" t="s">
        <v>239</v>
      </c>
      <c r="D101" s="212" t="s">
        <v>201</v>
      </c>
      <c r="E101" s="213" t="s">
        <v>787</v>
      </c>
      <c r="F101" s="214" t="s">
        <v>788</v>
      </c>
      <c r="G101" s="215" t="s">
        <v>204</v>
      </c>
      <c r="H101" s="216">
        <v>37.98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0.49587</v>
      </c>
      <c r="R101" s="221">
        <f>Q101*H101</f>
        <v>18.8331426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789</v>
      </c>
    </row>
    <row r="102" spans="1:65" s="2" customFormat="1" ht="24.15" customHeight="1">
      <c r="A102" s="38"/>
      <c r="B102" s="39"/>
      <c r="C102" s="212" t="s">
        <v>244</v>
      </c>
      <c r="D102" s="212" t="s">
        <v>201</v>
      </c>
      <c r="E102" s="213" t="s">
        <v>428</v>
      </c>
      <c r="F102" s="214" t="s">
        <v>429</v>
      </c>
      <c r="G102" s="215" t="s">
        <v>204</v>
      </c>
      <c r="H102" s="216">
        <v>37.98</v>
      </c>
      <c r="I102" s="217"/>
      <c r="J102" s="218">
        <f>ROUND(I102*H102,2)</f>
        <v>0</v>
      </c>
      <c r="K102" s="214" t="s">
        <v>19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790</v>
      </c>
    </row>
    <row r="103" spans="1:65" s="2" customFormat="1" ht="24.15" customHeight="1">
      <c r="A103" s="38"/>
      <c r="B103" s="39"/>
      <c r="C103" s="212" t="s">
        <v>249</v>
      </c>
      <c r="D103" s="212" t="s">
        <v>201</v>
      </c>
      <c r="E103" s="213" t="s">
        <v>432</v>
      </c>
      <c r="F103" s="214" t="s">
        <v>433</v>
      </c>
      <c r="G103" s="215" t="s">
        <v>204</v>
      </c>
      <c r="H103" s="216">
        <v>37.98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791</v>
      </c>
    </row>
    <row r="104" spans="1:65" s="2" customFormat="1" ht="44.25" customHeight="1">
      <c r="A104" s="38"/>
      <c r="B104" s="39"/>
      <c r="C104" s="212" t="s">
        <v>223</v>
      </c>
      <c r="D104" s="212" t="s">
        <v>201</v>
      </c>
      <c r="E104" s="213" t="s">
        <v>438</v>
      </c>
      <c r="F104" s="214" t="s">
        <v>439</v>
      </c>
      <c r="G104" s="215" t="s">
        <v>204</v>
      </c>
      <c r="H104" s="216">
        <v>37.98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792</v>
      </c>
    </row>
    <row r="105" spans="1:65" s="2" customFormat="1" ht="44.25" customHeight="1">
      <c r="A105" s="38"/>
      <c r="B105" s="39"/>
      <c r="C105" s="212" t="s">
        <v>431</v>
      </c>
      <c r="D105" s="212" t="s">
        <v>201</v>
      </c>
      <c r="E105" s="213" t="s">
        <v>442</v>
      </c>
      <c r="F105" s="214" t="s">
        <v>443</v>
      </c>
      <c r="G105" s="215" t="s">
        <v>204</v>
      </c>
      <c r="H105" s="216">
        <v>37.98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793</v>
      </c>
    </row>
    <row r="106" spans="1:63" s="12" customFormat="1" ht="22.8" customHeight="1">
      <c r="A106" s="12"/>
      <c r="B106" s="196"/>
      <c r="C106" s="197"/>
      <c r="D106" s="198" t="s">
        <v>72</v>
      </c>
      <c r="E106" s="210" t="s">
        <v>237</v>
      </c>
      <c r="F106" s="210" t="s">
        <v>238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SUM(P107:P110)</f>
        <v>0</v>
      </c>
      <c r="Q106" s="204"/>
      <c r="R106" s="205">
        <f>SUM(R107:R110)</f>
        <v>0</v>
      </c>
      <c r="S106" s="204"/>
      <c r="T106" s="206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72</v>
      </c>
      <c r="AU106" s="208" t="s">
        <v>80</v>
      </c>
      <c r="AY106" s="207" t="s">
        <v>199</v>
      </c>
      <c r="BK106" s="209">
        <f>SUM(BK107:BK110)</f>
        <v>0</v>
      </c>
    </row>
    <row r="107" spans="1:65" s="2" customFormat="1" ht="33" customHeight="1">
      <c r="A107" s="38"/>
      <c r="B107" s="39"/>
      <c r="C107" s="212" t="s">
        <v>437</v>
      </c>
      <c r="D107" s="212" t="s">
        <v>201</v>
      </c>
      <c r="E107" s="213" t="s">
        <v>240</v>
      </c>
      <c r="F107" s="214" t="s">
        <v>241</v>
      </c>
      <c r="G107" s="215" t="s">
        <v>242</v>
      </c>
      <c r="H107" s="216">
        <v>37.758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794</v>
      </c>
    </row>
    <row r="108" spans="1:65" s="2" customFormat="1" ht="44.25" customHeight="1">
      <c r="A108" s="38"/>
      <c r="B108" s="39"/>
      <c r="C108" s="212" t="s">
        <v>441</v>
      </c>
      <c r="D108" s="212" t="s">
        <v>201</v>
      </c>
      <c r="E108" s="213" t="s">
        <v>245</v>
      </c>
      <c r="F108" s="214" t="s">
        <v>246</v>
      </c>
      <c r="G108" s="215" t="s">
        <v>242</v>
      </c>
      <c r="H108" s="216">
        <v>377.58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795</v>
      </c>
    </row>
    <row r="109" spans="1:51" s="14" customFormat="1" ht="12">
      <c r="A109" s="14"/>
      <c r="B109" s="236"/>
      <c r="C109" s="237"/>
      <c r="D109" s="227" t="s">
        <v>208</v>
      </c>
      <c r="E109" s="237"/>
      <c r="F109" s="239" t="s">
        <v>796</v>
      </c>
      <c r="G109" s="237"/>
      <c r="H109" s="240">
        <v>377.58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4</v>
      </c>
      <c r="AX109" s="14" t="s">
        <v>80</v>
      </c>
      <c r="AY109" s="246" t="s">
        <v>199</v>
      </c>
    </row>
    <row r="110" spans="1:65" s="2" customFormat="1" ht="44.25" customHeight="1">
      <c r="A110" s="38"/>
      <c r="B110" s="39"/>
      <c r="C110" s="212" t="s">
        <v>445</v>
      </c>
      <c r="D110" s="212" t="s">
        <v>201</v>
      </c>
      <c r="E110" s="213" t="s">
        <v>556</v>
      </c>
      <c r="F110" s="214" t="s">
        <v>557</v>
      </c>
      <c r="G110" s="215" t="s">
        <v>242</v>
      </c>
      <c r="H110" s="216">
        <v>37.758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797</v>
      </c>
    </row>
    <row r="111" spans="1:63" s="12" customFormat="1" ht="22.8" customHeight="1">
      <c r="A111" s="12"/>
      <c r="B111" s="196"/>
      <c r="C111" s="197"/>
      <c r="D111" s="198" t="s">
        <v>72</v>
      </c>
      <c r="E111" s="210" t="s">
        <v>253</v>
      </c>
      <c r="F111" s="210" t="s">
        <v>254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P112</f>
        <v>0</v>
      </c>
      <c r="Q111" s="204"/>
      <c r="R111" s="205">
        <f>R112</f>
        <v>0</v>
      </c>
      <c r="S111" s="204"/>
      <c r="T111" s="206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72</v>
      </c>
      <c r="AU111" s="208" t="s">
        <v>80</v>
      </c>
      <c r="AY111" s="207" t="s">
        <v>199</v>
      </c>
      <c r="BK111" s="209">
        <f>BK112</f>
        <v>0</v>
      </c>
    </row>
    <row r="112" spans="1:65" s="2" customFormat="1" ht="44.25" customHeight="1">
      <c r="A112" s="38"/>
      <c r="B112" s="39"/>
      <c r="C112" s="212" t="s">
        <v>449</v>
      </c>
      <c r="D112" s="212" t="s">
        <v>201</v>
      </c>
      <c r="E112" s="213" t="s">
        <v>255</v>
      </c>
      <c r="F112" s="214" t="s">
        <v>256</v>
      </c>
      <c r="G112" s="215" t="s">
        <v>242</v>
      </c>
      <c r="H112" s="216">
        <v>53.514</v>
      </c>
      <c r="I112" s="217"/>
      <c r="J112" s="218">
        <f>ROUND(I112*H112,2)</f>
        <v>0</v>
      </c>
      <c r="K112" s="214" t="s">
        <v>205</v>
      </c>
      <c r="L112" s="44"/>
      <c r="M112" s="247" t="s">
        <v>19</v>
      </c>
      <c r="N112" s="248" t="s">
        <v>44</v>
      </c>
      <c r="O112" s="249"/>
      <c r="P112" s="250">
        <f>O112*H112</f>
        <v>0</v>
      </c>
      <c r="Q112" s="250">
        <v>0</v>
      </c>
      <c r="R112" s="250">
        <f>Q112*H112</f>
        <v>0</v>
      </c>
      <c r="S112" s="250">
        <v>0</v>
      </c>
      <c r="T112" s="251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798</v>
      </c>
    </row>
    <row r="113" spans="1:31" s="2" customFormat="1" ht="6.95" customHeight="1">
      <c r="A113" s="3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44"/>
      <c r="M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</sheetData>
  <sheetProtection password="CC35" sheet="1" objects="1" scenarios="1" formatColumns="0" formatRows="0" autoFilter="0"/>
  <autoFilter ref="C89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604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799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ROUND((SUM(BE89:BE111)),2)</f>
        <v>0</v>
      </c>
      <c r="G35" s="38"/>
      <c r="H35" s="38"/>
      <c r="I35" s="157">
        <v>0.21</v>
      </c>
      <c r="J35" s="156">
        <f>ROUND(((SUM(BE89:BE111))*I35),2)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ROUND((SUM(BF89:BF111)),2)</f>
        <v>0</v>
      </c>
      <c r="G36" s="38"/>
      <c r="H36" s="38"/>
      <c r="I36" s="157">
        <v>0.15</v>
      </c>
      <c r="J36" s="156">
        <f>ROUND(((SUM(BF89:BF111))*I36),2)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ROUND((SUM(BG89:BG111)),2)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ROUND((SUM(BH89:BH111)),2)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ROUND((SUM(BI89:BI111)),2)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604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182</v>
      </c>
      <c r="E66" s="182"/>
      <c r="F66" s="182"/>
      <c r="G66" s="182"/>
      <c r="H66" s="182"/>
      <c r="I66" s="182"/>
      <c r="J66" s="183">
        <f>J105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183</v>
      </c>
      <c r="E67" s="182"/>
      <c r="F67" s="182"/>
      <c r="G67" s="182"/>
      <c r="H67" s="182"/>
      <c r="I67" s="182"/>
      <c r="J67" s="183">
        <f>J110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184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III/19357 od II/193 u Třebnic - OK II/193 u Horšovského Týna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171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604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05 -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18. 3. 2021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 xml:space="preserve"> </v>
      </c>
      <c r="G85" s="40"/>
      <c r="H85" s="40"/>
      <c r="I85" s="32" t="s">
        <v>30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IF(E20="","",E20)</f>
        <v>Vyplň údaj</v>
      </c>
      <c r="G86" s="40"/>
      <c r="H86" s="40"/>
      <c r="I86" s="32" t="s">
        <v>35</v>
      </c>
      <c r="J86" s="36" t="str">
        <f>E26</f>
        <v>Václav Nový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185</v>
      </c>
      <c r="D88" s="188" t="s">
        <v>58</v>
      </c>
      <c r="E88" s="188" t="s">
        <v>54</v>
      </c>
      <c r="F88" s="188" t="s">
        <v>55</v>
      </c>
      <c r="G88" s="188" t="s">
        <v>186</v>
      </c>
      <c r="H88" s="188" t="s">
        <v>187</v>
      </c>
      <c r="I88" s="188" t="s">
        <v>188</v>
      </c>
      <c r="J88" s="188" t="s">
        <v>177</v>
      </c>
      <c r="K88" s="189" t="s">
        <v>189</v>
      </c>
      <c r="L88" s="190"/>
      <c r="M88" s="92" t="s">
        <v>19</v>
      </c>
      <c r="N88" s="93" t="s">
        <v>43</v>
      </c>
      <c r="O88" s="93" t="s">
        <v>190</v>
      </c>
      <c r="P88" s="93" t="s">
        <v>191</v>
      </c>
      <c r="Q88" s="93" t="s">
        <v>192</v>
      </c>
      <c r="R88" s="93" t="s">
        <v>193</v>
      </c>
      <c r="S88" s="93" t="s">
        <v>194</v>
      </c>
      <c r="T88" s="94" t="s">
        <v>195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196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1.0702393000000001</v>
      </c>
      <c r="S89" s="96"/>
      <c r="T89" s="194">
        <f>T90</f>
        <v>15.979800000000001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72</v>
      </c>
      <c r="AU89" s="17" t="s">
        <v>178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72</v>
      </c>
      <c r="E90" s="199" t="s">
        <v>197</v>
      </c>
      <c r="F90" s="199" t="s">
        <v>198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P91+P105+P110</f>
        <v>0</v>
      </c>
      <c r="Q90" s="204"/>
      <c r="R90" s="205">
        <f>R91+R105+R110</f>
        <v>1.0702393000000001</v>
      </c>
      <c r="S90" s="204"/>
      <c r="T90" s="206">
        <f>T91+T105+T110</f>
        <v>15.979800000000001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72</v>
      </c>
      <c r="AU90" s="208" t="s">
        <v>73</v>
      </c>
      <c r="AY90" s="207" t="s">
        <v>199</v>
      </c>
      <c r="BK90" s="209">
        <f>BK91+BK105+BK110</f>
        <v>0</v>
      </c>
    </row>
    <row r="91" spans="1:63" s="12" customFormat="1" ht="22.8" customHeight="1">
      <c r="A91" s="12"/>
      <c r="B91" s="196"/>
      <c r="C91" s="197"/>
      <c r="D91" s="198" t="s">
        <v>72</v>
      </c>
      <c r="E91" s="210" t="s">
        <v>574</v>
      </c>
      <c r="F91" s="210" t="s">
        <v>575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SUM(P92:P104)</f>
        <v>0</v>
      </c>
      <c r="Q91" s="204"/>
      <c r="R91" s="205">
        <f>SUM(R92:R104)</f>
        <v>1.0702393000000001</v>
      </c>
      <c r="S91" s="204"/>
      <c r="T91" s="206">
        <f>SUM(T92:T104)</f>
        <v>15.979800000000001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80</v>
      </c>
      <c r="AY91" s="207" t="s">
        <v>199</v>
      </c>
      <c r="BK91" s="209">
        <f>SUM(BK92:BK104)</f>
        <v>0</v>
      </c>
    </row>
    <row r="92" spans="1:65" s="2" customFormat="1" ht="33" customHeight="1">
      <c r="A92" s="38"/>
      <c r="B92" s="39"/>
      <c r="C92" s="212" t="s">
        <v>80</v>
      </c>
      <c r="D92" s="212" t="s">
        <v>201</v>
      </c>
      <c r="E92" s="213" t="s">
        <v>576</v>
      </c>
      <c r="F92" s="214" t="s">
        <v>577</v>
      </c>
      <c r="G92" s="215" t="s">
        <v>547</v>
      </c>
      <c r="H92" s="216">
        <v>4</v>
      </c>
      <c r="I92" s="217"/>
      <c r="J92" s="218">
        <f>ROUND(I92*H92,2)</f>
        <v>0</v>
      </c>
      <c r="K92" s="214" t="s">
        <v>205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206</v>
      </c>
      <c r="AT92" s="223" t="s">
        <v>201</v>
      </c>
      <c r="AU92" s="223" t="s">
        <v>82</v>
      </c>
      <c r="AY92" s="17" t="s">
        <v>199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206</v>
      </c>
      <c r="BM92" s="223" t="s">
        <v>800</v>
      </c>
    </row>
    <row r="93" spans="1:51" s="14" customFormat="1" ht="12">
      <c r="A93" s="14"/>
      <c r="B93" s="236"/>
      <c r="C93" s="237"/>
      <c r="D93" s="227" t="s">
        <v>208</v>
      </c>
      <c r="E93" s="238" t="s">
        <v>19</v>
      </c>
      <c r="F93" s="239" t="s">
        <v>801</v>
      </c>
      <c r="G93" s="237"/>
      <c r="H93" s="240">
        <v>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208</v>
      </c>
      <c r="AU93" s="246" t="s">
        <v>82</v>
      </c>
      <c r="AV93" s="14" t="s">
        <v>82</v>
      </c>
      <c r="AW93" s="14" t="s">
        <v>34</v>
      </c>
      <c r="AX93" s="14" t="s">
        <v>73</v>
      </c>
      <c r="AY93" s="246" t="s">
        <v>199</v>
      </c>
    </row>
    <row r="94" spans="1:65" s="2" customFormat="1" ht="16.5" customHeight="1">
      <c r="A94" s="38"/>
      <c r="B94" s="39"/>
      <c r="C94" s="252" t="s">
        <v>82</v>
      </c>
      <c r="D94" s="252" t="s">
        <v>394</v>
      </c>
      <c r="E94" s="253" t="s">
        <v>579</v>
      </c>
      <c r="F94" s="254" t="s">
        <v>580</v>
      </c>
      <c r="G94" s="255" t="s">
        <v>547</v>
      </c>
      <c r="H94" s="256">
        <v>4</v>
      </c>
      <c r="I94" s="257"/>
      <c r="J94" s="258">
        <f>ROUND(I94*H94,2)</f>
        <v>0</v>
      </c>
      <c r="K94" s="254" t="s">
        <v>205</v>
      </c>
      <c r="L94" s="259"/>
      <c r="M94" s="260" t="s">
        <v>19</v>
      </c>
      <c r="N94" s="261" t="s">
        <v>44</v>
      </c>
      <c r="O94" s="84"/>
      <c r="P94" s="221">
        <f>O94*H94</f>
        <v>0</v>
      </c>
      <c r="Q94" s="221">
        <v>0.0021</v>
      </c>
      <c r="R94" s="221">
        <f>Q94*H94</f>
        <v>0.0084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249</v>
      </c>
      <c r="AT94" s="223" t="s">
        <v>394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206</v>
      </c>
      <c r="BM94" s="223" t="s">
        <v>802</v>
      </c>
    </row>
    <row r="95" spans="1:65" s="2" customFormat="1" ht="33" customHeight="1">
      <c r="A95" s="38"/>
      <c r="B95" s="39"/>
      <c r="C95" s="212" t="s">
        <v>218</v>
      </c>
      <c r="D95" s="212" t="s">
        <v>201</v>
      </c>
      <c r="E95" s="213" t="s">
        <v>582</v>
      </c>
      <c r="F95" s="214" t="s">
        <v>583</v>
      </c>
      <c r="G95" s="215" t="s">
        <v>227</v>
      </c>
      <c r="H95" s="216">
        <v>3052.51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0.00033</v>
      </c>
      <c r="R95" s="221">
        <f>Q95*H95</f>
        <v>1.0073283000000002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803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804</v>
      </c>
      <c r="G96" s="237"/>
      <c r="H96" s="240">
        <v>3195.96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805</v>
      </c>
      <c r="G97" s="237"/>
      <c r="H97" s="240">
        <v>-143.45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5" s="2" customFormat="1" ht="33" customHeight="1">
      <c r="A98" s="38"/>
      <c r="B98" s="39"/>
      <c r="C98" s="212" t="s">
        <v>206</v>
      </c>
      <c r="D98" s="212" t="s">
        <v>201</v>
      </c>
      <c r="E98" s="213" t="s">
        <v>587</v>
      </c>
      <c r="F98" s="214" t="s">
        <v>588</v>
      </c>
      <c r="G98" s="215" t="s">
        <v>227</v>
      </c>
      <c r="H98" s="216">
        <v>143.45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0.00038</v>
      </c>
      <c r="R98" s="221">
        <f>Q98*H98</f>
        <v>0.054511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806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807</v>
      </c>
      <c r="G99" s="237"/>
      <c r="H99" s="240">
        <v>143.45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37.8" customHeight="1">
      <c r="A100" s="38"/>
      <c r="B100" s="39"/>
      <c r="C100" s="212" t="s">
        <v>231</v>
      </c>
      <c r="D100" s="212" t="s">
        <v>201</v>
      </c>
      <c r="E100" s="213" t="s">
        <v>590</v>
      </c>
      <c r="F100" s="214" t="s">
        <v>591</v>
      </c>
      <c r="G100" s="215" t="s">
        <v>227</v>
      </c>
      <c r="H100" s="216">
        <v>3195.96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808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809</v>
      </c>
      <c r="G101" s="237"/>
      <c r="H101" s="240">
        <v>3195.96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33" customHeight="1">
      <c r="A102" s="38"/>
      <c r="B102" s="39"/>
      <c r="C102" s="212" t="s">
        <v>239</v>
      </c>
      <c r="D102" s="212" t="s">
        <v>201</v>
      </c>
      <c r="E102" s="213" t="s">
        <v>594</v>
      </c>
      <c r="F102" s="214" t="s">
        <v>595</v>
      </c>
      <c r="G102" s="215" t="s">
        <v>204</v>
      </c>
      <c r="H102" s="216">
        <v>1597.98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0.01</v>
      </c>
      <c r="T102" s="222">
        <f>S102*H102</f>
        <v>15.979800000000001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810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811</v>
      </c>
      <c r="G103" s="237"/>
      <c r="H103" s="240">
        <v>1526.255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812</v>
      </c>
      <c r="G104" s="237"/>
      <c r="H104" s="240">
        <v>71.725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3" s="12" customFormat="1" ht="22.8" customHeight="1">
      <c r="A105" s="12"/>
      <c r="B105" s="196"/>
      <c r="C105" s="197"/>
      <c r="D105" s="198" t="s">
        <v>72</v>
      </c>
      <c r="E105" s="210" t="s">
        <v>237</v>
      </c>
      <c r="F105" s="210" t="s">
        <v>238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SUM(P106:P109)</f>
        <v>0</v>
      </c>
      <c r="Q105" s="204"/>
      <c r="R105" s="205">
        <f>SUM(R106:R109)</f>
        <v>0</v>
      </c>
      <c r="S105" s="204"/>
      <c r="T105" s="206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80</v>
      </c>
      <c r="AT105" s="208" t="s">
        <v>72</v>
      </c>
      <c r="AU105" s="208" t="s">
        <v>80</v>
      </c>
      <c r="AY105" s="207" t="s">
        <v>199</v>
      </c>
      <c r="BK105" s="209">
        <f>SUM(BK106:BK109)</f>
        <v>0</v>
      </c>
    </row>
    <row r="106" spans="1:65" s="2" customFormat="1" ht="33" customHeight="1">
      <c r="A106" s="38"/>
      <c r="B106" s="39"/>
      <c r="C106" s="212" t="s">
        <v>244</v>
      </c>
      <c r="D106" s="212" t="s">
        <v>201</v>
      </c>
      <c r="E106" s="213" t="s">
        <v>240</v>
      </c>
      <c r="F106" s="214" t="s">
        <v>241</v>
      </c>
      <c r="G106" s="215" t="s">
        <v>242</v>
      </c>
      <c r="H106" s="216">
        <v>15.98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813</v>
      </c>
    </row>
    <row r="107" spans="1:65" s="2" customFormat="1" ht="44.25" customHeight="1">
      <c r="A107" s="38"/>
      <c r="B107" s="39"/>
      <c r="C107" s="212" t="s">
        <v>249</v>
      </c>
      <c r="D107" s="212" t="s">
        <v>201</v>
      </c>
      <c r="E107" s="213" t="s">
        <v>245</v>
      </c>
      <c r="F107" s="214" t="s">
        <v>246</v>
      </c>
      <c r="G107" s="215" t="s">
        <v>242</v>
      </c>
      <c r="H107" s="216">
        <v>159.8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814</v>
      </c>
    </row>
    <row r="108" spans="1:51" s="14" customFormat="1" ht="12">
      <c r="A108" s="14"/>
      <c r="B108" s="236"/>
      <c r="C108" s="237"/>
      <c r="D108" s="227" t="s">
        <v>208</v>
      </c>
      <c r="E108" s="237"/>
      <c r="F108" s="239" t="s">
        <v>815</v>
      </c>
      <c r="G108" s="237"/>
      <c r="H108" s="240">
        <v>159.8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4</v>
      </c>
      <c r="AX108" s="14" t="s">
        <v>80</v>
      </c>
      <c r="AY108" s="246" t="s">
        <v>199</v>
      </c>
    </row>
    <row r="109" spans="1:65" s="2" customFormat="1" ht="44.25" customHeight="1">
      <c r="A109" s="38"/>
      <c r="B109" s="39"/>
      <c r="C109" s="212" t="s">
        <v>223</v>
      </c>
      <c r="D109" s="212" t="s">
        <v>201</v>
      </c>
      <c r="E109" s="213" t="s">
        <v>250</v>
      </c>
      <c r="F109" s="214" t="s">
        <v>251</v>
      </c>
      <c r="G109" s="215" t="s">
        <v>242</v>
      </c>
      <c r="H109" s="216">
        <v>15.98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816</v>
      </c>
    </row>
    <row r="110" spans="1:63" s="12" customFormat="1" ht="22.8" customHeight="1">
      <c r="A110" s="12"/>
      <c r="B110" s="196"/>
      <c r="C110" s="197"/>
      <c r="D110" s="198" t="s">
        <v>72</v>
      </c>
      <c r="E110" s="210" t="s">
        <v>253</v>
      </c>
      <c r="F110" s="210" t="s">
        <v>254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P111</f>
        <v>0</v>
      </c>
      <c r="Q110" s="204"/>
      <c r="R110" s="205">
        <f>R111</f>
        <v>0</v>
      </c>
      <c r="S110" s="204"/>
      <c r="T110" s="206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80</v>
      </c>
      <c r="AT110" s="208" t="s">
        <v>72</v>
      </c>
      <c r="AU110" s="208" t="s">
        <v>80</v>
      </c>
      <c r="AY110" s="207" t="s">
        <v>199</v>
      </c>
      <c r="BK110" s="209">
        <f>BK111</f>
        <v>0</v>
      </c>
    </row>
    <row r="111" spans="1:65" s="2" customFormat="1" ht="44.25" customHeight="1">
      <c r="A111" s="38"/>
      <c r="B111" s="39"/>
      <c r="C111" s="212" t="s">
        <v>431</v>
      </c>
      <c r="D111" s="212" t="s">
        <v>201</v>
      </c>
      <c r="E111" s="213" t="s">
        <v>255</v>
      </c>
      <c r="F111" s="214" t="s">
        <v>256</v>
      </c>
      <c r="G111" s="215" t="s">
        <v>242</v>
      </c>
      <c r="H111" s="216">
        <v>1.07</v>
      </c>
      <c r="I111" s="217"/>
      <c r="J111" s="218">
        <f>ROUND(I111*H111,2)</f>
        <v>0</v>
      </c>
      <c r="K111" s="214" t="s">
        <v>205</v>
      </c>
      <c r="L111" s="44"/>
      <c r="M111" s="247" t="s">
        <v>19</v>
      </c>
      <c r="N111" s="248" t="s">
        <v>44</v>
      </c>
      <c r="O111" s="249"/>
      <c r="P111" s="250">
        <f>O111*H111</f>
        <v>0</v>
      </c>
      <c r="Q111" s="250">
        <v>0</v>
      </c>
      <c r="R111" s="250">
        <f>Q111*H111</f>
        <v>0</v>
      </c>
      <c r="S111" s="250">
        <v>0</v>
      </c>
      <c r="T111" s="251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817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8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819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ROUND((SUM(BE92:BE178)),2)</f>
        <v>0</v>
      </c>
      <c r="G35" s="38"/>
      <c r="H35" s="38"/>
      <c r="I35" s="157">
        <v>0.21</v>
      </c>
      <c r="J35" s="156">
        <f>ROUND(((SUM(BE92:BE178))*I35),2)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ROUND((SUM(BF92:BF178)),2)</f>
        <v>0</v>
      </c>
      <c r="G36" s="38"/>
      <c r="H36" s="38"/>
      <c r="I36" s="157">
        <v>0.15</v>
      </c>
      <c r="J36" s="156">
        <f>ROUND(((SUM(BF92:BF178))*I36),2)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ROUND((SUM(BG92:BG178)),2)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ROUND((SUM(BH92:BH178)),2)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ROUND((SUM(BI92:BI178)),2)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130 - Úsek E - oprava povrchu komunikace III/19357 a součásti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378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181</v>
      </c>
      <c r="E68" s="182"/>
      <c r="F68" s="182"/>
      <c r="G68" s="182"/>
      <c r="H68" s="182"/>
      <c r="I68" s="182"/>
      <c r="J68" s="183">
        <f>J161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182</v>
      </c>
      <c r="E69" s="182"/>
      <c r="F69" s="182"/>
      <c r="G69" s="182"/>
      <c r="H69" s="182"/>
      <c r="I69" s="182"/>
      <c r="J69" s="183">
        <f>J172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183</v>
      </c>
      <c r="E70" s="182"/>
      <c r="F70" s="182"/>
      <c r="G70" s="182"/>
      <c r="H70" s="182"/>
      <c r="I70" s="182"/>
      <c r="J70" s="183">
        <f>J177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184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III/19357 od II/193 u Třebnic - OK II/193 u Horšovského Týna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171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818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130 - Úsek E - oprava povrchu komunikace III/19357 a součásti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18. 3. 2021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 xml:space="preserve"> </v>
      </c>
      <c r="G88" s="40"/>
      <c r="H88" s="40"/>
      <c r="I88" s="32" t="s">
        <v>30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28</v>
      </c>
      <c r="D89" s="40"/>
      <c r="E89" s="40"/>
      <c r="F89" s="27" t="str">
        <f>IF(E20="","",E20)</f>
        <v>Vyplň údaj</v>
      </c>
      <c r="G89" s="40"/>
      <c r="H89" s="40"/>
      <c r="I89" s="32" t="s">
        <v>35</v>
      </c>
      <c r="J89" s="36" t="str">
        <f>E26</f>
        <v>Václav Nový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185</v>
      </c>
      <c r="D91" s="188" t="s">
        <v>58</v>
      </c>
      <c r="E91" s="188" t="s">
        <v>54</v>
      </c>
      <c r="F91" s="188" t="s">
        <v>55</v>
      </c>
      <c r="G91" s="188" t="s">
        <v>186</v>
      </c>
      <c r="H91" s="188" t="s">
        <v>187</v>
      </c>
      <c r="I91" s="188" t="s">
        <v>188</v>
      </c>
      <c r="J91" s="188" t="s">
        <v>177</v>
      </c>
      <c r="K91" s="189" t="s">
        <v>189</v>
      </c>
      <c r="L91" s="190"/>
      <c r="M91" s="92" t="s">
        <v>19</v>
      </c>
      <c r="N91" s="93" t="s">
        <v>43</v>
      </c>
      <c r="O91" s="93" t="s">
        <v>190</v>
      </c>
      <c r="P91" s="93" t="s">
        <v>191</v>
      </c>
      <c r="Q91" s="93" t="s">
        <v>192</v>
      </c>
      <c r="R91" s="93" t="s">
        <v>193</v>
      </c>
      <c r="S91" s="93" t="s">
        <v>194</v>
      </c>
      <c r="T91" s="94" t="s">
        <v>195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196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646.639863</v>
      </c>
      <c r="S92" s="96"/>
      <c r="T92" s="194">
        <f>T93</f>
        <v>1071.3882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178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72</v>
      </c>
      <c r="E93" s="199" t="s">
        <v>197</v>
      </c>
      <c r="F93" s="199" t="s">
        <v>198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P94+P108+P146+P161+P172+P177</f>
        <v>0</v>
      </c>
      <c r="Q93" s="204"/>
      <c r="R93" s="205">
        <f>R94+R108+R146+R161+R172+R177</f>
        <v>646.639863</v>
      </c>
      <c r="S93" s="204"/>
      <c r="T93" s="206">
        <f>T94+T108+T146+T161+T172+T177</f>
        <v>1071.3882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72</v>
      </c>
      <c r="AU93" s="208" t="s">
        <v>73</v>
      </c>
      <c r="AY93" s="207" t="s">
        <v>199</v>
      </c>
      <c r="BK93" s="209">
        <f>BK94+BK108+BK146+BK161+BK172+BK177</f>
        <v>0</v>
      </c>
    </row>
    <row r="94" spans="1:63" s="12" customFormat="1" ht="22.8" customHeight="1">
      <c r="A94" s="12"/>
      <c r="B94" s="196"/>
      <c r="C94" s="197"/>
      <c r="D94" s="198" t="s">
        <v>72</v>
      </c>
      <c r="E94" s="210" t="s">
        <v>80</v>
      </c>
      <c r="F94" s="210" t="s">
        <v>200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SUM(P95:P107)</f>
        <v>0</v>
      </c>
      <c r="Q94" s="204"/>
      <c r="R94" s="205">
        <f>SUM(R95:R107)</f>
        <v>0</v>
      </c>
      <c r="S94" s="204"/>
      <c r="T94" s="206">
        <f>SUM(T95:T107)</f>
        <v>818.5540000000001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80</v>
      </c>
      <c r="AY94" s="207" t="s">
        <v>199</v>
      </c>
      <c r="BK94" s="209">
        <f>SUM(BK95:BK107)</f>
        <v>0</v>
      </c>
    </row>
    <row r="95" spans="1:65" s="2" customFormat="1" ht="62.7" customHeight="1">
      <c r="A95" s="38"/>
      <c r="B95" s="39"/>
      <c r="C95" s="212" t="s">
        <v>80</v>
      </c>
      <c r="D95" s="212" t="s">
        <v>201</v>
      </c>
      <c r="E95" s="213" t="s">
        <v>379</v>
      </c>
      <c r="F95" s="214" t="s">
        <v>380</v>
      </c>
      <c r="G95" s="215" t="s">
        <v>204</v>
      </c>
      <c r="H95" s="216">
        <v>4606.8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0.17</v>
      </c>
      <c r="T95" s="222">
        <f>S95*H95</f>
        <v>783.1560000000001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820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382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383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821</v>
      </c>
      <c r="G98" s="237"/>
      <c r="H98" s="240">
        <v>2303.4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385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821</v>
      </c>
      <c r="G100" s="237"/>
      <c r="H100" s="240">
        <v>2303.4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66.75" customHeight="1">
      <c r="A101" s="38"/>
      <c r="B101" s="39"/>
      <c r="C101" s="212" t="s">
        <v>82</v>
      </c>
      <c r="D101" s="212" t="s">
        <v>201</v>
      </c>
      <c r="E101" s="213" t="s">
        <v>482</v>
      </c>
      <c r="F101" s="214" t="s">
        <v>483</v>
      </c>
      <c r="G101" s="215" t="s">
        <v>204</v>
      </c>
      <c r="H101" s="216">
        <v>80.45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0.44</v>
      </c>
      <c r="T101" s="222">
        <f>S101*H101</f>
        <v>35.398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822</v>
      </c>
    </row>
    <row r="102" spans="1:65" s="2" customFormat="1" ht="33" customHeight="1">
      <c r="A102" s="38"/>
      <c r="B102" s="39"/>
      <c r="C102" s="212" t="s">
        <v>218</v>
      </c>
      <c r="D102" s="212" t="s">
        <v>201</v>
      </c>
      <c r="E102" s="213" t="s">
        <v>823</v>
      </c>
      <c r="F102" s="214" t="s">
        <v>824</v>
      </c>
      <c r="G102" s="215" t="s">
        <v>424</v>
      </c>
      <c r="H102" s="216">
        <v>22.41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825</v>
      </c>
    </row>
    <row r="103" spans="1:51" s="13" customFormat="1" ht="12">
      <c r="A103" s="13"/>
      <c r="B103" s="225"/>
      <c r="C103" s="226"/>
      <c r="D103" s="227" t="s">
        <v>208</v>
      </c>
      <c r="E103" s="228" t="s">
        <v>19</v>
      </c>
      <c r="F103" s="229" t="s">
        <v>826</v>
      </c>
      <c r="G103" s="226"/>
      <c r="H103" s="228" t="s">
        <v>19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208</v>
      </c>
      <c r="AU103" s="235" t="s">
        <v>82</v>
      </c>
      <c r="AV103" s="13" t="s">
        <v>80</v>
      </c>
      <c r="AW103" s="13" t="s">
        <v>34</v>
      </c>
      <c r="AX103" s="13" t="s">
        <v>73</v>
      </c>
      <c r="AY103" s="235" t="s">
        <v>199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827</v>
      </c>
      <c r="G104" s="237"/>
      <c r="H104" s="240">
        <v>22.41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33" customHeight="1">
      <c r="A105" s="38"/>
      <c r="B105" s="39"/>
      <c r="C105" s="212" t="s">
        <v>206</v>
      </c>
      <c r="D105" s="212" t="s">
        <v>201</v>
      </c>
      <c r="E105" s="213" t="s">
        <v>386</v>
      </c>
      <c r="F105" s="214" t="s">
        <v>387</v>
      </c>
      <c r="G105" s="215" t="s">
        <v>204</v>
      </c>
      <c r="H105" s="216">
        <v>2303.4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828</v>
      </c>
    </row>
    <row r="106" spans="1:51" s="13" customFormat="1" ht="12">
      <c r="A106" s="13"/>
      <c r="B106" s="225"/>
      <c r="C106" s="226"/>
      <c r="D106" s="227" t="s">
        <v>208</v>
      </c>
      <c r="E106" s="228" t="s">
        <v>19</v>
      </c>
      <c r="F106" s="229" t="s">
        <v>382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208</v>
      </c>
      <c r="AU106" s="235" t="s">
        <v>82</v>
      </c>
      <c r="AV106" s="13" t="s">
        <v>80</v>
      </c>
      <c r="AW106" s="13" t="s">
        <v>34</v>
      </c>
      <c r="AX106" s="13" t="s">
        <v>73</v>
      </c>
      <c r="AY106" s="235" t="s">
        <v>199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821</v>
      </c>
      <c r="G107" s="237"/>
      <c r="H107" s="240">
        <v>2303.4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389</v>
      </c>
      <c r="F108" s="210" t="s">
        <v>390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SUM(P109:P145)</f>
        <v>0</v>
      </c>
      <c r="Q108" s="204"/>
      <c r="R108" s="205">
        <f>SUM(R109:R145)</f>
        <v>0.059582</v>
      </c>
      <c r="S108" s="204"/>
      <c r="T108" s="206">
        <f>SUM(T109:T145)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72</v>
      </c>
      <c r="AU108" s="208" t="s">
        <v>80</v>
      </c>
      <c r="AY108" s="207" t="s">
        <v>199</v>
      </c>
      <c r="BK108" s="209">
        <f>SUM(BK109:BK145)</f>
        <v>0</v>
      </c>
    </row>
    <row r="109" spans="1:65" s="2" customFormat="1" ht="37.8" customHeight="1">
      <c r="A109" s="38"/>
      <c r="B109" s="39"/>
      <c r="C109" s="212" t="s">
        <v>231</v>
      </c>
      <c r="D109" s="212" t="s">
        <v>201</v>
      </c>
      <c r="E109" s="213" t="s">
        <v>391</v>
      </c>
      <c r="F109" s="214" t="s">
        <v>392</v>
      </c>
      <c r="G109" s="215" t="s">
        <v>204</v>
      </c>
      <c r="H109" s="216">
        <v>3972.14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829</v>
      </c>
    </row>
    <row r="110" spans="1:65" s="2" customFormat="1" ht="16.5" customHeight="1">
      <c r="A110" s="38"/>
      <c r="B110" s="39"/>
      <c r="C110" s="252" t="s">
        <v>239</v>
      </c>
      <c r="D110" s="252" t="s">
        <v>394</v>
      </c>
      <c r="E110" s="253" t="s">
        <v>395</v>
      </c>
      <c r="F110" s="254" t="s">
        <v>396</v>
      </c>
      <c r="G110" s="255" t="s">
        <v>397</v>
      </c>
      <c r="H110" s="256">
        <v>59.582</v>
      </c>
      <c r="I110" s="257"/>
      <c r="J110" s="258">
        <f>ROUND(I110*H110,2)</f>
        <v>0</v>
      </c>
      <c r="K110" s="254" t="s">
        <v>205</v>
      </c>
      <c r="L110" s="259"/>
      <c r="M110" s="260" t="s">
        <v>19</v>
      </c>
      <c r="N110" s="261" t="s">
        <v>44</v>
      </c>
      <c r="O110" s="84"/>
      <c r="P110" s="221">
        <f>O110*H110</f>
        <v>0</v>
      </c>
      <c r="Q110" s="221">
        <v>0.001</v>
      </c>
      <c r="R110" s="221">
        <f>Q110*H110</f>
        <v>0.059582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249</v>
      </c>
      <c r="AT110" s="223" t="s">
        <v>394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830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831</v>
      </c>
      <c r="G111" s="237"/>
      <c r="H111" s="240">
        <v>59.582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65" s="2" customFormat="1" ht="49.05" customHeight="1">
      <c r="A112" s="38"/>
      <c r="B112" s="39"/>
      <c r="C112" s="212" t="s">
        <v>244</v>
      </c>
      <c r="D112" s="212" t="s">
        <v>201</v>
      </c>
      <c r="E112" s="213" t="s">
        <v>400</v>
      </c>
      <c r="F112" s="214" t="s">
        <v>401</v>
      </c>
      <c r="G112" s="215" t="s">
        <v>204</v>
      </c>
      <c r="H112" s="216">
        <v>3972.14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832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833</v>
      </c>
      <c r="G113" s="237"/>
      <c r="H113" s="240">
        <v>33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834</v>
      </c>
      <c r="G114" s="237"/>
      <c r="H114" s="240">
        <v>206.85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835</v>
      </c>
      <c r="G115" s="237"/>
      <c r="H115" s="240">
        <v>95.095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51" s="14" customFormat="1" ht="12">
      <c r="A116" s="14"/>
      <c r="B116" s="236"/>
      <c r="C116" s="237"/>
      <c r="D116" s="227" t="s">
        <v>208</v>
      </c>
      <c r="E116" s="238" t="s">
        <v>19</v>
      </c>
      <c r="F116" s="239" t="s">
        <v>836</v>
      </c>
      <c r="G116" s="237"/>
      <c r="H116" s="240">
        <v>102.55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208</v>
      </c>
      <c r="AU116" s="246" t="s">
        <v>82</v>
      </c>
      <c r="AV116" s="14" t="s">
        <v>82</v>
      </c>
      <c r="AW116" s="14" t="s">
        <v>34</v>
      </c>
      <c r="AX116" s="14" t="s">
        <v>73</v>
      </c>
      <c r="AY116" s="246" t="s">
        <v>199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837</v>
      </c>
      <c r="G117" s="237"/>
      <c r="H117" s="240">
        <v>117.99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838</v>
      </c>
      <c r="G118" s="237"/>
      <c r="H118" s="240">
        <v>78.49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839</v>
      </c>
      <c r="G119" s="237"/>
      <c r="H119" s="240">
        <v>118.58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840</v>
      </c>
      <c r="G120" s="237"/>
      <c r="H120" s="240">
        <v>166.92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841</v>
      </c>
      <c r="G121" s="237"/>
      <c r="H121" s="240">
        <v>108.63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842</v>
      </c>
      <c r="G122" s="237"/>
      <c r="H122" s="240">
        <v>97.875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843</v>
      </c>
      <c r="G123" s="237"/>
      <c r="H123" s="240">
        <v>129.5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844</v>
      </c>
      <c r="G124" s="237"/>
      <c r="H124" s="240">
        <v>182.9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845</v>
      </c>
      <c r="G125" s="237"/>
      <c r="H125" s="240">
        <v>126.26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51" s="14" customFormat="1" ht="12">
      <c r="A126" s="14"/>
      <c r="B126" s="236"/>
      <c r="C126" s="237"/>
      <c r="D126" s="227" t="s">
        <v>208</v>
      </c>
      <c r="E126" s="238" t="s">
        <v>19</v>
      </c>
      <c r="F126" s="239" t="s">
        <v>846</v>
      </c>
      <c r="G126" s="237"/>
      <c r="H126" s="240">
        <v>148.12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208</v>
      </c>
      <c r="AU126" s="246" t="s">
        <v>82</v>
      </c>
      <c r="AV126" s="14" t="s">
        <v>82</v>
      </c>
      <c r="AW126" s="14" t="s">
        <v>34</v>
      </c>
      <c r="AX126" s="14" t="s">
        <v>73</v>
      </c>
      <c r="AY126" s="246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847</v>
      </c>
      <c r="G127" s="237"/>
      <c r="H127" s="240">
        <v>95.76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848</v>
      </c>
      <c r="G128" s="237"/>
      <c r="H128" s="240">
        <v>123.93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51" s="14" customFormat="1" ht="12">
      <c r="A129" s="14"/>
      <c r="B129" s="236"/>
      <c r="C129" s="237"/>
      <c r="D129" s="227" t="s">
        <v>208</v>
      </c>
      <c r="E129" s="238" t="s">
        <v>19</v>
      </c>
      <c r="F129" s="239" t="s">
        <v>849</v>
      </c>
      <c r="G129" s="237"/>
      <c r="H129" s="240">
        <v>159.6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208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850</v>
      </c>
      <c r="G130" s="237"/>
      <c r="H130" s="240">
        <v>222.95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851</v>
      </c>
      <c r="G131" s="237"/>
      <c r="H131" s="240">
        <v>121.68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852</v>
      </c>
      <c r="G132" s="237"/>
      <c r="H132" s="240">
        <v>171.36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853</v>
      </c>
      <c r="G133" s="237"/>
      <c r="H133" s="240">
        <v>123.525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854</v>
      </c>
      <c r="G134" s="237"/>
      <c r="H134" s="240">
        <v>98.6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855</v>
      </c>
      <c r="G135" s="237"/>
      <c r="H135" s="240">
        <v>130.5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856</v>
      </c>
      <c r="G136" s="237"/>
      <c r="H136" s="240">
        <v>133.3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51" s="14" customFormat="1" ht="12">
      <c r="A137" s="14"/>
      <c r="B137" s="236"/>
      <c r="C137" s="237"/>
      <c r="D137" s="227" t="s">
        <v>208</v>
      </c>
      <c r="E137" s="238" t="s">
        <v>19</v>
      </c>
      <c r="F137" s="239" t="s">
        <v>857</v>
      </c>
      <c r="G137" s="237"/>
      <c r="H137" s="240">
        <v>198.135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208</v>
      </c>
      <c r="AU137" s="246" t="s">
        <v>82</v>
      </c>
      <c r="AV137" s="14" t="s">
        <v>82</v>
      </c>
      <c r="AW137" s="14" t="s">
        <v>34</v>
      </c>
      <c r="AX137" s="14" t="s">
        <v>73</v>
      </c>
      <c r="AY137" s="246" t="s">
        <v>199</v>
      </c>
    </row>
    <row r="138" spans="1:51" s="14" customFormat="1" ht="12">
      <c r="A138" s="14"/>
      <c r="B138" s="236"/>
      <c r="C138" s="237"/>
      <c r="D138" s="227" t="s">
        <v>208</v>
      </c>
      <c r="E138" s="238" t="s">
        <v>19</v>
      </c>
      <c r="F138" s="239" t="s">
        <v>858</v>
      </c>
      <c r="G138" s="237"/>
      <c r="H138" s="240">
        <v>110.865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208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199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859</v>
      </c>
      <c r="G139" s="237"/>
      <c r="H139" s="240">
        <v>121.77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8" t="s">
        <v>19</v>
      </c>
      <c r="F140" s="239" t="s">
        <v>860</v>
      </c>
      <c r="G140" s="237"/>
      <c r="H140" s="240">
        <v>186.355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199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861</v>
      </c>
      <c r="G141" s="237"/>
      <c r="H141" s="240">
        <v>92.04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51" s="14" customFormat="1" ht="12">
      <c r="A142" s="14"/>
      <c r="B142" s="236"/>
      <c r="C142" s="237"/>
      <c r="D142" s="227" t="s">
        <v>208</v>
      </c>
      <c r="E142" s="238" t="s">
        <v>19</v>
      </c>
      <c r="F142" s="239" t="s">
        <v>862</v>
      </c>
      <c r="G142" s="237"/>
      <c r="H142" s="240">
        <v>55.44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208</v>
      </c>
      <c r="AU142" s="246" t="s">
        <v>82</v>
      </c>
      <c r="AV142" s="14" t="s">
        <v>82</v>
      </c>
      <c r="AW142" s="14" t="s">
        <v>34</v>
      </c>
      <c r="AX142" s="14" t="s">
        <v>73</v>
      </c>
      <c r="AY142" s="246" t="s">
        <v>199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863</v>
      </c>
      <c r="G143" s="237"/>
      <c r="H143" s="240">
        <v>68.75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51" s="13" customFormat="1" ht="12">
      <c r="A144" s="13"/>
      <c r="B144" s="225"/>
      <c r="C144" s="226"/>
      <c r="D144" s="227" t="s">
        <v>208</v>
      </c>
      <c r="E144" s="228" t="s">
        <v>19</v>
      </c>
      <c r="F144" s="229" t="s">
        <v>826</v>
      </c>
      <c r="G144" s="226"/>
      <c r="H144" s="228" t="s">
        <v>19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208</v>
      </c>
      <c r="AU144" s="235" t="s">
        <v>82</v>
      </c>
      <c r="AV144" s="13" t="s">
        <v>80</v>
      </c>
      <c r="AW144" s="13" t="s">
        <v>34</v>
      </c>
      <c r="AX144" s="13" t="s">
        <v>73</v>
      </c>
      <c r="AY144" s="235" t="s">
        <v>199</v>
      </c>
    </row>
    <row r="145" spans="1:51" s="14" customFormat="1" ht="12">
      <c r="A145" s="14"/>
      <c r="B145" s="236"/>
      <c r="C145" s="237"/>
      <c r="D145" s="227" t="s">
        <v>208</v>
      </c>
      <c r="E145" s="238" t="s">
        <v>19</v>
      </c>
      <c r="F145" s="239" t="s">
        <v>864</v>
      </c>
      <c r="G145" s="237"/>
      <c r="H145" s="240">
        <v>44.82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208</v>
      </c>
      <c r="AU145" s="246" t="s">
        <v>82</v>
      </c>
      <c r="AV145" s="14" t="s">
        <v>82</v>
      </c>
      <c r="AW145" s="14" t="s">
        <v>34</v>
      </c>
      <c r="AX145" s="14" t="s">
        <v>73</v>
      </c>
      <c r="AY145" s="246" t="s">
        <v>199</v>
      </c>
    </row>
    <row r="146" spans="1:63" s="12" customFormat="1" ht="22.8" customHeight="1">
      <c r="A146" s="12"/>
      <c r="B146" s="196"/>
      <c r="C146" s="197"/>
      <c r="D146" s="198" t="s">
        <v>72</v>
      </c>
      <c r="E146" s="210" t="s">
        <v>231</v>
      </c>
      <c r="F146" s="210" t="s">
        <v>415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SUM(P147:P160)</f>
        <v>0</v>
      </c>
      <c r="Q146" s="204"/>
      <c r="R146" s="205">
        <f>SUM(R147:R160)</f>
        <v>637.6336660000001</v>
      </c>
      <c r="S146" s="204"/>
      <c r="T146" s="206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72</v>
      </c>
      <c r="AU146" s="208" t="s">
        <v>80</v>
      </c>
      <c r="AY146" s="207" t="s">
        <v>199</v>
      </c>
      <c r="BK146" s="209">
        <f>SUM(BK147:BK160)</f>
        <v>0</v>
      </c>
    </row>
    <row r="147" spans="1:65" s="2" customFormat="1" ht="24.15" customHeight="1">
      <c r="A147" s="38"/>
      <c r="B147" s="39"/>
      <c r="C147" s="212" t="s">
        <v>249</v>
      </c>
      <c r="D147" s="212" t="s">
        <v>201</v>
      </c>
      <c r="E147" s="213" t="s">
        <v>523</v>
      </c>
      <c r="F147" s="214" t="s">
        <v>524</v>
      </c>
      <c r="G147" s="215" t="s">
        <v>204</v>
      </c>
      <c r="H147" s="216">
        <v>80.45</v>
      </c>
      <c r="I147" s="217"/>
      <c r="J147" s="218">
        <f>ROUND(I147*H147,2)</f>
        <v>0</v>
      </c>
      <c r="K147" s="214" t="s">
        <v>205</v>
      </c>
      <c r="L147" s="44"/>
      <c r="M147" s="219" t="s">
        <v>19</v>
      </c>
      <c r="N147" s="220" t="s">
        <v>44</v>
      </c>
      <c r="O147" s="84"/>
      <c r="P147" s="221">
        <f>O147*H147</f>
        <v>0</v>
      </c>
      <c r="Q147" s="221">
        <v>0.575</v>
      </c>
      <c r="R147" s="221">
        <f>Q147*H147</f>
        <v>46.25875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206</v>
      </c>
      <c r="AT147" s="223" t="s">
        <v>201</v>
      </c>
      <c r="AU147" s="223" t="s">
        <v>82</v>
      </c>
      <c r="AY147" s="17" t="s">
        <v>199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206</v>
      </c>
      <c r="BM147" s="223" t="s">
        <v>865</v>
      </c>
    </row>
    <row r="148" spans="1:65" s="2" customFormat="1" ht="37.8" customHeight="1">
      <c r="A148" s="38"/>
      <c r="B148" s="39"/>
      <c r="C148" s="212" t="s">
        <v>223</v>
      </c>
      <c r="D148" s="212" t="s">
        <v>201</v>
      </c>
      <c r="E148" s="213" t="s">
        <v>416</v>
      </c>
      <c r="F148" s="214" t="s">
        <v>417</v>
      </c>
      <c r="G148" s="215" t="s">
        <v>204</v>
      </c>
      <c r="H148" s="216">
        <v>2303.4</v>
      </c>
      <c r="I148" s="217"/>
      <c r="J148" s="218">
        <f>ROUND(I148*H148,2)</f>
        <v>0</v>
      </c>
      <c r="K148" s="214" t="s">
        <v>205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0.15826</v>
      </c>
      <c r="R148" s="221">
        <f>Q148*H148</f>
        <v>364.536084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206</v>
      </c>
      <c r="AT148" s="223" t="s">
        <v>201</v>
      </c>
      <c r="AU148" s="223" t="s">
        <v>82</v>
      </c>
      <c r="AY148" s="17" t="s">
        <v>199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206</v>
      </c>
      <c r="BM148" s="223" t="s">
        <v>866</v>
      </c>
    </row>
    <row r="149" spans="1:51" s="13" customFormat="1" ht="12">
      <c r="A149" s="13"/>
      <c r="B149" s="225"/>
      <c r="C149" s="226"/>
      <c r="D149" s="227" t="s">
        <v>208</v>
      </c>
      <c r="E149" s="228" t="s">
        <v>19</v>
      </c>
      <c r="F149" s="229" t="s">
        <v>382</v>
      </c>
      <c r="G149" s="226"/>
      <c r="H149" s="228" t="s">
        <v>19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208</v>
      </c>
      <c r="AU149" s="235" t="s">
        <v>82</v>
      </c>
      <c r="AV149" s="13" t="s">
        <v>80</v>
      </c>
      <c r="AW149" s="13" t="s">
        <v>34</v>
      </c>
      <c r="AX149" s="13" t="s">
        <v>73</v>
      </c>
      <c r="AY149" s="235" t="s">
        <v>199</v>
      </c>
    </row>
    <row r="150" spans="1:51" s="14" customFormat="1" ht="12">
      <c r="A150" s="14"/>
      <c r="B150" s="236"/>
      <c r="C150" s="237"/>
      <c r="D150" s="227" t="s">
        <v>208</v>
      </c>
      <c r="E150" s="238" t="s">
        <v>19</v>
      </c>
      <c r="F150" s="239" t="s">
        <v>821</v>
      </c>
      <c r="G150" s="237"/>
      <c r="H150" s="240">
        <v>2303.4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208</v>
      </c>
      <c r="AU150" s="246" t="s">
        <v>82</v>
      </c>
      <c r="AV150" s="14" t="s">
        <v>82</v>
      </c>
      <c r="AW150" s="14" t="s">
        <v>34</v>
      </c>
      <c r="AX150" s="14" t="s">
        <v>73</v>
      </c>
      <c r="AY150" s="246" t="s">
        <v>199</v>
      </c>
    </row>
    <row r="151" spans="1:65" s="2" customFormat="1" ht="66.75" customHeight="1">
      <c r="A151" s="38"/>
      <c r="B151" s="39"/>
      <c r="C151" s="212" t="s">
        <v>431</v>
      </c>
      <c r="D151" s="212" t="s">
        <v>201</v>
      </c>
      <c r="E151" s="213" t="s">
        <v>419</v>
      </c>
      <c r="F151" s="214" t="s">
        <v>420</v>
      </c>
      <c r="G151" s="215" t="s">
        <v>204</v>
      </c>
      <c r="H151" s="216">
        <v>2303.4</v>
      </c>
      <c r="I151" s="217"/>
      <c r="J151" s="218">
        <f>ROUND(I151*H151,2)</f>
        <v>0</v>
      </c>
      <c r="K151" s="214" t="s">
        <v>205</v>
      </c>
      <c r="L151" s="44"/>
      <c r="M151" s="219" t="s">
        <v>19</v>
      </c>
      <c r="N151" s="220" t="s">
        <v>44</v>
      </c>
      <c r="O151" s="84"/>
      <c r="P151" s="221">
        <f>O151*H151</f>
        <v>0</v>
      </c>
      <c r="Q151" s="221">
        <v>0.09848</v>
      </c>
      <c r="R151" s="221">
        <f>Q151*H151</f>
        <v>226.838832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206</v>
      </c>
      <c r="AT151" s="223" t="s">
        <v>201</v>
      </c>
      <c r="AU151" s="223" t="s">
        <v>82</v>
      </c>
      <c r="AY151" s="17" t="s">
        <v>199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80</v>
      </c>
      <c r="BK151" s="224">
        <f>ROUND(I151*H151,2)</f>
        <v>0</v>
      </c>
      <c r="BL151" s="17" t="s">
        <v>206</v>
      </c>
      <c r="BM151" s="223" t="s">
        <v>867</v>
      </c>
    </row>
    <row r="152" spans="1:65" s="2" customFormat="1" ht="24.15" customHeight="1">
      <c r="A152" s="38"/>
      <c r="B152" s="39"/>
      <c r="C152" s="212" t="s">
        <v>437</v>
      </c>
      <c r="D152" s="212" t="s">
        <v>201</v>
      </c>
      <c r="E152" s="213" t="s">
        <v>422</v>
      </c>
      <c r="F152" s="214" t="s">
        <v>423</v>
      </c>
      <c r="G152" s="215" t="s">
        <v>424</v>
      </c>
      <c r="H152" s="216">
        <v>83.17</v>
      </c>
      <c r="I152" s="217"/>
      <c r="J152" s="218">
        <f>ROUND(I152*H152,2)</f>
        <v>0</v>
      </c>
      <c r="K152" s="214" t="s">
        <v>205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206</v>
      </c>
      <c r="AT152" s="223" t="s">
        <v>201</v>
      </c>
      <c r="AU152" s="223" t="s">
        <v>82</v>
      </c>
      <c r="AY152" s="17" t="s">
        <v>199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206</v>
      </c>
      <c r="BM152" s="223" t="s">
        <v>868</v>
      </c>
    </row>
    <row r="153" spans="1:51" s="13" customFormat="1" ht="12">
      <c r="A153" s="13"/>
      <c r="B153" s="225"/>
      <c r="C153" s="226"/>
      <c r="D153" s="227" t="s">
        <v>208</v>
      </c>
      <c r="E153" s="228" t="s">
        <v>19</v>
      </c>
      <c r="F153" s="229" t="s">
        <v>662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208</v>
      </c>
      <c r="AU153" s="235" t="s">
        <v>82</v>
      </c>
      <c r="AV153" s="13" t="s">
        <v>80</v>
      </c>
      <c r="AW153" s="13" t="s">
        <v>34</v>
      </c>
      <c r="AX153" s="13" t="s">
        <v>73</v>
      </c>
      <c r="AY153" s="235" t="s">
        <v>199</v>
      </c>
    </row>
    <row r="154" spans="1:51" s="14" customFormat="1" ht="12">
      <c r="A154" s="14"/>
      <c r="B154" s="236"/>
      <c r="C154" s="237"/>
      <c r="D154" s="227" t="s">
        <v>208</v>
      </c>
      <c r="E154" s="238" t="s">
        <v>19</v>
      </c>
      <c r="F154" s="239" t="s">
        <v>869</v>
      </c>
      <c r="G154" s="237"/>
      <c r="H154" s="240">
        <v>83.17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208</v>
      </c>
      <c r="AU154" s="246" t="s">
        <v>82</v>
      </c>
      <c r="AV154" s="14" t="s">
        <v>82</v>
      </c>
      <c r="AW154" s="14" t="s">
        <v>34</v>
      </c>
      <c r="AX154" s="14" t="s">
        <v>73</v>
      </c>
      <c r="AY154" s="246" t="s">
        <v>199</v>
      </c>
    </row>
    <row r="155" spans="1:65" s="2" customFormat="1" ht="24.15" customHeight="1">
      <c r="A155" s="38"/>
      <c r="B155" s="39"/>
      <c r="C155" s="212" t="s">
        <v>441</v>
      </c>
      <c r="D155" s="212" t="s">
        <v>201</v>
      </c>
      <c r="E155" s="213" t="s">
        <v>428</v>
      </c>
      <c r="F155" s="214" t="s">
        <v>429</v>
      </c>
      <c r="G155" s="215" t="s">
        <v>204</v>
      </c>
      <c r="H155" s="216">
        <v>7402</v>
      </c>
      <c r="I155" s="217"/>
      <c r="J155" s="218">
        <f>ROUND(I155*H155,2)</f>
        <v>0</v>
      </c>
      <c r="K155" s="214" t="s">
        <v>19</v>
      </c>
      <c r="L155" s="44"/>
      <c r="M155" s="219" t="s">
        <v>19</v>
      </c>
      <c r="N155" s="220" t="s">
        <v>44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201</v>
      </c>
      <c r="AU155" s="223" t="s">
        <v>82</v>
      </c>
      <c r="AY155" s="17" t="s">
        <v>199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206</v>
      </c>
      <c r="BM155" s="223" t="s">
        <v>870</v>
      </c>
    </row>
    <row r="156" spans="1:51" s="13" customFormat="1" ht="12">
      <c r="A156" s="13"/>
      <c r="B156" s="225"/>
      <c r="C156" s="226"/>
      <c r="D156" s="227" t="s">
        <v>208</v>
      </c>
      <c r="E156" s="228" t="s">
        <v>19</v>
      </c>
      <c r="F156" s="229" t="s">
        <v>665</v>
      </c>
      <c r="G156" s="226"/>
      <c r="H156" s="228" t="s">
        <v>19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208</v>
      </c>
      <c r="AU156" s="235" t="s">
        <v>82</v>
      </c>
      <c r="AV156" s="13" t="s">
        <v>80</v>
      </c>
      <c r="AW156" s="13" t="s">
        <v>34</v>
      </c>
      <c r="AX156" s="13" t="s">
        <v>73</v>
      </c>
      <c r="AY156" s="235" t="s">
        <v>199</v>
      </c>
    </row>
    <row r="157" spans="1:51" s="14" customFormat="1" ht="12">
      <c r="A157" s="14"/>
      <c r="B157" s="236"/>
      <c r="C157" s="237"/>
      <c r="D157" s="227" t="s">
        <v>208</v>
      </c>
      <c r="E157" s="238" t="s">
        <v>19</v>
      </c>
      <c r="F157" s="239" t="s">
        <v>324</v>
      </c>
      <c r="G157" s="237"/>
      <c r="H157" s="240">
        <v>7402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208</v>
      </c>
      <c r="AU157" s="246" t="s">
        <v>82</v>
      </c>
      <c r="AV157" s="14" t="s">
        <v>82</v>
      </c>
      <c r="AW157" s="14" t="s">
        <v>34</v>
      </c>
      <c r="AX157" s="14" t="s">
        <v>73</v>
      </c>
      <c r="AY157" s="246" t="s">
        <v>199</v>
      </c>
    </row>
    <row r="158" spans="1:65" s="2" customFormat="1" ht="24.15" customHeight="1">
      <c r="A158" s="38"/>
      <c r="B158" s="39"/>
      <c r="C158" s="212" t="s">
        <v>445</v>
      </c>
      <c r="D158" s="212" t="s">
        <v>201</v>
      </c>
      <c r="E158" s="213" t="s">
        <v>432</v>
      </c>
      <c r="F158" s="214" t="s">
        <v>433</v>
      </c>
      <c r="G158" s="215" t="s">
        <v>204</v>
      </c>
      <c r="H158" s="216">
        <v>7402</v>
      </c>
      <c r="I158" s="217"/>
      <c r="J158" s="218">
        <f>ROUND(I158*H158,2)</f>
        <v>0</v>
      </c>
      <c r="K158" s="214" t="s">
        <v>205</v>
      </c>
      <c r="L158" s="44"/>
      <c r="M158" s="219" t="s">
        <v>19</v>
      </c>
      <c r="N158" s="220" t="s">
        <v>44</v>
      </c>
      <c r="O158" s="84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3" t="s">
        <v>206</v>
      </c>
      <c r="AT158" s="223" t="s">
        <v>201</v>
      </c>
      <c r="AU158" s="223" t="s">
        <v>82</v>
      </c>
      <c r="AY158" s="17" t="s">
        <v>199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80</v>
      </c>
      <c r="BK158" s="224">
        <f>ROUND(I158*H158,2)</f>
        <v>0</v>
      </c>
      <c r="BL158" s="17" t="s">
        <v>206</v>
      </c>
      <c r="BM158" s="223" t="s">
        <v>871</v>
      </c>
    </row>
    <row r="159" spans="1:65" s="2" customFormat="1" ht="44.25" customHeight="1">
      <c r="A159" s="38"/>
      <c r="B159" s="39"/>
      <c r="C159" s="212" t="s">
        <v>449</v>
      </c>
      <c r="D159" s="212" t="s">
        <v>201</v>
      </c>
      <c r="E159" s="213" t="s">
        <v>438</v>
      </c>
      <c r="F159" s="214" t="s">
        <v>439</v>
      </c>
      <c r="G159" s="215" t="s">
        <v>204</v>
      </c>
      <c r="H159" s="216">
        <v>7402</v>
      </c>
      <c r="I159" s="217"/>
      <c r="J159" s="218">
        <f>ROUND(I159*H159,2)</f>
        <v>0</v>
      </c>
      <c r="K159" s="214" t="s">
        <v>205</v>
      </c>
      <c r="L159" s="44"/>
      <c r="M159" s="219" t="s">
        <v>19</v>
      </c>
      <c r="N159" s="220" t="s">
        <v>44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206</v>
      </c>
      <c r="AT159" s="223" t="s">
        <v>201</v>
      </c>
      <c r="AU159" s="223" t="s">
        <v>82</v>
      </c>
      <c r="AY159" s="17" t="s">
        <v>199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206</v>
      </c>
      <c r="BM159" s="223" t="s">
        <v>872</v>
      </c>
    </row>
    <row r="160" spans="1:65" s="2" customFormat="1" ht="44.25" customHeight="1">
      <c r="A160" s="38"/>
      <c r="B160" s="39"/>
      <c r="C160" s="212" t="s">
        <v>8</v>
      </c>
      <c r="D160" s="212" t="s">
        <v>201</v>
      </c>
      <c r="E160" s="213" t="s">
        <v>442</v>
      </c>
      <c r="F160" s="214" t="s">
        <v>443</v>
      </c>
      <c r="G160" s="215" t="s">
        <v>204</v>
      </c>
      <c r="H160" s="216">
        <v>7402</v>
      </c>
      <c r="I160" s="217"/>
      <c r="J160" s="218">
        <f>ROUND(I160*H160,2)</f>
        <v>0</v>
      </c>
      <c r="K160" s="214" t="s">
        <v>205</v>
      </c>
      <c r="L160" s="44"/>
      <c r="M160" s="219" t="s">
        <v>19</v>
      </c>
      <c r="N160" s="220" t="s">
        <v>44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206</v>
      </c>
      <c r="AT160" s="223" t="s">
        <v>201</v>
      </c>
      <c r="AU160" s="223" t="s">
        <v>82</v>
      </c>
      <c r="AY160" s="17" t="s">
        <v>199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80</v>
      </c>
      <c r="BK160" s="224">
        <f>ROUND(I160*H160,2)</f>
        <v>0</v>
      </c>
      <c r="BL160" s="17" t="s">
        <v>206</v>
      </c>
      <c r="BM160" s="223" t="s">
        <v>873</v>
      </c>
    </row>
    <row r="161" spans="1:63" s="12" customFormat="1" ht="22.8" customHeight="1">
      <c r="A161" s="12"/>
      <c r="B161" s="196"/>
      <c r="C161" s="197"/>
      <c r="D161" s="198" t="s">
        <v>72</v>
      </c>
      <c r="E161" s="210" t="s">
        <v>223</v>
      </c>
      <c r="F161" s="210" t="s">
        <v>224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SUM(P162:P171)</f>
        <v>0</v>
      </c>
      <c r="Q161" s="204"/>
      <c r="R161" s="205">
        <f>SUM(R162:R171)</f>
        <v>8.946615000000001</v>
      </c>
      <c r="S161" s="204"/>
      <c r="T161" s="206">
        <f>SUM(T162:T171)</f>
        <v>252.8342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80</v>
      </c>
      <c r="AT161" s="208" t="s">
        <v>72</v>
      </c>
      <c r="AU161" s="208" t="s">
        <v>80</v>
      </c>
      <c r="AY161" s="207" t="s">
        <v>199</v>
      </c>
      <c r="BK161" s="209">
        <f>SUM(BK162:BK171)</f>
        <v>0</v>
      </c>
    </row>
    <row r="162" spans="1:65" s="2" customFormat="1" ht="55.5" customHeight="1">
      <c r="A162" s="38"/>
      <c r="B162" s="39"/>
      <c r="C162" s="212" t="s">
        <v>457</v>
      </c>
      <c r="D162" s="212" t="s">
        <v>201</v>
      </c>
      <c r="E162" s="213" t="s">
        <v>446</v>
      </c>
      <c r="F162" s="214" t="s">
        <v>447</v>
      </c>
      <c r="G162" s="215" t="s">
        <v>227</v>
      </c>
      <c r="H162" s="216">
        <v>104.7</v>
      </c>
      <c r="I162" s="217"/>
      <c r="J162" s="218">
        <f>ROUND(I162*H162,2)</f>
        <v>0</v>
      </c>
      <c r="K162" s="214" t="s">
        <v>205</v>
      </c>
      <c r="L162" s="44"/>
      <c r="M162" s="219" t="s">
        <v>19</v>
      </c>
      <c r="N162" s="220" t="s">
        <v>44</v>
      </c>
      <c r="O162" s="84"/>
      <c r="P162" s="221">
        <f>O162*H162</f>
        <v>0</v>
      </c>
      <c r="Q162" s="221">
        <v>9E-05</v>
      </c>
      <c r="R162" s="221">
        <f>Q162*H162</f>
        <v>0.009423</v>
      </c>
      <c r="S162" s="221">
        <v>0</v>
      </c>
      <c r="T162" s="222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3" t="s">
        <v>206</v>
      </c>
      <c r="AT162" s="223" t="s">
        <v>201</v>
      </c>
      <c r="AU162" s="223" t="s">
        <v>82</v>
      </c>
      <c r="AY162" s="17" t="s">
        <v>199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80</v>
      </c>
      <c r="BK162" s="224">
        <f>ROUND(I162*H162,2)</f>
        <v>0</v>
      </c>
      <c r="BL162" s="17" t="s">
        <v>206</v>
      </c>
      <c r="BM162" s="223" t="s">
        <v>874</v>
      </c>
    </row>
    <row r="163" spans="1:51" s="14" customFormat="1" ht="12">
      <c r="A163" s="14"/>
      <c r="B163" s="236"/>
      <c r="C163" s="237"/>
      <c r="D163" s="227" t="s">
        <v>208</v>
      </c>
      <c r="E163" s="238" t="s">
        <v>19</v>
      </c>
      <c r="F163" s="239" t="s">
        <v>875</v>
      </c>
      <c r="G163" s="237"/>
      <c r="H163" s="240">
        <v>104.7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208</v>
      </c>
      <c r="AU163" s="246" t="s">
        <v>82</v>
      </c>
      <c r="AV163" s="14" t="s">
        <v>82</v>
      </c>
      <c r="AW163" s="14" t="s">
        <v>34</v>
      </c>
      <c r="AX163" s="14" t="s">
        <v>73</v>
      </c>
      <c r="AY163" s="246" t="s">
        <v>199</v>
      </c>
    </row>
    <row r="164" spans="1:65" s="2" customFormat="1" ht="37.8" customHeight="1">
      <c r="A164" s="38"/>
      <c r="B164" s="39"/>
      <c r="C164" s="212" t="s">
        <v>461</v>
      </c>
      <c r="D164" s="212" t="s">
        <v>201</v>
      </c>
      <c r="E164" s="213" t="s">
        <v>450</v>
      </c>
      <c r="F164" s="214" t="s">
        <v>451</v>
      </c>
      <c r="G164" s="215" t="s">
        <v>204</v>
      </c>
      <c r="H164" s="216">
        <v>2303.4</v>
      </c>
      <c r="I164" s="217"/>
      <c r="J164" s="218">
        <f>ROUND(I164*H164,2)</f>
        <v>0</v>
      </c>
      <c r="K164" s="214" t="s">
        <v>19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0.00388</v>
      </c>
      <c r="R164" s="221">
        <f>Q164*H164</f>
        <v>8.937192000000001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206</v>
      </c>
      <c r="AT164" s="223" t="s">
        <v>201</v>
      </c>
      <c r="AU164" s="223" t="s">
        <v>82</v>
      </c>
      <c r="AY164" s="17" t="s">
        <v>199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206</v>
      </c>
      <c r="BM164" s="223" t="s">
        <v>876</v>
      </c>
    </row>
    <row r="165" spans="1:65" s="2" customFormat="1" ht="37.8" customHeight="1">
      <c r="A165" s="38"/>
      <c r="B165" s="39"/>
      <c r="C165" s="212" t="s">
        <v>389</v>
      </c>
      <c r="D165" s="212" t="s">
        <v>201</v>
      </c>
      <c r="E165" s="213" t="s">
        <v>453</v>
      </c>
      <c r="F165" s="214" t="s">
        <v>454</v>
      </c>
      <c r="G165" s="215" t="s">
        <v>227</v>
      </c>
      <c r="H165" s="216">
        <v>104.7</v>
      </c>
      <c r="I165" s="217"/>
      <c r="J165" s="218">
        <f>ROUND(I165*H165,2)</f>
        <v>0</v>
      </c>
      <c r="K165" s="214" t="s">
        <v>205</v>
      </c>
      <c r="L165" s="44"/>
      <c r="M165" s="219" t="s">
        <v>19</v>
      </c>
      <c r="N165" s="220" t="s">
        <v>44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206</v>
      </c>
      <c r="AT165" s="223" t="s">
        <v>201</v>
      </c>
      <c r="AU165" s="223" t="s">
        <v>82</v>
      </c>
      <c r="AY165" s="17" t="s">
        <v>199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206</v>
      </c>
      <c r="BM165" s="223" t="s">
        <v>877</v>
      </c>
    </row>
    <row r="166" spans="1:65" s="2" customFormat="1" ht="55.5" customHeight="1">
      <c r="A166" s="38"/>
      <c r="B166" s="39"/>
      <c r="C166" s="212" t="s">
        <v>470</v>
      </c>
      <c r="D166" s="212" t="s">
        <v>201</v>
      </c>
      <c r="E166" s="213" t="s">
        <v>458</v>
      </c>
      <c r="F166" s="214" t="s">
        <v>459</v>
      </c>
      <c r="G166" s="215" t="s">
        <v>204</v>
      </c>
      <c r="H166" s="216">
        <v>7402</v>
      </c>
      <c r="I166" s="217"/>
      <c r="J166" s="218">
        <f>ROUND(I166*H166,2)</f>
        <v>0</v>
      </c>
      <c r="K166" s="214" t="s">
        <v>205</v>
      </c>
      <c r="L166" s="44"/>
      <c r="M166" s="219" t="s">
        <v>19</v>
      </c>
      <c r="N166" s="220" t="s">
        <v>44</v>
      </c>
      <c r="O166" s="84"/>
      <c r="P166" s="221">
        <f>O166*H166</f>
        <v>0</v>
      </c>
      <c r="Q166" s="221">
        <v>0</v>
      </c>
      <c r="R166" s="221">
        <f>Q166*H166</f>
        <v>0</v>
      </c>
      <c r="S166" s="221">
        <v>0.02</v>
      </c>
      <c r="T166" s="222">
        <f>S166*H166</f>
        <v>148.04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3" t="s">
        <v>206</v>
      </c>
      <c r="AT166" s="223" t="s">
        <v>201</v>
      </c>
      <c r="AU166" s="223" t="s">
        <v>82</v>
      </c>
      <c r="AY166" s="17" t="s">
        <v>199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80</v>
      </c>
      <c r="BK166" s="224">
        <f>ROUND(I166*H166,2)</f>
        <v>0</v>
      </c>
      <c r="BL166" s="17" t="s">
        <v>206</v>
      </c>
      <c r="BM166" s="223" t="s">
        <v>878</v>
      </c>
    </row>
    <row r="167" spans="1:65" s="2" customFormat="1" ht="66.75" customHeight="1">
      <c r="A167" s="38"/>
      <c r="B167" s="39"/>
      <c r="C167" s="212" t="s">
        <v>472</v>
      </c>
      <c r="D167" s="212" t="s">
        <v>201</v>
      </c>
      <c r="E167" s="213" t="s">
        <v>462</v>
      </c>
      <c r="F167" s="214" t="s">
        <v>463</v>
      </c>
      <c r="G167" s="215" t="s">
        <v>204</v>
      </c>
      <c r="H167" s="216">
        <v>831.7</v>
      </c>
      <c r="I167" s="217"/>
      <c r="J167" s="218">
        <f>ROUND(I167*H167,2)</f>
        <v>0</v>
      </c>
      <c r="K167" s="214" t="s">
        <v>205</v>
      </c>
      <c r="L167" s="44"/>
      <c r="M167" s="219" t="s">
        <v>19</v>
      </c>
      <c r="N167" s="220" t="s">
        <v>44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0.126</v>
      </c>
      <c r="T167" s="222">
        <f>S167*H167</f>
        <v>104.7942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206</v>
      </c>
      <c r="AT167" s="223" t="s">
        <v>201</v>
      </c>
      <c r="AU167" s="223" t="s">
        <v>82</v>
      </c>
      <c r="AY167" s="17" t="s">
        <v>199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206</v>
      </c>
      <c r="BM167" s="223" t="s">
        <v>879</v>
      </c>
    </row>
    <row r="168" spans="1:51" s="13" customFormat="1" ht="12">
      <c r="A168" s="13"/>
      <c r="B168" s="225"/>
      <c r="C168" s="226"/>
      <c r="D168" s="227" t="s">
        <v>208</v>
      </c>
      <c r="E168" s="228" t="s">
        <v>19</v>
      </c>
      <c r="F168" s="229" t="s">
        <v>465</v>
      </c>
      <c r="G168" s="226"/>
      <c r="H168" s="228" t="s">
        <v>19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208</v>
      </c>
      <c r="AU168" s="235" t="s">
        <v>82</v>
      </c>
      <c r="AV168" s="13" t="s">
        <v>80</v>
      </c>
      <c r="AW168" s="13" t="s">
        <v>34</v>
      </c>
      <c r="AX168" s="13" t="s">
        <v>73</v>
      </c>
      <c r="AY168" s="235" t="s">
        <v>199</v>
      </c>
    </row>
    <row r="169" spans="1:51" s="14" customFormat="1" ht="12">
      <c r="A169" s="14"/>
      <c r="B169" s="236"/>
      <c r="C169" s="237"/>
      <c r="D169" s="227" t="s">
        <v>208</v>
      </c>
      <c r="E169" s="238" t="s">
        <v>19</v>
      </c>
      <c r="F169" s="239" t="s">
        <v>880</v>
      </c>
      <c r="G169" s="237"/>
      <c r="H169" s="240">
        <v>376.96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208</v>
      </c>
      <c r="AU169" s="246" t="s">
        <v>82</v>
      </c>
      <c r="AV169" s="14" t="s">
        <v>82</v>
      </c>
      <c r="AW169" s="14" t="s">
        <v>34</v>
      </c>
      <c r="AX169" s="14" t="s">
        <v>73</v>
      </c>
      <c r="AY169" s="246" t="s">
        <v>199</v>
      </c>
    </row>
    <row r="170" spans="1:51" s="14" customFormat="1" ht="12">
      <c r="A170" s="14"/>
      <c r="B170" s="236"/>
      <c r="C170" s="237"/>
      <c r="D170" s="227" t="s">
        <v>208</v>
      </c>
      <c r="E170" s="238" t="s">
        <v>19</v>
      </c>
      <c r="F170" s="239" t="s">
        <v>881</v>
      </c>
      <c r="G170" s="237"/>
      <c r="H170" s="240">
        <v>454.74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208</v>
      </c>
      <c r="AU170" s="246" t="s">
        <v>82</v>
      </c>
      <c r="AV170" s="14" t="s">
        <v>82</v>
      </c>
      <c r="AW170" s="14" t="s">
        <v>34</v>
      </c>
      <c r="AX170" s="14" t="s">
        <v>73</v>
      </c>
      <c r="AY170" s="246" t="s">
        <v>199</v>
      </c>
    </row>
    <row r="171" spans="1:65" s="2" customFormat="1" ht="24.15" customHeight="1">
      <c r="A171" s="38"/>
      <c r="B171" s="39"/>
      <c r="C171" s="212" t="s">
        <v>7</v>
      </c>
      <c r="D171" s="212" t="s">
        <v>201</v>
      </c>
      <c r="E171" s="213" t="s">
        <v>882</v>
      </c>
      <c r="F171" s="214" t="s">
        <v>468</v>
      </c>
      <c r="G171" s="215" t="s">
        <v>204</v>
      </c>
      <c r="H171" s="216">
        <v>7402</v>
      </c>
      <c r="I171" s="217"/>
      <c r="J171" s="218">
        <f>ROUND(I171*H171,2)</f>
        <v>0</v>
      </c>
      <c r="K171" s="214" t="s">
        <v>19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206</v>
      </c>
      <c r="AT171" s="223" t="s">
        <v>201</v>
      </c>
      <c r="AU171" s="223" t="s">
        <v>82</v>
      </c>
      <c r="AY171" s="17" t="s">
        <v>199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206</v>
      </c>
      <c r="BM171" s="223" t="s">
        <v>883</v>
      </c>
    </row>
    <row r="172" spans="1:63" s="12" customFormat="1" ht="22.8" customHeight="1">
      <c r="A172" s="12"/>
      <c r="B172" s="196"/>
      <c r="C172" s="197"/>
      <c r="D172" s="198" t="s">
        <v>72</v>
      </c>
      <c r="E172" s="210" t="s">
        <v>237</v>
      </c>
      <c r="F172" s="210" t="s">
        <v>238</v>
      </c>
      <c r="G172" s="197"/>
      <c r="H172" s="197"/>
      <c r="I172" s="200"/>
      <c r="J172" s="211">
        <f>BK172</f>
        <v>0</v>
      </c>
      <c r="K172" s="197"/>
      <c r="L172" s="202"/>
      <c r="M172" s="203"/>
      <c r="N172" s="204"/>
      <c r="O172" s="204"/>
      <c r="P172" s="205">
        <f>SUM(P173:P176)</f>
        <v>0</v>
      </c>
      <c r="Q172" s="204"/>
      <c r="R172" s="205">
        <f>SUM(R173:R176)</f>
        <v>0</v>
      </c>
      <c r="S172" s="204"/>
      <c r="T172" s="206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7" t="s">
        <v>80</v>
      </c>
      <c r="AT172" s="208" t="s">
        <v>72</v>
      </c>
      <c r="AU172" s="208" t="s">
        <v>80</v>
      </c>
      <c r="AY172" s="207" t="s">
        <v>199</v>
      </c>
      <c r="BK172" s="209">
        <f>SUM(BK173:BK176)</f>
        <v>0</v>
      </c>
    </row>
    <row r="173" spans="1:65" s="2" customFormat="1" ht="33" customHeight="1">
      <c r="A173" s="38"/>
      <c r="B173" s="39"/>
      <c r="C173" s="212" t="s">
        <v>476</v>
      </c>
      <c r="D173" s="212" t="s">
        <v>201</v>
      </c>
      <c r="E173" s="213" t="s">
        <v>240</v>
      </c>
      <c r="F173" s="214" t="s">
        <v>241</v>
      </c>
      <c r="G173" s="215" t="s">
        <v>242</v>
      </c>
      <c r="H173" s="216">
        <v>1071.388</v>
      </c>
      <c r="I173" s="217"/>
      <c r="J173" s="218">
        <f>ROUND(I173*H173,2)</f>
        <v>0</v>
      </c>
      <c r="K173" s="214" t="s">
        <v>205</v>
      </c>
      <c r="L173" s="44"/>
      <c r="M173" s="219" t="s">
        <v>19</v>
      </c>
      <c r="N173" s="220" t="s">
        <v>44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206</v>
      </c>
      <c r="AT173" s="223" t="s">
        <v>201</v>
      </c>
      <c r="AU173" s="223" t="s">
        <v>82</v>
      </c>
      <c r="AY173" s="17" t="s">
        <v>199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206</v>
      </c>
      <c r="BM173" s="223" t="s">
        <v>884</v>
      </c>
    </row>
    <row r="174" spans="1:65" s="2" customFormat="1" ht="44.25" customHeight="1">
      <c r="A174" s="38"/>
      <c r="B174" s="39"/>
      <c r="C174" s="212" t="s">
        <v>555</v>
      </c>
      <c r="D174" s="212" t="s">
        <v>201</v>
      </c>
      <c r="E174" s="213" t="s">
        <v>245</v>
      </c>
      <c r="F174" s="214" t="s">
        <v>246</v>
      </c>
      <c r="G174" s="215" t="s">
        <v>242</v>
      </c>
      <c r="H174" s="216">
        <v>13928.044</v>
      </c>
      <c r="I174" s="217"/>
      <c r="J174" s="218">
        <f>ROUND(I174*H174,2)</f>
        <v>0</v>
      </c>
      <c r="K174" s="214" t="s">
        <v>205</v>
      </c>
      <c r="L174" s="44"/>
      <c r="M174" s="219" t="s">
        <v>19</v>
      </c>
      <c r="N174" s="220" t="s">
        <v>44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206</v>
      </c>
      <c r="AT174" s="223" t="s">
        <v>201</v>
      </c>
      <c r="AU174" s="223" t="s">
        <v>82</v>
      </c>
      <c r="AY174" s="17" t="s">
        <v>199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206</v>
      </c>
      <c r="BM174" s="223" t="s">
        <v>885</v>
      </c>
    </row>
    <row r="175" spans="1:51" s="14" customFormat="1" ht="12">
      <c r="A175" s="14"/>
      <c r="B175" s="236"/>
      <c r="C175" s="237"/>
      <c r="D175" s="227" t="s">
        <v>208</v>
      </c>
      <c r="E175" s="237"/>
      <c r="F175" s="239" t="s">
        <v>886</v>
      </c>
      <c r="G175" s="237"/>
      <c r="H175" s="240">
        <v>13928.044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208</v>
      </c>
      <c r="AU175" s="246" t="s">
        <v>82</v>
      </c>
      <c r="AV175" s="14" t="s">
        <v>82</v>
      </c>
      <c r="AW175" s="14" t="s">
        <v>4</v>
      </c>
      <c r="AX175" s="14" t="s">
        <v>80</v>
      </c>
      <c r="AY175" s="246" t="s">
        <v>199</v>
      </c>
    </row>
    <row r="176" spans="1:65" s="2" customFormat="1" ht="44.25" customHeight="1">
      <c r="A176" s="38"/>
      <c r="B176" s="39"/>
      <c r="C176" s="212" t="s">
        <v>559</v>
      </c>
      <c r="D176" s="212" t="s">
        <v>201</v>
      </c>
      <c r="E176" s="213" t="s">
        <v>250</v>
      </c>
      <c r="F176" s="214" t="s">
        <v>251</v>
      </c>
      <c r="G176" s="215" t="s">
        <v>242</v>
      </c>
      <c r="H176" s="216">
        <v>1071.388</v>
      </c>
      <c r="I176" s="217"/>
      <c r="J176" s="218">
        <f>ROUND(I176*H176,2)</f>
        <v>0</v>
      </c>
      <c r="K176" s="214" t="s">
        <v>205</v>
      </c>
      <c r="L176" s="44"/>
      <c r="M176" s="219" t="s">
        <v>19</v>
      </c>
      <c r="N176" s="220" t="s">
        <v>44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206</v>
      </c>
      <c r="AT176" s="223" t="s">
        <v>201</v>
      </c>
      <c r="AU176" s="223" t="s">
        <v>82</v>
      </c>
      <c r="AY176" s="17" t="s">
        <v>199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80</v>
      </c>
      <c r="BK176" s="224">
        <f>ROUND(I176*H176,2)</f>
        <v>0</v>
      </c>
      <c r="BL176" s="17" t="s">
        <v>206</v>
      </c>
      <c r="BM176" s="223" t="s">
        <v>887</v>
      </c>
    </row>
    <row r="177" spans="1:63" s="12" customFormat="1" ht="22.8" customHeight="1">
      <c r="A177" s="12"/>
      <c r="B177" s="196"/>
      <c r="C177" s="197"/>
      <c r="D177" s="198" t="s">
        <v>72</v>
      </c>
      <c r="E177" s="210" t="s">
        <v>253</v>
      </c>
      <c r="F177" s="210" t="s">
        <v>254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P178</f>
        <v>0</v>
      </c>
      <c r="Q177" s="204"/>
      <c r="R177" s="205">
        <f>R178</f>
        <v>0</v>
      </c>
      <c r="S177" s="204"/>
      <c r="T177" s="206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80</v>
      </c>
      <c r="AT177" s="208" t="s">
        <v>72</v>
      </c>
      <c r="AU177" s="208" t="s">
        <v>80</v>
      </c>
      <c r="AY177" s="207" t="s">
        <v>199</v>
      </c>
      <c r="BK177" s="209">
        <f>BK178</f>
        <v>0</v>
      </c>
    </row>
    <row r="178" spans="1:65" s="2" customFormat="1" ht="44.25" customHeight="1">
      <c r="A178" s="38"/>
      <c r="B178" s="39"/>
      <c r="C178" s="212" t="s">
        <v>888</v>
      </c>
      <c r="D178" s="212" t="s">
        <v>201</v>
      </c>
      <c r="E178" s="213" t="s">
        <v>255</v>
      </c>
      <c r="F178" s="214" t="s">
        <v>256</v>
      </c>
      <c r="G178" s="215" t="s">
        <v>242</v>
      </c>
      <c r="H178" s="216">
        <v>646.64</v>
      </c>
      <c r="I178" s="217"/>
      <c r="J178" s="218">
        <f>ROUND(I178*H178,2)</f>
        <v>0</v>
      </c>
      <c r="K178" s="214" t="s">
        <v>205</v>
      </c>
      <c r="L178" s="44"/>
      <c r="M178" s="247" t="s">
        <v>19</v>
      </c>
      <c r="N178" s="248" t="s">
        <v>44</v>
      </c>
      <c r="O178" s="249"/>
      <c r="P178" s="250">
        <f>O178*H178</f>
        <v>0</v>
      </c>
      <c r="Q178" s="250">
        <v>0</v>
      </c>
      <c r="R178" s="250">
        <f>Q178*H178</f>
        <v>0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206</v>
      </c>
      <c r="AT178" s="223" t="s">
        <v>201</v>
      </c>
      <c r="AU178" s="223" t="s">
        <v>82</v>
      </c>
      <c r="AY178" s="17" t="s">
        <v>199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206</v>
      </c>
      <c r="BM178" s="223" t="s">
        <v>889</v>
      </c>
    </row>
    <row r="179" spans="1:31" s="2" customFormat="1" ht="6.95" customHeight="1">
      <c r="A179" s="38"/>
      <c r="B179" s="59"/>
      <c r="C179" s="60"/>
      <c r="D179" s="60"/>
      <c r="E179" s="60"/>
      <c r="F179" s="60"/>
      <c r="G179" s="60"/>
      <c r="H179" s="60"/>
      <c r="I179" s="60"/>
      <c r="J179" s="60"/>
      <c r="K179" s="60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91:K17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890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ROUND(J93,2)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ROUND((SUM(BE93:BE131)),2)</f>
        <v>0</v>
      </c>
      <c r="G35" s="38"/>
      <c r="H35" s="38"/>
      <c r="I35" s="157">
        <v>0.21</v>
      </c>
      <c r="J35" s="156">
        <f>ROUND(((SUM(BE93:BE131))*I35),2)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ROUND((SUM(BF93:BF131)),2)</f>
        <v>0</v>
      </c>
      <c r="G36" s="38"/>
      <c r="H36" s="38"/>
      <c r="I36" s="157">
        <v>0.15</v>
      </c>
      <c r="J36" s="156">
        <f>ROUND(((SUM(BF93:BF131))*I36),2)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ROUND((SUM(BG93:BG131)),2)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ROUND((SUM(BH93:BH131)),2)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ROUND((SUM(BI93:BI131)),2)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131 - Propustek Ø 600 v km 3,070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J93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J94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J95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481</v>
      </c>
      <c r="E68" s="182"/>
      <c r="F68" s="182"/>
      <c r="G68" s="182"/>
      <c r="H68" s="182"/>
      <c r="I68" s="182"/>
      <c r="J68" s="183">
        <f>J114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181</v>
      </c>
      <c r="E69" s="182"/>
      <c r="F69" s="182"/>
      <c r="G69" s="182"/>
      <c r="H69" s="182"/>
      <c r="I69" s="182"/>
      <c r="J69" s="183">
        <f>J123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182</v>
      </c>
      <c r="E70" s="182"/>
      <c r="F70" s="182"/>
      <c r="G70" s="182"/>
      <c r="H70" s="182"/>
      <c r="I70" s="182"/>
      <c r="J70" s="183">
        <f>J125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183</v>
      </c>
      <c r="E71" s="182"/>
      <c r="F71" s="182"/>
      <c r="G71" s="182"/>
      <c r="H71" s="182"/>
      <c r="I71" s="182"/>
      <c r="J71" s="183">
        <f>J130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184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III/19357 od II/193 u Třebnic - OK II/193 u Horšovského Týna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2:12" s="1" customFormat="1" ht="12" customHeight="1">
      <c r="B82" s="21"/>
      <c r="C82" s="32" t="s">
        <v>171</v>
      </c>
      <c r="D82" s="22"/>
      <c r="E82" s="22"/>
      <c r="F82" s="22"/>
      <c r="G82" s="22"/>
      <c r="H82" s="22"/>
      <c r="I82" s="22"/>
      <c r="J82" s="22"/>
      <c r="K82" s="22"/>
      <c r="L82" s="20"/>
    </row>
    <row r="83" spans="1:31" s="2" customFormat="1" ht="16.5" customHeight="1">
      <c r="A83" s="38"/>
      <c r="B83" s="39"/>
      <c r="C83" s="40"/>
      <c r="D83" s="40"/>
      <c r="E83" s="169" t="s">
        <v>818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173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69" t="str">
        <f>E11</f>
        <v>02 - SO 131 - Propustek Ø 600 v km 3,070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F14</f>
        <v xml:space="preserve"> </v>
      </c>
      <c r="G87" s="40"/>
      <c r="H87" s="40"/>
      <c r="I87" s="32" t="s">
        <v>23</v>
      </c>
      <c r="J87" s="72" t="str">
        <f>IF(J14="","",J14)</f>
        <v>18. 3. 2021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E17</f>
        <v xml:space="preserve"> </v>
      </c>
      <c r="G89" s="40"/>
      <c r="H89" s="40"/>
      <c r="I89" s="32" t="s">
        <v>30</v>
      </c>
      <c r="J89" s="36" t="str">
        <f>E23</f>
        <v>IK Plzeň s.r.o.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IF(E20="","",E20)</f>
        <v>Vyplň údaj</v>
      </c>
      <c r="G90" s="40"/>
      <c r="H90" s="40"/>
      <c r="I90" s="32" t="s">
        <v>35</v>
      </c>
      <c r="J90" s="36" t="str">
        <f>E26</f>
        <v>Václav Nový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85"/>
      <c r="B92" s="186"/>
      <c r="C92" s="187" t="s">
        <v>185</v>
      </c>
      <c r="D92" s="188" t="s">
        <v>58</v>
      </c>
      <c r="E92" s="188" t="s">
        <v>54</v>
      </c>
      <c r="F92" s="188" t="s">
        <v>55</v>
      </c>
      <c r="G92" s="188" t="s">
        <v>186</v>
      </c>
      <c r="H92" s="188" t="s">
        <v>187</v>
      </c>
      <c r="I92" s="188" t="s">
        <v>188</v>
      </c>
      <c r="J92" s="188" t="s">
        <v>177</v>
      </c>
      <c r="K92" s="189" t="s">
        <v>189</v>
      </c>
      <c r="L92" s="190"/>
      <c r="M92" s="92" t="s">
        <v>19</v>
      </c>
      <c r="N92" s="93" t="s">
        <v>43</v>
      </c>
      <c r="O92" s="93" t="s">
        <v>190</v>
      </c>
      <c r="P92" s="93" t="s">
        <v>191</v>
      </c>
      <c r="Q92" s="93" t="s">
        <v>192</v>
      </c>
      <c r="R92" s="93" t="s">
        <v>193</v>
      </c>
      <c r="S92" s="93" t="s">
        <v>194</v>
      </c>
      <c r="T92" s="94" t="s">
        <v>195</v>
      </c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1:63" s="2" customFormat="1" ht="22.8" customHeight="1">
      <c r="A93" s="38"/>
      <c r="B93" s="39"/>
      <c r="C93" s="99" t="s">
        <v>196</v>
      </c>
      <c r="D93" s="40"/>
      <c r="E93" s="40"/>
      <c r="F93" s="40"/>
      <c r="G93" s="40"/>
      <c r="H93" s="40"/>
      <c r="I93" s="40"/>
      <c r="J93" s="191">
        <f>BK93</f>
        <v>0</v>
      </c>
      <c r="K93" s="40"/>
      <c r="L93" s="44"/>
      <c r="M93" s="95"/>
      <c r="N93" s="192"/>
      <c r="O93" s="96"/>
      <c r="P93" s="193">
        <f>P94</f>
        <v>0</v>
      </c>
      <c r="Q93" s="96"/>
      <c r="R93" s="193">
        <f>R94</f>
        <v>50.16226465</v>
      </c>
      <c r="S93" s="96"/>
      <c r="T93" s="194">
        <f>T94</f>
        <v>5.6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72</v>
      </c>
      <c r="AU93" s="17" t="s">
        <v>178</v>
      </c>
      <c r="BK93" s="195">
        <f>BK94</f>
        <v>0</v>
      </c>
    </row>
    <row r="94" spans="1:63" s="12" customFormat="1" ht="25.9" customHeight="1">
      <c r="A94" s="12"/>
      <c r="B94" s="196"/>
      <c r="C94" s="197"/>
      <c r="D94" s="198" t="s">
        <v>72</v>
      </c>
      <c r="E94" s="199" t="s">
        <v>197</v>
      </c>
      <c r="F94" s="199" t="s">
        <v>198</v>
      </c>
      <c r="G94" s="197"/>
      <c r="H94" s="197"/>
      <c r="I94" s="200"/>
      <c r="J94" s="201">
        <f>BK94</f>
        <v>0</v>
      </c>
      <c r="K94" s="197"/>
      <c r="L94" s="202"/>
      <c r="M94" s="203"/>
      <c r="N94" s="204"/>
      <c r="O94" s="204"/>
      <c r="P94" s="205">
        <f>P95+P102+P111+P114+P123+P125+P130</f>
        <v>0</v>
      </c>
      <c r="Q94" s="204"/>
      <c r="R94" s="205">
        <f>R95+R102+R111+R114+R123+R125+R130</f>
        <v>50.16226465</v>
      </c>
      <c r="S94" s="204"/>
      <c r="T94" s="206">
        <f>T95+T102+T111+T114+T123+T125+T130</f>
        <v>5.6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73</v>
      </c>
      <c r="AY94" s="207" t="s">
        <v>199</v>
      </c>
      <c r="BK94" s="209">
        <f>BK95+BK102+BK111+BK114+BK123+BK125+BK130</f>
        <v>0</v>
      </c>
    </row>
    <row r="95" spans="1:63" s="12" customFormat="1" ht="22.8" customHeight="1">
      <c r="A95" s="12"/>
      <c r="B95" s="196"/>
      <c r="C95" s="197"/>
      <c r="D95" s="198" t="s">
        <v>72</v>
      </c>
      <c r="E95" s="210" t="s">
        <v>80</v>
      </c>
      <c r="F95" s="210" t="s">
        <v>200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SUM(P96:P101)</f>
        <v>0</v>
      </c>
      <c r="Q95" s="204"/>
      <c r="R95" s="205">
        <f>SUM(R96:R101)</f>
        <v>4.884</v>
      </c>
      <c r="S95" s="204"/>
      <c r="T95" s="206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80</v>
      </c>
      <c r="AY95" s="207" t="s">
        <v>199</v>
      </c>
      <c r="BK95" s="209">
        <f>SUM(BK96:BK101)</f>
        <v>0</v>
      </c>
    </row>
    <row r="96" spans="1:65" s="2" customFormat="1" ht="44.25" customHeight="1">
      <c r="A96" s="38"/>
      <c r="B96" s="39"/>
      <c r="C96" s="212" t="s">
        <v>80</v>
      </c>
      <c r="D96" s="212" t="s">
        <v>201</v>
      </c>
      <c r="E96" s="213" t="s">
        <v>487</v>
      </c>
      <c r="F96" s="214" t="s">
        <v>488</v>
      </c>
      <c r="G96" s="215" t="s">
        <v>424</v>
      </c>
      <c r="H96" s="216">
        <v>9.24</v>
      </c>
      <c r="I96" s="217"/>
      <c r="J96" s="218">
        <f>ROUND(I96*H96,2)</f>
        <v>0</v>
      </c>
      <c r="K96" s="214" t="s">
        <v>205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206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206</v>
      </c>
      <c r="BM96" s="223" t="s">
        <v>891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892</v>
      </c>
      <c r="G97" s="237"/>
      <c r="H97" s="240">
        <v>9.24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5" s="2" customFormat="1" ht="66.75" customHeight="1">
      <c r="A98" s="38"/>
      <c r="B98" s="39"/>
      <c r="C98" s="212" t="s">
        <v>82</v>
      </c>
      <c r="D98" s="212" t="s">
        <v>201</v>
      </c>
      <c r="E98" s="213" t="s">
        <v>492</v>
      </c>
      <c r="F98" s="214" t="s">
        <v>493</v>
      </c>
      <c r="G98" s="215" t="s">
        <v>424</v>
      </c>
      <c r="H98" s="216">
        <v>2.64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893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894</v>
      </c>
      <c r="G99" s="237"/>
      <c r="H99" s="240">
        <v>2.64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16.5" customHeight="1">
      <c r="A100" s="38"/>
      <c r="B100" s="39"/>
      <c r="C100" s="252" t="s">
        <v>218</v>
      </c>
      <c r="D100" s="252" t="s">
        <v>394</v>
      </c>
      <c r="E100" s="253" t="s">
        <v>496</v>
      </c>
      <c r="F100" s="254" t="s">
        <v>497</v>
      </c>
      <c r="G100" s="255" t="s">
        <v>242</v>
      </c>
      <c r="H100" s="256">
        <v>4.884</v>
      </c>
      <c r="I100" s="257"/>
      <c r="J100" s="258">
        <f>ROUND(I100*H100,2)</f>
        <v>0</v>
      </c>
      <c r="K100" s="254" t="s">
        <v>205</v>
      </c>
      <c r="L100" s="259"/>
      <c r="M100" s="260" t="s">
        <v>19</v>
      </c>
      <c r="N100" s="261" t="s">
        <v>44</v>
      </c>
      <c r="O100" s="84"/>
      <c r="P100" s="221">
        <f>O100*H100</f>
        <v>0</v>
      </c>
      <c r="Q100" s="221">
        <v>1</v>
      </c>
      <c r="R100" s="221">
        <f>Q100*H100</f>
        <v>4.884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249</v>
      </c>
      <c r="AT100" s="223" t="s">
        <v>394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895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896</v>
      </c>
      <c r="G101" s="237"/>
      <c r="H101" s="240">
        <v>4.884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3" s="12" customFormat="1" ht="22.8" customHeight="1">
      <c r="A102" s="12"/>
      <c r="B102" s="196"/>
      <c r="C102" s="197"/>
      <c r="D102" s="198" t="s">
        <v>72</v>
      </c>
      <c r="E102" s="210" t="s">
        <v>389</v>
      </c>
      <c r="F102" s="210" t="s">
        <v>390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SUM(P103:P110)</f>
        <v>0</v>
      </c>
      <c r="Q102" s="204"/>
      <c r="R102" s="205">
        <f>SUM(R103:R110)</f>
        <v>0.00024</v>
      </c>
      <c r="S102" s="204"/>
      <c r="T102" s="206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80</v>
      </c>
      <c r="AT102" s="208" t="s">
        <v>72</v>
      </c>
      <c r="AU102" s="208" t="s">
        <v>80</v>
      </c>
      <c r="AY102" s="207" t="s">
        <v>199</v>
      </c>
      <c r="BK102" s="209">
        <f>SUM(BK103:BK110)</f>
        <v>0</v>
      </c>
    </row>
    <row r="103" spans="1:65" s="2" customFormat="1" ht="37.8" customHeight="1">
      <c r="A103" s="38"/>
      <c r="B103" s="39"/>
      <c r="C103" s="212" t="s">
        <v>206</v>
      </c>
      <c r="D103" s="212" t="s">
        <v>201</v>
      </c>
      <c r="E103" s="213" t="s">
        <v>501</v>
      </c>
      <c r="F103" s="214" t="s">
        <v>502</v>
      </c>
      <c r="G103" s="215" t="s">
        <v>204</v>
      </c>
      <c r="H103" s="216">
        <v>16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897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504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505</v>
      </c>
      <c r="G105" s="237"/>
      <c r="H105" s="240">
        <v>16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37.8" customHeight="1">
      <c r="A106" s="38"/>
      <c r="B106" s="39"/>
      <c r="C106" s="212" t="s">
        <v>231</v>
      </c>
      <c r="D106" s="212" t="s">
        <v>201</v>
      </c>
      <c r="E106" s="213" t="s">
        <v>391</v>
      </c>
      <c r="F106" s="214" t="s">
        <v>392</v>
      </c>
      <c r="G106" s="215" t="s">
        <v>204</v>
      </c>
      <c r="H106" s="216">
        <v>16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898</v>
      </c>
    </row>
    <row r="107" spans="1:65" s="2" customFormat="1" ht="16.5" customHeight="1">
      <c r="A107" s="38"/>
      <c r="B107" s="39"/>
      <c r="C107" s="252" t="s">
        <v>239</v>
      </c>
      <c r="D107" s="252" t="s">
        <v>394</v>
      </c>
      <c r="E107" s="253" t="s">
        <v>395</v>
      </c>
      <c r="F107" s="254" t="s">
        <v>396</v>
      </c>
      <c r="G107" s="255" t="s">
        <v>397</v>
      </c>
      <c r="H107" s="256">
        <v>0.24</v>
      </c>
      <c r="I107" s="257"/>
      <c r="J107" s="258">
        <f>ROUND(I107*H107,2)</f>
        <v>0</v>
      </c>
      <c r="K107" s="254" t="s">
        <v>205</v>
      </c>
      <c r="L107" s="259"/>
      <c r="M107" s="260" t="s">
        <v>19</v>
      </c>
      <c r="N107" s="261" t="s">
        <v>44</v>
      </c>
      <c r="O107" s="84"/>
      <c r="P107" s="221">
        <f>O107*H107</f>
        <v>0</v>
      </c>
      <c r="Q107" s="221">
        <v>0.001</v>
      </c>
      <c r="R107" s="221">
        <f>Q107*H107</f>
        <v>0.00024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249</v>
      </c>
      <c r="AT107" s="223" t="s">
        <v>394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899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508</v>
      </c>
      <c r="G108" s="237"/>
      <c r="H108" s="240">
        <v>0.24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65" s="2" customFormat="1" ht="49.05" customHeight="1">
      <c r="A109" s="38"/>
      <c r="B109" s="39"/>
      <c r="C109" s="212" t="s">
        <v>244</v>
      </c>
      <c r="D109" s="212" t="s">
        <v>201</v>
      </c>
      <c r="E109" s="213" t="s">
        <v>400</v>
      </c>
      <c r="F109" s="214" t="s">
        <v>401</v>
      </c>
      <c r="G109" s="215" t="s">
        <v>204</v>
      </c>
      <c r="H109" s="216">
        <v>16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900</v>
      </c>
    </row>
    <row r="110" spans="1:65" s="2" customFormat="1" ht="49.05" customHeight="1">
      <c r="A110" s="38"/>
      <c r="B110" s="39"/>
      <c r="C110" s="212" t="s">
        <v>249</v>
      </c>
      <c r="D110" s="212" t="s">
        <v>201</v>
      </c>
      <c r="E110" s="213" t="s">
        <v>510</v>
      </c>
      <c r="F110" s="214" t="s">
        <v>511</v>
      </c>
      <c r="G110" s="215" t="s">
        <v>204</v>
      </c>
      <c r="H110" s="216">
        <v>16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901</v>
      </c>
    </row>
    <row r="111" spans="1:63" s="12" customFormat="1" ht="22.8" customHeight="1">
      <c r="A111" s="12"/>
      <c r="B111" s="196"/>
      <c r="C111" s="197"/>
      <c r="D111" s="198" t="s">
        <v>72</v>
      </c>
      <c r="E111" s="210" t="s">
        <v>82</v>
      </c>
      <c r="F111" s="210" t="s">
        <v>513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SUM(P112:P113)</f>
        <v>0</v>
      </c>
      <c r="Q111" s="204"/>
      <c r="R111" s="205">
        <f>SUM(R112:R113)</f>
        <v>2.6136</v>
      </c>
      <c r="S111" s="204"/>
      <c r="T111" s="206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72</v>
      </c>
      <c r="AU111" s="208" t="s">
        <v>80</v>
      </c>
      <c r="AY111" s="207" t="s">
        <v>199</v>
      </c>
      <c r="BK111" s="209">
        <f>SUM(BK112:BK113)</f>
        <v>0</v>
      </c>
    </row>
    <row r="112" spans="1:65" s="2" customFormat="1" ht="24.15" customHeight="1">
      <c r="A112" s="38"/>
      <c r="B112" s="39"/>
      <c r="C112" s="212" t="s">
        <v>223</v>
      </c>
      <c r="D112" s="212" t="s">
        <v>201</v>
      </c>
      <c r="E112" s="213" t="s">
        <v>514</v>
      </c>
      <c r="F112" s="214" t="s">
        <v>515</v>
      </c>
      <c r="G112" s="215" t="s">
        <v>424</v>
      </c>
      <c r="H112" s="216">
        <v>1.32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1.98</v>
      </c>
      <c r="R112" s="221">
        <f>Q112*H112</f>
        <v>2.6136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902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903</v>
      </c>
      <c r="G113" s="237"/>
      <c r="H113" s="240">
        <v>1.32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63" s="12" customFormat="1" ht="22.8" customHeight="1">
      <c r="A114" s="12"/>
      <c r="B114" s="196"/>
      <c r="C114" s="197"/>
      <c r="D114" s="198" t="s">
        <v>72</v>
      </c>
      <c r="E114" s="210" t="s">
        <v>249</v>
      </c>
      <c r="F114" s="210" t="s">
        <v>526</v>
      </c>
      <c r="G114" s="197"/>
      <c r="H114" s="197"/>
      <c r="I114" s="200"/>
      <c r="J114" s="211">
        <f>BK114</f>
        <v>0</v>
      </c>
      <c r="K114" s="197"/>
      <c r="L114" s="202"/>
      <c r="M114" s="203"/>
      <c r="N114" s="204"/>
      <c r="O114" s="204"/>
      <c r="P114" s="205">
        <f>SUM(P115:P122)</f>
        <v>0</v>
      </c>
      <c r="Q114" s="204"/>
      <c r="R114" s="205">
        <f>SUM(R115:R122)</f>
        <v>9.161584649999998</v>
      </c>
      <c r="S114" s="204"/>
      <c r="T114" s="206">
        <f>SUM(T115:T122)</f>
        <v>5.6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7" t="s">
        <v>80</v>
      </c>
      <c r="AT114" s="208" t="s">
        <v>72</v>
      </c>
      <c r="AU114" s="208" t="s">
        <v>80</v>
      </c>
      <c r="AY114" s="207" t="s">
        <v>199</v>
      </c>
      <c r="BK114" s="209">
        <f>SUM(BK115:BK122)</f>
        <v>0</v>
      </c>
    </row>
    <row r="115" spans="1:65" s="2" customFormat="1" ht="24.15" customHeight="1">
      <c r="A115" s="38"/>
      <c r="B115" s="39"/>
      <c r="C115" s="212" t="s">
        <v>431</v>
      </c>
      <c r="D115" s="212" t="s">
        <v>201</v>
      </c>
      <c r="E115" s="213" t="s">
        <v>714</v>
      </c>
      <c r="F115" s="214" t="s">
        <v>715</v>
      </c>
      <c r="G115" s="215" t="s">
        <v>227</v>
      </c>
      <c r="H115" s="216">
        <v>8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0.7</v>
      </c>
      <c r="T115" s="222">
        <f>S115*H115</f>
        <v>5.6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904</v>
      </c>
    </row>
    <row r="116" spans="1:65" s="2" customFormat="1" ht="33" customHeight="1">
      <c r="A116" s="38"/>
      <c r="B116" s="39"/>
      <c r="C116" s="212" t="s">
        <v>437</v>
      </c>
      <c r="D116" s="212" t="s">
        <v>201</v>
      </c>
      <c r="E116" s="213" t="s">
        <v>717</v>
      </c>
      <c r="F116" s="214" t="s">
        <v>718</v>
      </c>
      <c r="G116" s="215" t="s">
        <v>227</v>
      </c>
      <c r="H116" s="216">
        <v>8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4E-05</v>
      </c>
      <c r="R116" s="221">
        <f>Q116*H116</f>
        <v>0.00032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905</v>
      </c>
    </row>
    <row r="117" spans="1:65" s="2" customFormat="1" ht="24.15" customHeight="1">
      <c r="A117" s="38"/>
      <c r="B117" s="39"/>
      <c r="C117" s="252" t="s">
        <v>441</v>
      </c>
      <c r="D117" s="252" t="s">
        <v>394</v>
      </c>
      <c r="E117" s="253" t="s">
        <v>533</v>
      </c>
      <c r="F117" s="254" t="s">
        <v>534</v>
      </c>
      <c r="G117" s="255" t="s">
        <v>227</v>
      </c>
      <c r="H117" s="256">
        <v>9</v>
      </c>
      <c r="I117" s="257"/>
      <c r="J117" s="258">
        <f>ROUND(I117*H117,2)</f>
        <v>0</v>
      </c>
      <c r="K117" s="254" t="s">
        <v>205</v>
      </c>
      <c r="L117" s="259"/>
      <c r="M117" s="260" t="s">
        <v>19</v>
      </c>
      <c r="N117" s="261" t="s">
        <v>44</v>
      </c>
      <c r="O117" s="84"/>
      <c r="P117" s="221">
        <f>O117*H117</f>
        <v>0</v>
      </c>
      <c r="Q117" s="221">
        <v>0.0092</v>
      </c>
      <c r="R117" s="221">
        <f>Q117*H117</f>
        <v>0.0828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249</v>
      </c>
      <c r="AT117" s="223" t="s">
        <v>394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906</v>
      </c>
    </row>
    <row r="118" spans="1:65" s="2" customFormat="1" ht="24.15" customHeight="1">
      <c r="A118" s="38"/>
      <c r="B118" s="39"/>
      <c r="C118" s="212" t="s">
        <v>445</v>
      </c>
      <c r="D118" s="212" t="s">
        <v>201</v>
      </c>
      <c r="E118" s="213" t="s">
        <v>536</v>
      </c>
      <c r="F118" s="214" t="s">
        <v>537</v>
      </c>
      <c r="G118" s="215" t="s">
        <v>424</v>
      </c>
      <c r="H118" s="216">
        <v>3.679</v>
      </c>
      <c r="I118" s="217"/>
      <c r="J118" s="218">
        <f>ROUND(I118*H118,2)</f>
        <v>0</v>
      </c>
      <c r="K118" s="214" t="s">
        <v>205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2.45329</v>
      </c>
      <c r="R118" s="221">
        <f>Q118*H118</f>
        <v>9.025653909999999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907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908</v>
      </c>
      <c r="G119" s="237"/>
      <c r="H119" s="240">
        <v>3.679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65" s="2" customFormat="1" ht="21.75" customHeight="1">
      <c r="A120" s="38"/>
      <c r="B120" s="39"/>
      <c r="C120" s="212" t="s">
        <v>449</v>
      </c>
      <c r="D120" s="212" t="s">
        <v>201</v>
      </c>
      <c r="E120" s="213" t="s">
        <v>540</v>
      </c>
      <c r="F120" s="214" t="s">
        <v>541</v>
      </c>
      <c r="G120" s="215" t="s">
        <v>204</v>
      </c>
      <c r="H120" s="216">
        <v>13.137</v>
      </c>
      <c r="I120" s="217"/>
      <c r="J120" s="218">
        <f>ROUND(I120*H120,2)</f>
        <v>0</v>
      </c>
      <c r="K120" s="214" t="s">
        <v>205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0.00402</v>
      </c>
      <c r="R120" s="221">
        <f>Q120*H120</f>
        <v>0.05281074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206</v>
      </c>
      <c r="AT120" s="223" t="s">
        <v>201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909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910</v>
      </c>
      <c r="G121" s="237"/>
      <c r="H121" s="240">
        <v>12.48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725</v>
      </c>
      <c r="G122" s="237"/>
      <c r="H122" s="240">
        <v>0.657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223</v>
      </c>
      <c r="F123" s="210" t="s">
        <v>224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P124</f>
        <v>0</v>
      </c>
      <c r="Q123" s="204"/>
      <c r="R123" s="205">
        <f>R124</f>
        <v>33.50284</v>
      </c>
      <c r="S123" s="204"/>
      <c r="T123" s="206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BK124</f>
        <v>0</v>
      </c>
    </row>
    <row r="124" spans="1:65" s="2" customFormat="1" ht="33" customHeight="1">
      <c r="A124" s="38"/>
      <c r="B124" s="39"/>
      <c r="C124" s="212" t="s">
        <v>8</v>
      </c>
      <c r="D124" s="212" t="s">
        <v>201</v>
      </c>
      <c r="E124" s="213" t="s">
        <v>726</v>
      </c>
      <c r="F124" s="214" t="s">
        <v>727</v>
      </c>
      <c r="G124" s="215" t="s">
        <v>547</v>
      </c>
      <c r="H124" s="216">
        <v>2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16.75142</v>
      </c>
      <c r="R124" s="221">
        <f>Q124*H124</f>
        <v>33.50284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911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237</v>
      </c>
      <c r="F125" s="210" t="s">
        <v>238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SUM(P126:P129)</f>
        <v>0</v>
      </c>
      <c r="Q125" s="204"/>
      <c r="R125" s="205">
        <f>SUM(R126:R129)</f>
        <v>0</v>
      </c>
      <c r="S125" s="204"/>
      <c r="T125" s="206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SUM(BK126:BK129)</f>
        <v>0</v>
      </c>
    </row>
    <row r="126" spans="1:65" s="2" customFormat="1" ht="33" customHeight="1">
      <c r="A126" s="38"/>
      <c r="B126" s="39"/>
      <c r="C126" s="212" t="s">
        <v>457</v>
      </c>
      <c r="D126" s="212" t="s">
        <v>201</v>
      </c>
      <c r="E126" s="213" t="s">
        <v>240</v>
      </c>
      <c r="F126" s="214" t="s">
        <v>241</v>
      </c>
      <c r="G126" s="215" t="s">
        <v>242</v>
      </c>
      <c r="H126" s="216">
        <v>5.6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912</v>
      </c>
    </row>
    <row r="127" spans="1:65" s="2" customFormat="1" ht="44.25" customHeight="1">
      <c r="A127" s="38"/>
      <c r="B127" s="39"/>
      <c r="C127" s="212" t="s">
        <v>461</v>
      </c>
      <c r="D127" s="212" t="s">
        <v>201</v>
      </c>
      <c r="E127" s="213" t="s">
        <v>245</v>
      </c>
      <c r="F127" s="214" t="s">
        <v>246</v>
      </c>
      <c r="G127" s="215" t="s">
        <v>242</v>
      </c>
      <c r="H127" s="216">
        <v>72.8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913</v>
      </c>
    </row>
    <row r="128" spans="1:51" s="14" customFormat="1" ht="12">
      <c r="A128" s="14"/>
      <c r="B128" s="236"/>
      <c r="C128" s="237"/>
      <c r="D128" s="227" t="s">
        <v>208</v>
      </c>
      <c r="E128" s="237"/>
      <c r="F128" s="239" t="s">
        <v>914</v>
      </c>
      <c r="G128" s="237"/>
      <c r="H128" s="240">
        <v>72.8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4</v>
      </c>
      <c r="AX128" s="14" t="s">
        <v>80</v>
      </c>
      <c r="AY128" s="246" t="s">
        <v>199</v>
      </c>
    </row>
    <row r="129" spans="1:65" s="2" customFormat="1" ht="44.25" customHeight="1">
      <c r="A129" s="38"/>
      <c r="B129" s="39"/>
      <c r="C129" s="212" t="s">
        <v>389</v>
      </c>
      <c r="D129" s="212" t="s">
        <v>201</v>
      </c>
      <c r="E129" s="213" t="s">
        <v>552</v>
      </c>
      <c r="F129" s="214" t="s">
        <v>553</v>
      </c>
      <c r="G129" s="215" t="s">
        <v>242</v>
      </c>
      <c r="H129" s="216">
        <v>5.6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915</v>
      </c>
    </row>
    <row r="130" spans="1:63" s="12" customFormat="1" ht="22.8" customHeight="1">
      <c r="A130" s="12"/>
      <c r="B130" s="196"/>
      <c r="C130" s="197"/>
      <c r="D130" s="198" t="s">
        <v>72</v>
      </c>
      <c r="E130" s="210" t="s">
        <v>253</v>
      </c>
      <c r="F130" s="210" t="s">
        <v>254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P131</f>
        <v>0</v>
      </c>
      <c r="Q130" s="204"/>
      <c r="R130" s="205">
        <f>R131</f>
        <v>0</v>
      </c>
      <c r="S130" s="204"/>
      <c r="T130" s="206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80</v>
      </c>
      <c r="AT130" s="208" t="s">
        <v>72</v>
      </c>
      <c r="AU130" s="208" t="s">
        <v>80</v>
      </c>
      <c r="AY130" s="207" t="s">
        <v>199</v>
      </c>
      <c r="BK130" s="209">
        <f>BK131</f>
        <v>0</v>
      </c>
    </row>
    <row r="131" spans="1:65" s="2" customFormat="1" ht="44.25" customHeight="1">
      <c r="A131" s="38"/>
      <c r="B131" s="39"/>
      <c r="C131" s="212" t="s">
        <v>470</v>
      </c>
      <c r="D131" s="212" t="s">
        <v>201</v>
      </c>
      <c r="E131" s="213" t="s">
        <v>255</v>
      </c>
      <c r="F131" s="214" t="s">
        <v>256</v>
      </c>
      <c r="G131" s="215" t="s">
        <v>242</v>
      </c>
      <c r="H131" s="216">
        <v>50.162</v>
      </c>
      <c r="I131" s="217"/>
      <c r="J131" s="218">
        <f>ROUND(I131*H131,2)</f>
        <v>0</v>
      </c>
      <c r="K131" s="214" t="s">
        <v>205</v>
      </c>
      <c r="L131" s="44"/>
      <c r="M131" s="247" t="s">
        <v>19</v>
      </c>
      <c r="N131" s="248" t="s">
        <v>44</v>
      </c>
      <c r="O131" s="249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916</v>
      </c>
    </row>
    <row r="132" spans="1:31" s="2" customFormat="1" ht="6.95" customHeight="1">
      <c r="A132" s="38"/>
      <c r="B132" s="59"/>
      <c r="C132" s="60"/>
      <c r="D132" s="60"/>
      <c r="E132" s="60"/>
      <c r="F132" s="60"/>
      <c r="G132" s="60"/>
      <c r="H132" s="60"/>
      <c r="I132" s="60"/>
      <c r="J132" s="60"/>
      <c r="K132" s="60"/>
      <c r="L132" s="44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sheetProtection password="CC35" sheet="1" objects="1" scenarios="1" formatColumns="0" formatRows="0" autoFilter="0"/>
  <autoFilter ref="C92:K13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917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ROUND((SUM(BE95:BE145)),2)</f>
        <v>0</v>
      </c>
      <c r="G35" s="38"/>
      <c r="H35" s="38"/>
      <c r="I35" s="157">
        <v>0.21</v>
      </c>
      <c r="J35" s="156">
        <f>ROUND(((SUM(BE95:BE145))*I35),2)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ROUND((SUM(BF95:BF145)),2)</f>
        <v>0</v>
      </c>
      <c r="G36" s="38"/>
      <c r="H36" s="38"/>
      <c r="I36" s="157">
        <v>0.15</v>
      </c>
      <c r="J36" s="156">
        <f>ROUND(((SUM(BF95:BF145))*I36),2)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ROUND((SUM(BG95:BG145)),2)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ROUND((SUM(BH95:BH145)),2)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ROUND((SUM(BI95:BI145)),2)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132 - Hospodářský sjezd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J120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378</v>
      </c>
      <c r="E69" s="182"/>
      <c r="F69" s="182"/>
      <c r="G69" s="182"/>
      <c r="H69" s="182"/>
      <c r="I69" s="182"/>
      <c r="J69" s="183">
        <f>J123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481</v>
      </c>
      <c r="E70" s="182"/>
      <c r="F70" s="182"/>
      <c r="G70" s="182"/>
      <c r="H70" s="182"/>
      <c r="I70" s="182"/>
      <c r="J70" s="183">
        <f>J125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181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182</v>
      </c>
      <c r="E72" s="182"/>
      <c r="F72" s="182"/>
      <c r="G72" s="182"/>
      <c r="H72" s="182"/>
      <c r="I72" s="182"/>
      <c r="J72" s="183">
        <f>J138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183</v>
      </c>
      <c r="E73" s="182"/>
      <c r="F73" s="182"/>
      <c r="G73" s="182"/>
      <c r="H73" s="182"/>
      <c r="I73" s="182"/>
      <c r="J73" s="183">
        <f>J144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184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III/19357 od II/193 u Třebnic - OK II/193 u Horšovského Týna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171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818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03 - SO 132 - Hospodářský sjezd s propustkem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 xml:space="preserve"> </v>
      </c>
      <c r="G89" s="40"/>
      <c r="H89" s="40"/>
      <c r="I89" s="32" t="s">
        <v>23</v>
      </c>
      <c r="J89" s="72" t="str">
        <f>IF(J14="","",J14)</f>
        <v>18. 3. 2021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 xml:space="preserve"> </v>
      </c>
      <c r="G91" s="40"/>
      <c r="H91" s="40"/>
      <c r="I91" s="32" t="s">
        <v>30</v>
      </c>
      <c r="J91" s="36" t="str">
        <f>E23</f>
        <v>IK Plzeň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IF(E20="","",E20)</f>
        <v>Vyplň údaj</v>
      </c>
      <c r="G92" s="40"/>
      <c r="H92" s="40"/>
      <c r="I92" s="32" t="s">
        <v>35</v>
      </c>
      <c r="J92" s="36" t="str">
        <f>E26</f>
        <v>Václav Nový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185</v>
      </c>
      <c r="D94" s="188" t="s">
        <v>58</v>
      </c>
      <c r="E94" s="188" t="s">
        <v>54</v>
      </c>
      <c r="F94" s="188" t="s">
        <v>55</v>
      </c>
      <c r="G94" s="188" t="s">
        <v>186</v>
      </c>
      <c r="H94" s="188" t="s">
        <v>187</v>
      </c>
      <c r="I94" s="188" t="s">
        <v>188</v>
      </c>
      <c r="J94" s="188" t="s">
        <v>177</v>
      </c>
      <c r="K94" s="189" t="s">
        <v>189</v>
      </c>
      <c r="L94" s="190"/>
      <c r="M94" s="92" t="s">
        <v>19</v>
      </c>
      <c r="N94" s="93" t="s">
        <v>43</v>
      </c>
      <c r="O94" s="93" t="s">
        <v>190</v>
      </c>
      <c r="P94" s="93" t="s">
        <v>191</v>
      </c>
      <c r="Q94" s="93" t="s">
        <v>192</v>
      </c>
      <c r="R94" s="93" t="s">
        <v>193</v>
      </c>
      <c r="S94" s="93" t="s">
        <v>194</v>
      </c>
      <c r="T94" s="94" t="s">
        <v>195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196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</f>
        <v>0</v>
      </c>
      <c r="Q95" s="96"/>
      <c r="R95" s="193">
        <f>R96</f>
        <v>126.54415767999998</v>
      </c>
      <c r="S95" s="96"/>
      <c r="T95" s="194">
        <f>T96</f>
        <v>29.044800000000002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72</v>
      </c>
      <c r="AU95" s="17" t="s">
        <v>178</v>
      </c>
      <c r="BK95" s="195">
        <f>BK96</f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197</v>
      </c>
      <c r="F96" s="199" t="s">
        <v>198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P97+P108+P117+P120+P123+P125+P136+P138+P144</f>
        <v>0</v>
      </c>
      <c r="Q96" s="204"/>
      <c r="R96" s="205">
        <f>R97+R108+R117+R120+R123+R125+R136+R138+R144</f>
        <v>126.54415767999998</v>
      </c>
      <c r="S96" s="204"/>
      <c r="T96" s="206">
        <f>T97+T108+T117+T120+T123+T125+T136+T138+T144</f>
        <v>29.044800000000002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73</v>
      </c>
      <c r="AY96" s="207" t="s">
        <v>199</v>
      </c>
      <c r="BK96" s="209">
        <f>BK97+BK108+BK117+BK120+BK123+BK125+BK136+BK138+BK144</f>
        <v>0</v>
      </c>
    </row>
    <row r="97" spans="1:63" s="12" customFormat="1" ht="22.8" customHeight="1">
      <c r="A97" s="12"/>
      <c r="B97" s="196"/>
      <c r="C97" s="197"/>
      <c r="D97" s="198" t="s">
        <v>72</v>
      </c>
      <c r="E97" s="210" t="s">
        <v>80</v>
      </c>
      <c r="F97" s="210" t="s">
        <v>200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SUM(P98:P107)</f>
        <v>0</v>
      </c>
      <c r="Q97" s="204"/>
      <c r="R97" s="205">
        <f>SUM(R98:R107)</f>
        <v>15.584</v>
      </c>
      <c r="S97" s="204"/>
      <c r="T97" s="206">
        <f>SUM(T98:T107)</f>
        <v>19.0608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80</v>
      </c>
      <c r="AT97" s="208" t="s">
        <v>72</v>
      </c>
      <c r="AU97" s="208" t="s">
        <v>80</v>
      </c>
      <c r="AY97" s="207" t="s">
        <v>199</v>
      </c>
      <c r="BK97" s="209">
        <f>SUM(BK98:BK107)</f>
        <v>0</v>
      </c>
    </row>
    <row r="98" spans="1:65" s="2" customFormat="1" ht="66.75" customHeight="1">
      <c r="A98" s="38"/>
      <c r="B98" s="39"/>
      <c r="C98" s="212" t="s">
        <v>80</v>
      </c>
      <c r="D98" s="212" t="s">
        <v>201</v>
      </c>
      <c r="E98" s="213" t="s">
        <v>482</v>
      </c>
      <c r="F98" s="214" t="s">
        <v>483</v>
      </c>
      <c r="G98" s="215" t="s">
        <v>204</v>
      </c>
      <c r="H98" s="216">
        <v>43.32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0.44</v>
      </c>
      <c r="T98" s="222">
        <f>S98*H98</f>
        <v>19.0608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918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919</v>
      </c>
      <c r="G99" s="237"/>
      <c r="H99" s="240">
        <v>43.32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31.181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920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921</v>
      </c>
      <c r="G101" s="237"/>
      <c r="H101" s="240">
        <v>35.1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922</v>
      </c>
      <c r="G102" s="237"/>
      <c r="H102" s="240">
        <v>-3.919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66.75" customHeight="1">
      <c r="A103" s="38"/>
      <c r="B103" s="39"/>
      <c r="C103" s="212" t="s">
        <v>218</v>
      </c>
      <c r="D103" s="212" t="s">
        <v>201</v>
      </c>
      <c r="E103" s="213" t="s">
        <v>492</v>
      </c>
      <c r="F103" s="214" t="s">
        <v>493</v>
      </c>
      <c r="G103" s="215" t="s">
        <v>424</v>
      </c>
      <c r="H103" s="216">
        <v>8.424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923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924</v>
      </c>
      <c r="G104" s="237"/>
      <c r="H104" s="240">
        <v>8.424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16.5" customHeight="1">
      <c r="A105" s="38"/>
      <c r="B105" s="39"/>
      <c r="C105" s="252" t="s">
        <v>206</v>
      </c>
      <c r="D105" s="252" t="s">
        <v>394</v>
      </c>
      <c r="E105" s="253" t="s">
        <v>496</v>
      </c>
      <c r="F105" s="254" t="s">
        <v>497</v>
      </c>
      <c r="G105" s="255" t="s">
        <v>242</v>
      </c>
      <c r="H105" s="256">
        <v>15.584</v>
      </c>
      <c r="I105" s="257"/>
      <c r="J105" s="258">
        <f>ROUND(I105*H105,2)</f>
        <v>0</v>
      </c>
      <c r="K105" s="254" t="s">
        <v>205</v>
      </c>
      <c r="L105" s="259"/>
      <c r="M105" s="260" t="s">
        <v>19</v>
      </c>
      <c r="N105" s="261" t="s">
        <v>44</v>
      </c>
      <c r="O105" s="84"/>
      <c r="P105" s="221">
        <f>O105*H105</f>
        <v>0</v>
      </c>
      <c r="Q105" s="221">
        <v>1</v>
      </c>
      <c r="R105" s="221">
        <f>Q105*H105</f>
        <v>15.584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249</v>
      </c>
      <c r="AT105" s="223" t="s">
        <v>394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925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926</v>
      </c>
      <c r="G106" s="237"/>
      <c r="H106" s="240">
        <v>15.584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5" s="2" customFormat="1" ht="33" customHeight="1">
      <c r="A107" s="38"/>
      <c r="B107" s="39"/>
      <c r="C107" s="212" t="s">
        <v>231</v>
      </c>
      <c r="D107" s="212" t="s">
        <v>201</v>
      </c>
      <c r="E107" s="213" t="s">
        <v>386</v>
      </c>
      <c r="F107" s="214" t="s">
        <v>387</v>
      </c>
      <c r="G107" s="215" t="s">
        <v>204</v>
      </c>
      <c r="H107" s="216">
        <v>43.32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927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389</v>
      </c>
      <c r="F108" s="210" t="s">
        <v>390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SUM(P109:P116)</f>
        <v>0</v>
      </c>
      <c r="Q108" s="204"/>
      <c r="R108" s="205">
        <f>SUM(R109:R116)</f>
        <v>0.0007199999999999999</v>
      </c>
      <c r="S108" s="204"/>
      <c r="T108" s="206">
        <f>SUM(T109:T116)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72</v>
      </c>
      <c r="AU108" s="208" t="s">
        <v>80</v>
      </c>
      <c r="AY108" s="207" t="s">
        <v>199</v>
      </c>
      <c r="BK108" s="209">
        <f>SUM(BK109:BK116)</f>
        <v>0</v>
      </c>
    </row>
    <row r="109" spans="1:65" s="2" customFormat="1" ht="37.8" customHeight="1">
      <c r="A109" s="38"/>
      <c r="B109" s="39"/>
      <c r="C109" s="212" t="s">
        <v>239</v>
      </c>
      <c r="D109" s="212" t="s">
        <v>201</v>
      </c>
      <c r="E109" s="213" t="s">
        <v>501</v>
      </c>
      <c r="F109" s="214" t="s">
        <v>502</v>
      </c>
      <c r="G109" s="215" t="s">
        <v>204</v>
      </c>
      <c r="H109" s="216">
        <v>48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928</v>
      </c>
    </row>
    <row r="110" spans="1:51" s="13" customFormat="1" ht="12">
      <c r="A110" s="13"/>
      <c r="B110" s="225"/>
      <c r="C110" s="226"/>
      <c r="D110" s="227" t="s">
        <v>208</v>
      </c>
      <c r="E110" s="228" t="s">
        <v>19</v>
      </c>
      <c r="F110" s="229" t="s">
        <v>504</v>
      </c>
      <c r="G110" s="226"/>
      <c r="H110" s="228" t="s">
        <v>19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208</v>
      </c>
      <c r="AU110" s="235" t="s">
        <v>82</v>
      </c>
      <c r="AV110" s="13" t="s">
        <v>80</v>
      </c>
      <c r="AW110" s="13" t="s">
        <v>34</v>
      </c>
      <c r="AX110" s="13" t="s">
        <v>73</v>
      </c>
      <c r="AY110" s="235" t="s">
        <v>199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929</v>
      </c>
      <c r="G111" s="237"/>
      <c r="H111" s="240">
        <v>48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65" s="2" customFormat="1" ht="37.8" customHeight="1">
      <c r="A112" s="38"/>
      <c r="B112" s="39"/>
      <c r="C112" s="212" t="s">
        <v>244</v>
      </c>
      <c r="D112" s="212" t="s">
        <v>201</v>
      </c>
      <c r="E112" s="213" t="s">
        <v>391</v>
      </c>
      <c r="F112" s="214" t="s">
        <v>392</v>
      </c>
      <c r="G112" s="215" t="s">
        <v>204</v>
      </c>
      <c r="H112" s="216">
        <v>48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930</v>
      </c>
    </row>
    <row r="113" spans="1:65" s="2" customFormat="1" ht="16.5" customHeight="1">
      <c r="A113" s="38"/>
      <c r="B113" s="39"/>
      <c r="C113" s="252" t="s">
        <v>249</v>
      </c>
      <c r="D113" s="252" t="s">
        <v>394</v>
      </c>
      <c r="E113" s="253" t="s">
        <v>395</v>
      </c>
      <c r="F113" s="254" t="s">
        <v>396</v>
      </c>
      <c r="G113" s="255" t="s">
        <v>397</v>
      </c>
      <c r="H113" s="256">
        <v>0.72</v>
      </c>
      <c r="I113" s="257"/>
      <c r="J113" s="258">
        <f>ROUND(I113*H113,2)</f>
        <v>0</v>
      </c>
      <c r="K113" s="254" t="s">
        <v>205</v>
      </c>
      <c r="L113" s="259"/>
      <c r="M113" s="260" t="s">
        <v>19</v>
      </c>
      <c r="N113" s="261" t="s">
        <v>44</v>
      </c>
      <c r="O113" s="84"/>
      <c r="P113" s="221">
        <f>O113*H113</f>
        <v>0</v>
      </c>
      <c r="Q113" s="221">
        <v>0.001</v>
      </c>
      <c r="R113" s="221">
        <f>Q113*H113</f>
        <v>0.0007199999999999999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249</v>
      </c>
      <c r="AT113" s="223" t="s">
        <v>394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931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750</v>
      </c>
      <c r="G114" s="237"/>
      <c r="H114" s="240">
        <v>0.72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65" s="2" customFormat="1" ht="49.05" customHeight="1">
      <c r="A115" s="38"/>
      <c r="B115" s="39"/>
      <c r="C115" s="212" t="s">
        <v>223</v>
      </c>
      <c r="D115" s="212" t="s">
        <v>201</v>
      </c>
      <c r="E115" s="213" t="s">
        <v>400</v>
      </c>
      <c r="F115" s="214" t="s">
        <v>401</v>
      </c>
      <c r="G115" s="215" t="s">
        <v>204</v>
      </c>
      <c r="H115" s="216">
        <v>48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932</v>
      </c>
    </row>
    <row r="116" spans="1:65" s="2" customFormat="1" ht="49.05" customHeight="1">
      <c r="A116" s="38"/>
      <c r="B116" s="39"/>
      <c r="C116" s="212" t="s">
        <v>431</v>
      </c>
      <c r="D116" s="212" t="s">
        <v>201</v>
      </c>
      <c r="E116" s="213" t="s">
        <v>510</v>
      </c>
      <c r="F116" s="214" t="s">
        <v>511</v>
      </c>
      <c r="G116" s="215" t="s">
        <v>204</v>
      </c>
      <c r="H116" s="216">
        <v>48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933</v>
      </c>
    </row>
    <row r="117" spans="1:63" s="12" customFormat="1" ht="22.8" customHeight="1">
      <c r="A117" s="12"/>
      <c r="B117" s="196"/>
      <c r="C117" s="197"/>
      <c r="D117" s="198" t="s">
        <v>72</v>
      </c>
      <c r="E117" s="210" t="s">
        <v>82</v>
      </c>
      <c r="F117" s="210" t="s">
        <v>513</v>
      </c>
      <c r="G117" s="197"/>
      <c r="H117" s="197"/>
      <c r="I117" s="200"/>
      <c r="J117" s="211">
        <f>BK117</f>
        <v>0</v>
      </c>
      <c r="K117" s="197"/>
      <c r="L117" s="202"/>
      <c r="M117" s="203"/>
      <c r="N117" s="204"/>
      <c r="O117" s="204"/>
      <c r="P117" s="205">
        <f>SUM(P118:P119)</f>
        <v>0</v>
      </c>
      <c r="Q117" s="204"/>
      <c r="R117" s="205">
        <f>SUM(R118:R119)</f>
        <v>8.33976</v>
      </c>
      <c r="S117" s="204"/>
      <c r="T117" s="206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7" t="s">
        <v>80</v>
      </c>
      <c r="AT117" s="208" t="s">
        <v>72</v>
      </c>
      <c r="AU117" s="208" t="s">
        <v>80</v>
      </c>
      <c r="AY117" s="207" t="s">
        <v>199</v>
      </c>
      <c r="BK117" s="209">
        <f>SUM(BK118:BK119)</f>
        <v>0</v>
      </c>
    </row>
    <row r="118" spans="1:65" s="2" customFormat="1" ht="24.15" customHeight="1">
      <c r="A118" s="38"/>
      <c r="B118" s="39"/>
      <c r="C118" s="212" t="s">
        <v>437</v>
      </c>
      <c r="D118" s="212" t="s">
        <v>201</v>
      </c>
      <c r="E118" s="213" t="s">
        <v>514</v>
      </c>
      <c r="F118" s="214" t="s">
        <v>515</v>
      </c>
      <c r="G118" s="215" t="s">
        <v>424</v>
      </c>
      <c r="H118" s="216">
        <v>4.212</v>
      </c>
      <c r="I118" s="217"/>
      <c r="J118" s="218">
        <f>ROUND(I118*H118,2)</f>
        <v>0</v>
      </c>
      <c r="K118" s="214" t="s">
        <v>205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1.98</v>
      </c>
      <c r="R118" s="221">
        <f>Q118*H118</f>
        <v>8.33976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934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935</v>
      </c>
      <c r="G119" s="237"/>
      <c r="H119" s="240">
        <v>4.212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63" s="12" customFormat="1" ht="22.8" customHeight="1">
      <c r="A120" s="12"/>
      <c r="B120" s="196"/>
      <c r="C120" s="197"/>
      <c r="D120" s="198" t="s">
        <v>72</v>
      </c>
      <c r="E120" s="210" t="s">
        <v>206</v>
      </c>
      <c r="F120" s="210" t="s">
        <v>518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SUM(P121:P122)</f>
        <v>0</v>
      </c>
      <c r="Q120" s="204"/>
      <c r="R120" s="205">
        <f>SUM(R121:R122)</f>
        <v>9.662562</v>
      </c>
      <c r="S120" s="204"/>
      <c r="T120" s="206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80</v>
      </c>
      <c r="AT120" s="208" t="s">
        <v>72</v>
      </c>
      <c r="AU120" s="208" t="s">
        <v>80</v>
      </c>
      <c r="AY120" s="207" t="s">
        <v>199</v>
      </c>
      <c r="BK120" s="209">
        <f>SUM(BK121:BK122)</f>
        <v>0</v>
      </c>
    </row>
    <row r="121" spans="1:65" s="2" customFormat="1" ht="37.8" customHeight="1">
      <c r="A121" s="38"/>
      <c r="B121" s="39"/>
      <c r="C121" s="212" t="s">
        <v>441</v>
      </c>
      <c r="D121" s="212" t="s">
        <v>201</v>
      </c>
      <c r="E121" s="213" t="s">
        <v>519</v>
      </c>
      <c r="F121" s="214" t="s">
        <v>520</v>
      </c>
      <c r="G121" s="215" t="s">
        <v>424</v>
      </c>
      <c r="H121" s="216">
        <v>3.978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2.429</v>
      </c>
      <c r="R121" s="221">
        <f>Q121*H121</f>
        <v>9.662562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936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937</v>
      </c>
      <c r="G122" s="237"/>
      <c r="H122" s="240">
        <v>3.978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231</v>
      </c>
      <c r="F123" s="210" t="s">
        <v>415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P124</f>
        <v>0</v>
      </c>
      <c r="Q123" s="204"/>
      <c r="R123" s="205">
        <f>R124</f>
        <v>24.909</v>
      </c>
      <c r="S123" s="204"/>
      <c r="T123" s="206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BK124</f>
        <v>0</v>
      </c>
    </row>
    <row r="124" spans="1:65" s="2" customFormat="1" ht="24.15" customHeight="1">
      <c r="A124" s="38"/>
      <c r="B124" s="39"/>
      <c r="C124" s="212" t="s">
        <v>445</v>
      </c>
      <c r="D124" s="212" t="s">
        <v>201</v>
      </c>
      <c r="E124" s="213" t="s">
        <v>523</v>
      </c>
      <c r="F124" s="214" t="s">
        <v>524</v>
      </c>
      <c r="G124" s="215" t="s">
        <v>204</v>
      </c>
      <c r="H124" s="216">
        <v>43.32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0.575</v>
      </c>
      <c r="R124" s="221">
        <f>Q124*H124</f>
        <v>24.909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938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SUM(P126:P135)</f>
        <v>0</v>
      </c>
      <c r="Q125" s="204"/>
      <c r="R125" s="205">
        <f>SUM(R126:R135)</f>
        <v>26.01415568</v>
      </c>
      <c r="S125" s="204"/>
      <c r="T125" s="206">
        <f>SUM(T126:T135)</f>
        <v>9.984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SUM(BK126:BK135)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527</v>
      </c>
      <c r="F126" s="214" t="s">
        <v>528</v>
      </c>
      <c r="G126" s="215" t="s">
        <v>227</v>
      </c>
      <c r="H126" s="216">
        <v>31.2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0.32</v>
      </c>
      <c r="T126" s="222">
        <f>S126*H126</f>
        <v>9.984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939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940</v>
      </c>
      <c r="G127" s="237"/>
      <c r="H127" s="240">
        <v>31.2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65" s="2" customFormat="1" ht="33" customHeight="1">
      <c r="A128" s="38"/>
      <c r="B128" s="39"/>
      <c r="C128" s="212" t="s">
        <v>8</v>
      </c>
      <c r="D128" s="212" t="s">
        <v>201</v>
      </c>
      <c r="E128" s="213" t="s">
        <v>530</v>
      </c>
      <c r="F128" s="214" t="s">
        <v>531</v>
      </c>
      <c r="G128" s="215" t="s">
        <v>227</v>
      </c>
      <c r="H128" s="216">
        <v>31.2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3E-05</v>
      </c>
      <c r="R128" s="221">
        <f>Q128*H128</f>
        <v>0.000936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941</v>
      </c>
    </row>
    <row r="129" spans="1:65" s="2" customFormat="1" ht="24.15" customHeight="1">
      <c r="A129" s="38"/>
      <c r="B129" s="39"/>
      <c r="C129" s="252" t="s">
        <v>457</v>
      </c>
      <c r="D129" s="252" t="s">
        <v>394</v>
      </c>
      <c r="E129" s="253" t="s">
        <v>533</v>
      </c>
      <c r="F129" s="254" t="s">
        <v>534</v>
      </c>
      <c r="G129" s="255" t="s">
        <v>227</v>
      </c>
      <c r="H129" s="256">
        <v>33</v>
      </c>
      <c r="I129" s="257"/>
      <c r="J129" s="258">
        <f>ROUND(I129*H129,2)</f>
        <v>0</v>
      </c>
      <c r="K129" s="254" t="s">
        <v>205</v>
      </c>
      <c r="L129" s="259"/>
      <c r="M129" s="260" t="s">
        <v>19</v>
      </c>
      <c r="N129" s="261" t="s">
        <v>44</v>
      </c>
      <c r="O129" s="84"/>
      <c r="P129" s="221">
        <f>O129*H129</f>
        <v>0</v>
      </c>
      <c r="Q129" s="221">
        <v>0.0092</v>
      </c>
      <c r="R129" s="221">
        <f>Q129*H129</f>
        <v>0.3036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249</v>
      </c>
      <c r="AT129" s="223" t="s">
        <v>394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942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943</v>
      </c>
      <c r="G130" s="237"/>
      <c r="H130" s="240">
        <v>33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4.15" customHeight="1">
      <c r="A131" s="38"/>
      <c r="B131" s="39"/>
      <c r="C131" s="212" t="s">
        <v>461</v>
      </c>
      <c r="D131" s="212" t="s">
        <v>201</v>
      </c>
      <c r="E131" s="213" t="s">
        <v>536</v>
      </c>
      <c r="F131" s="214" t="s">
        <v>537</v>
      </c>
      <c r="G131" s="215" t="s">
        <v>424</v>
      </c>
      <c r="H131" s="216">
        <v>10.418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2.45329</v>
      </c>
      <c r="R131" s="221">
        <f>Q131*H131</f>
        <v>25.55837522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944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945</v>
      </c>
      <c r="G132" s="237"/>
      <c r="H132" s="240">
        <v>10.418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65" s="2" customFormat="1" ht="21.75" customHeight="1">
      <c r="A133" s="38"/>
      <c r="B133" s="39"/>
      <c r="C133" s="212" t="s">
        <v>389</v>
      </c>
      <c r="D133" s="212" t="s">
        <v>201</v>
      </c>
      <c r="E133" s="213" t="s">
        <v>540</v>
      </c>
      <c r="F133" s="214" t="s">
        <v>541</v>
      </c>
      <c r="G133" s="215" t="s">
        <v>204</v>
      </c>
      <c r="H133" s="216">
        <v>37.623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0.00402</v>
      </c>
      <c r="R133" s="221">
        <f>Q133*H133</f>
        <v>0.15124446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946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947</v>
      </c>
      <c r="G134" s="237"/>
      <c r="H134" s="240">
        <v>36.192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948</v>
      </c>
      <c r="G135" s="237"/>
      <c r="H135" s="240">
        <v>1.431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223</v>
      </c>
      <c r="F136" s="210" t="s">
        <v>224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P137</f>
        <v>0</v>
      </c>
      <c r="Q136" s="204"/>
      <c r="R136" s="205">
        <f>R137</f>
        <v>42.03396</v>
      </c>
      <c r="S136" s="204"/>
      <c r="T136" s="206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BK137</f>
        <v>0</v>
      </c>
    </row>
    <row r="137" spans="1:65" s="2" customFormat="1" ht="33" customHeight="1">
      <c r="A137" s="38"/>
      <c r="B137" s="39"/>
      <c r="C137" s="212" t="s">
        <v>470</v>
      </c>
      <c r="D137" s="212" t="s">
        <v>201</v>
      </c>
      <c r="E137" s="213" t="s">
        <v>545</v>
      </c>
      <c r="F137" s="214" t="s">
        <v>546</v>
      </c>
      <c r="G137" s="215" t="s">
        <v>547</v>
      </c>
      <c r="H137" s="216">
        <v>6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7.00566</v>
      </c>
      <c r="R137" s="221">
        <f>Q137*H137</f>
        <v>42.03396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949</v>
      </c>
    </row>
    <row r="138" spans="1:63" s="12" customFormat="1" ht="22.8" customHeight="1">
      <c r="A138" s="12"/>
      <c r="B138" s="196"/>
      <c r="C138" s="197"/>
      <c r="D138" s="198" t="s">
        <v>72</v>
      </c>
      <c r="E138" s="210" t="s">
        <v>237</v>
      </c>
      <c r="F138" s="210" t="s">
        <v>238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SUM(P139:P143)</f>
        <v>0</v>
      </c>
      <c r="Q138" s="204"/>
      <c r="R138" s="205">
        <f>SUM(R139:R143)</f>
        <v>0</v>
      </c>
      <c r="S138" s="204"/>
      <c r="T138" s="206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80</v>
      </c>
      <c r="AT138" s="208" t="s">
        <v>72</v>
      </c>
      <c r="AU138" s="208" t="s">
        <v>80</v>
      </c>
      <c r="AY138" s="207" t="s">
        <v>199</v>
      </c>
      <c r="BK138" s="209">
        <f>SUM(BK139:BK143)</f>
        <v>0</v>
      </c>
    </row>
    <row r="139" spans="1:65" s="2" customFormat="1" ht="33" customHeight="1">
      <c r="A139" s="38"/>
      <c r="B139" s="39"/>
      <c r="C139" s="212" t="s">
        <v>472</v>
      </c>
      <c r="D139" s="212" t="s">
        <v>201</v>
      </c>
      <c r="E139" s="213" t="s">
        <v>240</v>
      </c>
      <c r="F139" s="214" t="s">
        <v>241</v>
      </c>
      <c r="G139" s="215" t="s">
        <v>242</v>
      </c>
      <c r="H139" s="216">
        <v>29.045</v>
      </c>
      <c r="I139" s="217"/>
      <c r="J139" s="218">
        <f>ROUND(I139*H139,2)</f>
        <v>0</v>
      </c>
      <c r="K139" s="214" t="s">
        <v>205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950</v>
      </c>
    </row>
    <row r="140" spans="1:65" s="2" customFormat="1" ht="44.25" customHeight="1">
      <c r="A140" s="38"/>
      <c r="B140" s="39"/>
      <c r="C140" s="212" t="s">
        <v>7</v>
      </c>
      <c r="D140" s="212" t="s">
        <v>201</v>
      </c>
      <c r="E140" s="213" t="s">
        <v>245</v>
      </c>
      <c r="F140" s="214" t="s">
        <v>246</v>
      </c>
      <c r="G140" s="215" t="s">
        <v>242</v>
      </c>
      <c r="H140" s="216">
        <v>377.585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951</v>
      </c>
    </row>
    <row r="141" spans="1:51" s="14" customFormat="1" ht="12">
      <c r="A141" s="14"/>
      <c r="B141" s="236"/>
      <c r="C141" s="237"/>
      <c r="D141" s="227" t="s">
        <v>208</v>
      </c>
      <c r="E141" s="237"/>
      <c r="F141" s="239" t="s">
        <v>952</v>
      </c>
      <c r="G141" s="237"/>
      <c r="H141" s="240">
        <v>377.585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4</v>
      </c>
      <c r="AX141" s="14" t="s">
        <v>80</v>
      </c>
      <c r="AY141" s="246" t="s">
        <v>199</v>
      </c>
    </row>
    <row r="142" spans="1:65" s="2" customFormat="1" ht="44.25" customHeight="1">
      <c r="A142" s="38"/>
      <c r="B142" s="39"/>
      <c r="C142" s="212" t="s">
        <v>476</v>
      </c>
      <c r="D142" s="212" t="s">
        <v>201</v>
      </c>
      <c r="E142" s="213" t="s">
        <v>552</v>
      </c>
      <c r="F142" s="214" t="s">
        <v>553</v>
      </c>
      <c r="G142" s="215" t="s">
        <v>242</v>
      </c>
      <c r="H142" s="216">
        <v>9.984</v>
      </c>
      <c r="I142" s="217"/>
      <c r="J142" s="218">
        <f>ROUND(I142*H142,2)</f>
        <v>0</v>
      </c>
      <c r="K142" s="214" t="s">
        <v>205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953</v>
      </c>
    </row>
    <row r="143" spans="1:65" s="2" customFormat="1" ht="44.25" customHeight="1">
      <c r="A143" s="38"/>
      <c r="B143" s="39"/>
      <c r="C143" s="212" t="s">
        <v>555</v>
      </c>
      <c r="D143" s="212" t="s">
        <v>201</v>
      </c>
      <c r="E143" s="213" t="s">
        <v>556</v>
      </c>
      <c r="F143" s="214" t="s">
        <v>557</v>
      </c>
      <c r="G143" s="215" t="s">
        <v>242</v>
      </c>
      <c r="H143" s="216">
        <v>19.061</v>
      </c>
      <c r="I143" s="217"/>
      <c r="J143" s="218">
        <f>ROUND(I143*H143,2)</f>
        <v>0</v>
      </c>
      <c r="K143" s="214" t="s">
        <v>205</v>
      </c>
      <c r="L143" s="44"/>
      <c r="M143" s="219" t="s">
        <v>19</v>
      </c>
      <c r="N143" s="220" t="s">
        <v>44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954</v>
      </c>
    </row>
    <row r="144" spans="1:63" s="12" customFormat="1" ht="22.8" customHeight="1">
      <c r="A144" s="12"/>
      <c r="B144" s="196"/>
      <c r="C144" s="197"/>
      <c r="D144" s="198" t="s">
        <v>72</v>
      </c>
      <c r="E144" s="210" t="s">
        <v>253</v>
      </c>
      <c r="F144" s="210" t="s">
        <v>254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0</v>
      </c>
      <c r="S144" s="204"/>
      <c r="T144" s="20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80</v>
      </c>
      <c r="AT144" s="208" t="s">
        <v>72</v>
      </c>
      <c r="AU144" s="208" t="s">
        <v>80</v>
      </c>
      <c r="AY144" s="207" t="s">
        <v>199</v>
      </c>
      <c r="BK144" s="209">
        <f>BK145</f>
        <v>0</v>
      </c>
    </row>
    <row r="145" spans="1:65" s="2" customFormat="1" ht="44.25" customHeight="1">
      <c r="A145" s="38"/>
      <c r="B145" s="39"/>
      <c r="C145" s="212" t="s">
        <v>559</v>
      </c>
      <c r="D145" s="212" t="s">
        <v>201</v>
      </c>
      <c r="E145" s="213" t="s">
        <v>255</v>
      </c>
      <c r="F145" s="214" t="s">
        <v>256</v>
      </c>
      <c r="G145" s="215" t="s">
        <v>242</v>
      </c>
      <c r="H145" s="216">
        <v>126.544</v>
      </c>
      <c r="I145" s="217"/>
      <c r="J145" s="218">
        <f>ROUND(I145*H145,2)</f>
        <v>0</v>
      </c>
      <c r="K145" s="214" t="s">
        <v>205</v>
      </c>
      <c r="L145" s="44"/>
      <c r="M145" s="247" t="s">
        <v>19</v>
      </c>
      <c r="N145" s="248" t="s">
        <v>44</v>
      </c>
      <c r="O145" s="249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206</v>
      </c>
      <c r="AT145" s="223" t="s">
        <v>201</v>
      </c>
      <c r="AU145" s="223" t="s">
        <v>82</v>
      </c>
      <c r="AY145" s="17" t="s">
        <v>199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206</v>
      </c>
      <c r="BM145" s="223" t="s">
        <v>955</v>
      </c>
    </row>
    <row r="146" spans="1:31" s="2" customFormat="1" ht="6.95" customHeight="1">
      <c r="A146" s="38"/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44"/>
      <c r="M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</sheetData>
  <sheetProtection password="CC35" sheet="1" objects="1" scenarios="1" formatColumns="0" formatRows="0" autoFilter="0"/>
  <autoFilter ref="C94:K1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956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ROUND((SUM(BE90:BE104)),2)</f>
        <v>0</v>
      </c>
      <c r="G35" s="38"/>
      <c r="H35" s="38"/>
      <c r="I35" s="157">
        <v>0.21</v>
      </c>
      <c r="J35" s="156">
        <f>ROUND(((SUM(BE90:BE104))*I35),2)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ROUND((SUM(BF90:BF104)),2)</f>
        <v>0</v>
      </c>
      <c r="G36" s="38"/>
      <c r="H36" s="38"/>
      <c r="I36" s="157">
        <v>0.15</v>
      </c>
      <c r="J36" s="156">
        <f>ROUND(((SUM(BF90:BF104))*I36),2)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ROUND((SUM(BG90:BG104)),2)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ROUND((SUM(BH90:BH104)),2)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ROUND((SUM(BI90:BI104)),2)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SO 133 - Hospodářský sjezd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378</v>
      </c>
      <c r="E66" s="182"/>
      <c r="F66" s="182"/>
      <c r="G66" s="182"/>
      <c r="H66" s="182"/>
      <c r="I66" s="182"/>
      <c r="J66" s="183">
        <f>J96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J98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J103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818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04 - SO 133 - Hospodářský sjezd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13.087</v>
      </c>
      <c r="S90" s="96"/>
      <c r="T90" s="194">
        <f>T91</f>
        <v>10.0144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P92+P96+P98+P103</f>
        <v>0</v>
      </c>
      <c r="Q91" s="204"/>
      <c r="R91" s="205">
        <f>R92+R96+R98+R103</f>
        <v>13.087</v>
      </c>
      <c r="S91" s="204"/>
      <c r="T91" s="206">
        <f>T92+T96+T98+T103</f>
        <v>10.0144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BK92+BK96+BK98+BK103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SUM(P93:P95)</f>
        <v>0</v>
      </c>
      <c r="Q92" s="204"/>
      <c r="R92" s="205">
        <f>SUM(R93:R95)</f>
        <v>0</v>
      </c>
      <c r="S92" s="204"/>
      <c r="T92" s="206">
        <f>SUM(T93:T95)</f>
        <v>10.0144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SUM(BK93:BK95)</f>
        <v>0</v>
      </c>
    </row>
    <row r="93" spans="1:65" s="2" customFormat="1" ht="66.75" customHeight="1">
      <c r="A93" s="38"/>
      <c r="B93" s="39"/>
      <c r="C93" s="212" t="s">
        <v>80</v>
      </c>
      <c r="D93" s="212" t="s">
        <v>201</v>
      </c>
      <c r="E93" s="213" t="s">
        <v>482</v>
      </c>
      <c r="F93" s="214" t="s">
        <v>483</v>
      </c>
      <c r="G93" s="215" t="s">
        <v>204</v>
      </c>
      <c r="H93" s="216">
        <v>22.76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10.0144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957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958</v>
      </c>
      <c r="G94" s="237"/>
      <c r="H94" s="240">
        <v>22.76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65" s="2" customFormat="1" ht="33" customHeight="1">
      <c r="A95" s="38"/>
      <c r="B95" s="39"/>
      <c r="C95" s="212" t="s">
        <v>82</v>
      </c>
      <c r="D95" s="212" t="s">
        <v>201</v>
      </c>
      <c r="E95" s="213" t="s">
        <v>386</v>
      </c>
      <c r="F95" s="214" t="s">
        <v>387</v>
      </c>
      <c r="G95" s="215" t="s">
        <v>204</v>
      </c>
      <c r="H95" s="216">
        <v>22.76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959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231</v>
      </c>
      <c r="F96" s="210" t="s">
        <v>415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P97</f>
        <v>0</v>
      </c>
      <c r="Q96" s="204"/>
      <c r="R96" s="205">
        <f>R97</f>
        <v>13.087</v>
      </c>
      <c r="S96" s="204"/>
      <c r="T96" s="206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BK97</f>
        <v>0</v>
      </c>
    </row>
    <row r="97" spans="1:65" s="2" customFormat="1" ht="24.15" customHeight="1">
      <c r="A97" s="38"/>
      <c r="B97" s="39"/>
      <c r="C97" s="212" t="s">
        <v>218</v>
      </c>
      <c r="D97" s="212" t="s">
        <v>201</v>
      </c>
      <c r="E97" s="213" t="s">
        <v>523</v>
      </c>
      <c r="F97" s="214" t="s">
        <v>524</v>
      </c>
      <c r="G97" s="215" t="s">
        <v>204</v>
      </c>
      <c r="H97" s="216">
        <v>22.76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0.575</v>
      </c>
      <c r="R97" s="221">
        <f>Q97*H97</f>
        <v>13.087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960</v>
      </c>
    </row>
    <row r="98" spans="1:63" s="12" customFormat="1" ht="22.8" customHeight="1">
      <c r="A98" s="12"/>
      <c r="B98" s="196"/>
      <c r="C98" s="197"/>
      <c r="D98" s="198" t="s">
        <v>72</v>
      </c>
      <c r="E98" s="210" t="s">
        <v>237</v>
      </c>
      <c r="F98" s="210" t="s">
        <v>238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SUM(P99:P102)</f>
        <v>0</v>
      </c>
      <c r="Q98" s="204"/>
      <c r="R98" s="205">
        <f>SUM(R99:R102)</f>
        <v>0</v>
      </c>
      <c r="S98" s="204"/>
      <c r="T98" s="206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80</v>
      </c>
      <c r="AT98" s="208" t="s">
        <v>72</v>
      </c>
      <c r="AU98" s="208" t="s">
        <v>80</v>
      </c>
      <c r="AY98" s="207" t="s">
        <v>199</v>
      </c>
      <c r="BK98" s="209">
        <f>SUM(BK99:BK102)</f>
        <v>0</v>
      </c>
    </row>
    <row r="99" spans="1:65" s="2" customFormat="1" ht="33" customHeight="1">
      <c r="A99" s="38"/>
      <c r="B99" s="39"/>
      <c r="C99" s="212" t="s">
        <v>206</v>
      </c>
      <c r="D99" s="212" t="s">
        <v>201</v>
      </c>
      <c r="E99" s="213" t="s">
        <v>240</v>
      </c>
      <c r="F99" s="214" t="s">
        <v>241</v>
      </c>
      <c r="G99" s="215" t="s">
        <v>242</v>
      </c>
      <c r="H99" s="216">
        <v>10.014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961</v>
      </c>
    </row>
    <row r="100" spans="1:65" s="2" customFormat="1" ht="44.25" customHeight="1">
      <c r="A100" s="38"/>
      <c r="B100" s="39"/>
      <c r="C100" s="212" t="s">
        <v>231</v>
      </c>
      <c r="D100" s="212" t="s">
        <v>201</v>
      </c>
      <c r="E100" s="213" t="s">
        <v>245</v>
      </c>
      <c r="F100" s="214" t="s">
        <v>246</v>
      </c>
      <c r="G100" s="215" t="s">
        <v>242</v>
      </c>
      <c r="H100" s="216">
        <v>130.182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962</v>
      </c>
    </row>
    <row r="101" spans="1:51" s="14" customFormat="1" ht="12">
      <c r="A101" s="14"/>
      <c r="B101" s="236"/>
      <c r="C101" s="237"/>
      <c r="D101" s="227" t="s">
        <v>208</v>
      </c>
      <c r="E101" s="237"/>
      <c r="F101" s="239" t="s">
        <v>963</v>
      </c>
      <c r="G101" s="237"/>
      <c r="H101" s="240">
        <v>130.182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4</v>
      </c>
      <c r="AX101" s="14" t="s">
        <v>80</v>
      </c>
      <c r="AY101" s="246" t="s">
        <v>199</v>
      </c>
    </row>
    <row r="102" spans="1:65" s="2" customFormat="1" ht="44.25" customHeight="1">
      <c r="A102" s="38"/>
      <c r="B102" s="39"/>
      <c r="C102" s="212" t="s">
        <v>239</v>
      </c>
      <c r="D102" s="212" t="s">
        <v>201</v>
      </c>
      <c r="E102" s="213" t="s">
        <v>556</v>
      </c>
      <c r="F102" s="214" t="s">
        <v>557</v>
      </c>
      <c r="G102" s="215" t="s">
        <v>242</v>
      </c>
      <c r="H102" s="216">
        <v>7.836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964</v>
      </c>
    </row>
    <row r="103" spans="1:63" s="12" customFormat="1" ht="22.8" customHeight="1">
      <c r="A103" s="12"/>
      <c r="B103" s="196"/>
      <c r="C103" s="197"/>
      <c r="D103" s="198" t="s">
        <v>72</v>
      </c>
      <c r="E103" s="210" t="s">
        <v>253</v>
      </c>
      <c r="F103" s="210" t="s">
        <v>254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72</v>
      </c>
      <c r="AU103" s="208" t="s">
        <v>80</v>
      </c>
      <c r="AY103" s="207" t="s">
        <v>199</v>
      </c>
      <c r="BK103" s="209">
        <f>BK104</f>
        <v>0</v>
      </c>
    </row>
    <row r="104" spans="1:65" s="2" customFormat="1" ht="44.25" customHeight="1">
      <c r="A104" s="38"/>
      <c r="B104" s="39"/>
      <c r="C104" s="212" t="s">
        <v>244</v>
      </c>
      <c r="D104" s="212" t="s">
        <v>201</v>
      </c>
      <c r="E104" s="213" t="s">
        <v>255</v>
      </c>
      <c r="F104" s="214" t="s">
        <v>256</v>
      </c>
      <c r="G104" s="215" t="s">
        <v>242</v>
      </c>
      <c r="H104" s="216">
        <v>13.087</v>
      </c>
      <c r="I104" s="217"/>
      <c r="J104" s="218">
        <f>ROUND(I104*H104,2)</f>
        <v>0</v>
      </c>
      <c r="K104" s="214" t="s">
        <v>205</v>
      </c>
      <c r="L104" s="44"/>
      <c r="M104" s="247" t="s">
        <v>19</v>
      </c>
      <c r="N104" s="248" t="s">
        <v>44</v>
      </c>
      <c r="O104" s="249"/>
      <c r="P104" s="250">
        <f>O104*H104</f>
        <v>0</v>
      </c>
      <c r="Q104" s="250">
        <v>0</v>
      </c>
      <c r="R104" s="250">
        <f>Q104*H104</f>
        <v>0</v>
      </c>
      <c r="S104" s="250">
        <v>0</v>
      </c>
      <c r="T104" s="251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965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9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966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ROUND((SUM(BE94:BE142)),2)</f>
        <v>0</v>
      </c>
      <c r="G35" s="38"/>
      <c r="H35" s="38"/>
      <c r="I35" s="157">
        <v>0.21</v>
      </c>
      <c r="J35" s="156">
        <f>ROUND(((SUM(BE94:BE142))*I35),2)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ROUND((SUM(BF94:BF142)),2)</f>
        <v>0</v>
      </c>
      <c r="G36" s="38"/>
      <c r="H36" s="38"/>
      <c r="I36" s="157">
        <v>0.15</v>
      </c>
      <c r="J36" s="156">
        <f>ROUND(((SUM(BF94:BF142))*I36),2)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SO 134 - Propustek Ø 600 v km 3,405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J141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818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05 - SO 134 - Propustek Ø 600 v km 3,405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35.24670519</v>
      </c>
      <c r="S94" s="96"/>
      <c r="T94" s="194">
        <f>T95</f>
        <v>4.55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P96+P106+P115+P118+P125+P134+P136+P141</f>
        <v>0</v>
      </c>
      <c r="Q95" s="204"/>
      <c r="R95" s="205">
        <f>R96+R106+R115+R118+R125+R134+R136+R141</f>
        <v>35.24670519</v>
      </c>
      <c r="S95" s="204"/>
      <c r="T95" s="206">
        <f>T96+T106+T115+T118+T125+T134+T136+T141</f>
        <v>4.55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BK96+BK106+BK115+BK118+BK125+BK134+BK136+BK141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SUM(P97:P105)</f>
        <v>0</v>
      </c>
      <c r="Q96" s="204"/>
      <c r="R96" s="205">
        <f>SUM(R97:R105)</f>
        <v>3.968</v>
      </c>
      <c r="S96" s="204"/>
      <c r="T96" s="206">
        <f>SUM(T97:T105)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SUM(BK97:BK105)</f>
        <v>0</v>
      </c>
    </row>
    <row r="97" spans="1:65" s="2" customFormat="1" ht="33" customHeight="1">
      <c r="A97" s="38"/>
      <c r="B97" s="39"/>
      <c r="C97" s="212" t="s">
        <v>80</v>
      </c>
      <c r="D97" s="212" t="s">
        <v>201</v>
      </c>
      <c r="E97" s="213" t="s">
        <v>684</v>
      </c>
      <c r="F97" s="214" t="s">
        <v>685</v>
      </c>
      <c r="G97" s="215" t="s">
        <v>424</v>
      </c>
      <c r="H97" s="216">
        <v>1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967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687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689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7.508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968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969</v>
      </c>
      <c r="G101" s="237"/>
      <c r="H101" s="240">
        <v>7.508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66.75" customHeight="1">
      <c r="A102" s="38"/>
      <c r="B102" s="39"/>
      <c r="C102" s="212" t="s">
        <v>218</v>
      </c>
      <c r="D102" s="212" t="s">
        <v>201</v>
      </c>
      <c r="E102" s="213" t="s">
        <v>492</v>
      </c>
      <c r="F102" s="214" t="s">
        <v>493</v>
      </c>
      <c r="G102" s="215" t="s">
        <v>424</v>
      </c>
      <c r="H102" s="216">
        <v>2.145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970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971</v>
      </c>
      <c r="G103" s="237"/>
      <c r="H103" s="240">
        <v>2.145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16.5" customHeight="1">
      <c r="A104" s="38"/>
      <c r="B104" s="39"/>
      <c r="C104" s="252" t="s">
        <v>206</v>
      </c>
      <c r="D104" s="252" t="s">
        <v>394</v>
      </c>
      <c r="E104" s="253" t="s">
        <v>496</v>
      </c>
      <c r="F104" s="254" t="s">
        <v>497</v>
      </c>
      <c r="G104" s="255" t="s">
        <v>242</v>
      </c>
      <c r="H104" s="256">
        <v>3.968</v>
      </c>
      <c r="I104" s="257"/>
      <c r="J104" s="258">
        <f>ROUND(I104*H104,2)</f>
        <v>0</v>
      </c>
      <c r="K104" s="254" t="s">
        <v>205</v>
      </c>
      <c r="L104" s="259"/>
      <c r="M104" s="260" t="s">
        <v>19</v>
      </c>
      <c r="N104" s="261" t="s">
        <v>44</v>
      </c>
      <c r="O104" s="84"/>
      <c r="P104" s="221">
        <f>O104*H104</f>
        <v>0</v>
      </c>
      <c r="Q104" s="221">
        <v>1</v>
      </c>
      <c r="R104" s="221">
        <f>Q104*H104</f>
        <v>3.968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249</v>
      </c>
      <c r="AT104" s="223" t="s">
        <v>394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972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973</v>
      </c>
      <c r="G105" s="237"/>
      <c r="H105" s="240">
        <v>3.968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3" s="12" customFormat="1" ht="22.8" customHeight="1">
      <c r="A106" s="12"/>
      <c r="B106" s="196"/>
      <c r="C106" s="197"/>
      <c r="D106" s="198" t="s">
        <v>72</v>
      </c>
      <c r="E106" s="210" t="s">
        <v>389</v>
      </c>
      <c r="F106" s="210" t="s">
        <v>390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SUM(P107:P114)</f>
        <v>0</v>
      </c>
      <c r="Q106" s="204"/>
      <c r="R106" s="205">
        <f>SUM(R107:R114)</f>
        <v>0.00012</v>
      </c>
      <c r="S106" s="204"/>
      <c r="T106" s="206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72</v>
      </c>
      <c r="AU106" s="208" t="s">
        <v>80</v>
      </c>
      <c r="AY106" s="207" t="s">
        <v>199</v>
      </c>
      <c r="BK106" s="209">
        <f>SUM(BK107:BK114)</f>
        <v>0</v>
      </c>
    </row>
    <row r="107" spans="1:65" s="2" customFormat="1" ht="37.8" customHeight="1">
      <c r="A107" s="38"/>
      <c r="B107" s="39"/>
      <c r="C107" s="212" t="s">
        <v>231</v>
      </c>
      <c r="D107" s="212" t="s">
        <v>201</v>
      </c>
      <c r="E107" s="213" t="s">
        <v>501</v>
      </c>
      <c r="F107" s="214" t="s">
        <v>502</v>
      </c>
      <c r="G107" s="215" t="s">
        <v>204</v>
      </c>
      <c r="H107" s="216">
        <v>8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974</v>
      </c>
    </row>
    <row r="108" spans="1:51" s="13" customFormat="1" ht="12">
      <c r="A108" s="13"/>
      <c r="B108" s="225"/>
      <c r="C108" s="226"/>
      <c r="D108" s="227" t="s">
        <v>208</v>
      </c>
      <c r="E108" s="228" t="s">
        <v>19</v>
      </c>
      <c r="F108" s="229" t="s">
        <v>504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208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199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975</v>
      </c>
      <c r="G109" s="237"/>
      <c r="H109" s="240">
        <v>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37.8" customHeight="1">
      <c r="A110" s="38"/>
      <c r="B110" s="39"/>
      <c r="C110" s="212" t="s">
        <v>239</v>
      </c>
      <c r="D110" s="212" t="s">
        <v>201</v>
      </c>
      <c r="E110" s="213" t="s">
        <v>391</v>
      </c>
      <c r="F110" s="214" t="s">
        <v>392</v>
      </c>
      <c r="G110" s="215" t="s">
        <v>204</v>
      </c>
      <c r="H110" s="216">
        <v>8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976</v>
      </c>
    </row>
    <row r="111" spans="1:65" s="2" customFormat="1" ht="16.5" customHeight="1">
      <c r="A111" s="38"/>
      <c r="B111" s="39"/>
      <c r="C111" s="252" t="s">
        <v>244</v>
      </c>
      <c r="D111" s="252" t="s">
        <v>394</v>
      </c>
      <c r="E111" s="253" t="s">
        <v>395</v>
      </c>
      <c r="F111" s="254" t="s">
        <v>396</v>
      </c>
      <c r="G111" s="255" t="s">
        <v>397</v>
      </c>
      <c r="H111" s="256">
        <v>0.12</v>
      </c>
      <c r="I111" s="257"/>
      <c r="J111" s="258">
        <f>ROUND(I111*H111,2)</f>
        <v>0</v>
      </c>
      <c r="K111" s="254" t="s">
        <v>205</v>
      </c>
      <c r="L111" s="259"/>
      <c r="M111" s="260" t="s">
        <v>19</v>
      </c>
      <c r="N111" s="261" t="s">
        <v>44</v>
      </c>
      <c r="O111" s="84"/>
      <c r="P111" s="221">
        <f>O111*H111</f>
        <v>0</v>
      </c>
      <c r="Q111" s="221">
        <v>0.001</v>
      </c>
      <c r="R111" s="221">
        <f>Q111*H111</f>
        <v>0.00012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249</v>
      </c>
      <c r="AT111" s="223" t="s">
        <v>394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977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978</v>
      </c>
      <c r="G112" s="237"/>
      <c r="H112" s="240">
        <v>0.12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49.05" customHeight="1">
      <c r="A113" s="38"/>
      <c r="B113" s="39"/>
      <c r="C113" s="212" t="s">
        <v>249</v>
      </c>
      <c r="D113" s="212" t="s">
        <v>201</v>
      </c>
      <c r="E113" s="213" t="s">
        <v>400</v>
      </c>
      <c r="F113" s="214" t="s">
        <v>401</v>
      </c>
      <c r="G113" s="215" t="s">
        <v>204</v>
      </c>
      <c r="H113" s="216">
        <v>8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979</v>
      </c>
    </row>
    <row r="114" spans="1:65" s="2" customFormat="1" ht="49.05" customHeight="1">
      <c r="A114" s="38"/>
      <c r="B114" s="39"/>
      <c r="C114" s="212" t="s">
        <v>223</v>
      </c>
      <c r="D114" s="212" t="s">
        <v>201</v>
      </c>
      <c r="E114" s="213" t="s">
        <v>510</v>
      </c>
      <c r="F114" s="214" t="s">
        <v>511</v>
      </c>
      <c r="G114" s="215" t="s">
        <v>204</v>
      </c>
      <c r="H114" s="216">
        <v>8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980</v>
      </c>
    </row>
    <row r="115" spans="1:63" s="12" customFormat="1" ht="22.8" customHeight="1">
      <c r="A115" s="12"/>
      <c r="B115" s="196"/>
      <c r="C115" s="197"/>
      <c r="D115" s="198" t="s">
        <v>72</v>
      </c>
      <c r="E115" s="210" t="s">
        <v>82</v>
      </c>
      <c r="F115" s="210" t="s">
        <v>513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SUM(P116:P117)</f>
        <v>0</v>
      </c>
      <c r="Q115" s="204"/>
      <c r="R115" s="205">
        <f>SUM(R116:R117)</f>
        <v>2.12454</v>
      </c>
      <c r="S115" s="204"/>
      <c r="T115" s="206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80</v>
      </c>
      <c r="AT115" s="208" t="s">
        <v>72</v>
      </c>
      <c r="AU115" s="208" t="s">
        <v>80</v>
      </c>
      <c r="AY115" s="207" t="s">
        <v>199</v>
      </c>
      <c r="BK115" s="209">
        <f>SUM(BK116:BK117)</f>
        <v>0</v>
      </c>
    </row>
    <row r="116" spans="1:65" s="2" customFormat="1" ht="24.15" customHeight="1">
      <c r="A116" s="38"/>
      <c r="B116" s="39"/>
      <c r="C116" s="212" t="s">
        <v>431</v>
      </c>
      <c r="D116" s="212" t="s">
        <v>201</v>
      </c>
      <c r="E116" s="213" t="s">
        <v>514</v>
      </c>
      <c r="F116" s="214" t="s">
        <v>515</v>
      </c>
      <c r="G116" s="215" t="s">
        <v>424</v>
      </c>
      <c r="H116" s="216">
        <v>1.073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1.98</v>
      </c>
      <c r="R116" s="221">
        <f>Q116*H116</f>
        <v>2.12454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981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982</v>
      </c>
      <c r="G117" s="237"/>
      <c r="H117" s="240">
        <v>1.073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206</v>
      </c>
      <c r="F118" s="210" t="s">
        <v>518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SUM(P119:P124)</f>
        <v>0</v>
      </c>
      <c r="Q118" s="204"/>
      <c r="R118" s="205">
        <f>SUM(R119:R124)</f>
        <v>4.9629959999999995</v>
      </c>
      <c r="S118" s="204"/>
      <c r="T118" s="206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SUM(BK119:BK124)</f>
        <v>0</v>
      </c>
    </row>
    <row r="119" spans="1:65" s="2" customFormat="1" ht="24.15" customHeight="1">
      <c r="A119" s="38"/>
      <c r="B119" s="39"/>
      <c r="C119" s="212" t="s">
        <v>437</v>
      </c>
      <c r="D119" s="212" t="s">
        <v>201</v>
      </c>
      <c r="E119" s="213" t="s">
        <v>704</v>
      </c>
      <c r="F119" s="214" t="s">
        <v>705</v>
      </c>
      <c r="G119" s="215" t="s">
        <v>204</v>
      </c>
      <c r="H119" s="216">
        <v>2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0.30006</v>
      </c>
      <c r="R119" s="221">
        <f>Q119*H119</f>
        <v>0.60012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983</v>
      </c>
    </row>
    <row r="120" spans="1:51" s="13" customFormat="1" ht="12">
      <c r="A120" s="13"/>
      <c r="B120" s="225"/>
      <c r="C120" s="226"/>
      <c r="D120" s="227" t="s">
        <v>208</v>
      </c>
      <c r="E120" s="228" t="s">
        <v>19</v>
      </c>
      <c r="F120" s="229" t="s">
        <v>687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208</v>
      </c>
      <c r="AU120" s="235" t="s">
        <v>82</v>
      </c>
      <c r="AV120" s="13" t="s">
        <v>80</v>
      </c>
      <c r="AW120" s="13" t="s">
        <v>34</v>
      </c>
      <c r="AX120" s="13" t="s">
        <v>73</v>
      </c>
      <c r="AY120" s="235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708</v>
      </c>
      <c r="G121" s="237"/>
      <c r="H121" s="240">
        <v>2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5" s="2" customFormat="1" ht="37.8" customHeight="1">
      <c r="A122" s="38"/>
      <c r="B122" s="39"/>
      <c r="C122" s="212" t="s">
        <v>441</v>
      </c>
      <c r="D122" s="212" t="s">
        <v>201</v>
      </c>
      <c r="E122" s="213" t="s">
        <v>519</v>
      </c>
      <c r="F122" s="214" t="s">
        <v>520</v>
      </c>
      <c r="G122" s="215" t="s">
        <v>424</v>
      </c>
      <c r="H122" s="216">
        <v>1.024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2.429</v>
      </c>
      <c r="R122" s="221">
        <f>Q122*H122</f>
        <v>2.4872959999999997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984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985</v>
      </c>
      <c r="G123" s="237"/>
      <c r="H123" s="240">
        <v>1.024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5" s="2" customFormat="1" ht="44.25" customHeight="1">
      <c r="A124" s="38"/>
      <c r="B124" s="39"/>
      <c r="C124" s="212" t="s">
        <v>445</v>
      </c>
      <c r="D124" s="212" t="s">
        <v>201</v>
      </c>
      <c r="E124" s="213" t="s">
        <v>711</v>
      </c>
      <c r="F124" s="214" t="s">
        <v>712</v>
      </c>
      <c r="G124" s="215" t="s">
        <v>204</v>
      </c>
      <c r="H124" s="216">
        <v>2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0.93779</v>
      </c>
      <c r="R124" s="221">
        <f>Q124*H124</f>
        <v>1.87558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986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SUM(P126:P133)</f>
        <v>0</v>
      </c>
      <c r="Q125" s="204"/>
      <c r="R125" s="205">
        <f>SUM(R126:R133)</f>
        <v>7.439629189999999</v>
      </c>
      <c r="S125" s="204"/>
      <c r="T125" s="206">
        <f>SUM(T126:T133)</f>
        <v>4.55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SUM(BK126:BK133)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714</v>
      </c>
      <c r="F126" s="214" t="s">
        <v>715</v>
      </c>
      <c r="G126" s="215" t="s">
        <v>227</v>
      </c>
      <c r="H126" s="216">
        <v>6.5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0.7</v>
      </c>
      <c r="T126" s="222">
        <f>S126*H126</f>
        <v>4.55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987</v>
      </c>
    </row>
    <row r="127" spans="1:65" s="2" customFormat="1" ht="33" customHeight="1">
      <c r="A127" s="38"/>
      <c r="B127" s="39"/>
      <c r="C127" s="212" t="s">
        <v>8</v>
      </c>
      <c r="D127" s="212" t="s">
        <v>201</v>
      </c>
      <c r="E127" s="213" t="s">
        <v>717</v>
      </c>
      <c r="F127" s="214" t="s">
        <v>718</v>
      </c>
      <c r="G127" s="215" t="s">
        <v>227</v>
      </c>
      <c r="H127" s="216">
        <v>6.5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4E-05</v>
      </c>
      <c r="R127" s="221">
        <f>Q127*H127</f>
        <v>0.00026000000000000003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988</v>
      </c>
    </row>
    <row r="128" spans="1:65" s="2" customFormat="1" ht="24.15" customHeight="1">
      <c r="A128" s="38"/>
      <c r="B128" s="39"/>
      <c r="C128" s="252" t="s">
        <v>457</v>
      </c>
      <c r="D128" s="252" t="s">
        <v>394</v>
      </c>
      <c r="E128" s="253" t="s">
        <v>533</v>
      </c>
      <c r="F128" s="254" t="s">
        <v>534</v>
      </c>
      <c r="G128" s="255" t="s">
        <v>227</v>
      </c>
      <c r="H128" s="256">
        <v>7</v>
      </c>
      <c r="I128" s="257"/>
      <c r="J128" s="258">
        <f>ROUND(I128*H128,2)</f>
        <v>0</v>
      </c>
      <c r="K128" s="254" t="s">
        <v>205</v>
      </c>
      <c r="L128" s="259"/>
      <c r="M128" s="260" t="s">
        <v>19</v>
      </c>
      <c r="N128" s="261" t="s">
        <v>44</v>
      </c>
      <c r="O128" s="84"/>
      <c r="P128" s="221">
        <f>O128*H128</f>
        <v>0</v>
      </c>
      <c r="Q128" s="221">
        <v>0.0092</v>
      </c>
      <c r="R128" s="221">
        <f>Q128*H128</f>
        <v>0.0644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249</v>
      </c>
      <c r="AT128" s="223" t="s">
        <v>394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989</v>
      </c>
    </row>
    <row r="129" spans="1:65" s="2" customFormat="1" ht="24.15" customHeight="1">
      <c r="A129" s="38"/>
      <c r="B129" s="39"/>
      <c r="C129" s="212" t="s">
        <v>461</v>
      </c>
      <c r="D129" s="212" t="s">
        <v>201</v>
      </c>
      <c r="E129" s="213" t="s">
        <v>536</v>
      </c>
      <c r="F129" s="214" t="s">
        <v>537</v>
      </c>
      <c r="G129" s="215" t="s">
        <v>424</v>
      </c>
      <c r="H129" s="216">
        <v>2.989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2.45329</v>
      </c>
      <c r="R129" s="221">
        <f>Q129*H129</f>
        <v>7.332883809999999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990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991</v>
      </c>
      <c r="G130" s="237"/>
      <c r="H130" s="240">
        <v>2.989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1.75" customHeight="1">
      <c r="A131" s="38"/>
      <c r="B131" s="39"/>
      <c r="C131" s="212" t="s">
        <v>389</v>
      </c>
      <c r="D131" s="212" t="s">
        <v>201</v>
      </c>
      <c r="E131" s="213" t="s">
        <v>540</v>
      </c>
      <c r="F131" s="214" t="s">
        <v>541</v>
      </c>
      <c r="G131" s="215" t="s">
        <v>204</v>
      </c>
      <c r="H131" s="216">
        <v>10.469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0.00402</v>
      </c>
      <c r="R131" s="221">
        <f>Q131*H131</f>
        <v>0.04208538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992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993</v>
      </c>
      <c r="G132" s="237"/>
      <c r="H132" s="240">
        <v>10.14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994</v>
      </c>
      <c r="G133" s="237"/>
      <c r="H133" s="240">
        <v>0.329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223</v>
      </c>
      <c r="F134" s="210" t="s">
        <v>224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P135</f>
        <v>0</v>
      </c>
      <c r="Q134" s="204"/>
      <c r="R134" s="205">
        <f>R135</f>
        <v>16.75142</v>
      </c>
      <c r="S134" s="204"/>
      <c r="T134" s="20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BK135</f>
        <v>0</v>
      </c>
    </row>
    <row r="135" spans="1:65" s="2" customFormat="1" ht="33" customHeight="1">
      <c r="A135" s="38"/>
      <c r="B135" s="39"/>
      <c r="C135" s="212" t="s">
        <v>470</v>
      </c>
      <c r="D135" s="212" t="s">
        <v>201</v>
      </c>
      <c r="E135" s="213" t="s">
        <v>726</v>
      </c>
      <c r="F135" s="214" t="s">
        <v>727</v>
      </c>
      <c r="G135" s="215" t="s">
        <v>547</v>
      </c>
      <c r="H135" s="216">
        <v>1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16.75142</v>
      </c>
      <c r="R135" s="221">
        <f>Q135*H135</f>
        <v>16.75142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995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237</v>
      </c>
      <c r="F136" s="210" t="s">
        <v>238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SUM(P137:P140)</f>
        <v>0</v>
      </c>
      <c r="Q136" s="204"/>
      <c r="R136" s="205">
        <f>SUM(R137:R140)</f>
        <v>0</v>
      </c>
      <c r="S136" s="204"/>
      <c r="T136" s="206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SUM(BK137:BK140)</f>
        <v>0</v>
      </c>
    </row>
    <row r="137" spans="1:65" s="2" customFormat="1" ht="33" customHeight="1">
      <c r="A137" s="38"/>
      <c r="B137" s="39"/>
      <c r="C137" s="212" t="s">
        <v>472</v>
      </c>
      <c r="D137" s="212" t="s">
        <v>201</v>
      </c>
      <c r="E137" s="213" t="s">
        <v>240</v>
      </c>
      <c r="F137" s="214" t="s">
        <v>241</v>
      </c>
      <c r="G137" s="215" t="s">
        <v>242</v>
      </c>
      <c r="H137" s="216">
        <v>4.55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996</v>
      </c>
    </row>
    <row r="138" spans="1:65" s="2" customFormat="1" ht="44.25" customHeight="1">
      <c r="A138" s="38"/>
      <c r="B138" s="39"/>
      <c r="C138" s="212" t="s">
        <v>7</v>
      </c>
      <c r="D138" s="212" t="s">
        <v>201</v>
      </c>
      <c r="E138" s="213" t="s">
        <v>245</v>
      </c>
      <c r="F138" s="214" t="s">
        <v>246</v>
      </c>
      <c r="G138" s="215" t="s">
        <v>242</v>
      </c>
      <c r="H138" s="216">
        <v>59.15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997</v>
      </c>
    </row>
    <row r="139" spans="1:51" s="14" customFormat="1" ht="12">
      <c r="A139" s="14"/>
      <c r="B139" s="236"/>
      <c r="C139" s="237"/>
      <c r="D139" s="227" t="s">
        <v>208</v>
      </c>
      <c r="E139" s="237"/>
      <c r="F139" s="239" t="s">
        <v>998</v>
      </c>
      <c r="G139" s="237"/>
      <c r="H139" s="240">
        <v>59.15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4</v>
      </c>
      <c r="AX139" s="14" t="s">
        <v>80</v>
      </c>
      <c r="AY139" s="246" t="s">
        <v>199</v>
      </c>
    </row>
    <row r="140" spans="1:65" s="2" customFormat="1" ht="44.25" customHeight="1">
      <c r="A140" s="38"/>
      <c r="B140" s="39"/>
      <c r="C140" s="212" t="s">
        <v>476</v>
      </c>
      <c r="D140" s="212" t="s">
        <v>201</v>
      </c>
      <c r="E140" s="213" t="s">
        <v>552</v>
      </c>
      <c r="F140" s="214" t="s">
        <v>553</v>
      </c>
      <c r="G140" s="215" t="s">
        <v>242</v>
      </c>
      <c r="H140" s="216">
        <v>4.55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999</v>
      </c>
    </row>
    <row r="141" spans="1:63" s="12" customFormat="1" ht="22.8" customHeight="1">
      <c r="A141" s="12"/>
      <c r="B141" s="196"/>
      <c r="C141" s="197"/>
      <c r="D141" s="198" t="s">
        <v>72</v>
      </c>
      <c r="E141" s="210" t="s">
        <v>253</v>
      </c>
      <c r="F141" s="210" t="s">
        <v>254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P142</f>
        <v>0</v>
      </c>
      <c r="Q141" s="204"/>
      <c r="R141" s="205">
        <f>R142</f>
        <v>0</v>
      </c>
      <c r="S141" s="204"/>
      <c r="T141" s="20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80</v>
      </c>
      <c r="AT141" s="208" t="s">
        <v>72</v>
      </c>
      <c r="AU141" s="208" t="s">
        <v>80</v>
      </c>
      <c r="AY141" s="207" t="s">
        <v>199</v>
      </c>
      <c r="BK141" s="209">
        <f>BK142</f>
        <v>0</v>
      </c>
    </row>
    <row r="142" spans="1:65" s="2" customFormat="1" ht="44.25" customHeight="1">
      <c r="A142" s="38"/>
      <c r="B142" s="39"/>
      <c r="C142" s="212" t="s">
        <v>555</v>
      </c>
      <c r="D142" s="212" t="s">
        <v>201</v>
      </c>
      <c r="E142" s="213" t="s">
        <v>255</v>
      </c>
      <c r="F142" s="214" t="s">
        <v>256</v>
      </c>
      <c r="G142" s="215" t="s">
        <v>242</v>
      </c>
      <c r="H142" s="216">
        <v>35.247</v>
      </c>
      <c r="I142" s="217"/>
      <c r="J142" s="218">
        <f>ROUND(I142*H142,2)</f>
        <v>0</v>
      </c>
      <c r="K142" s="214" t="s">
        <v>205</v>
      </c>
      <c r="L142" s="44"/>
      <c r="M142" s="247" t="s">
        <v>19</v>
      </c>
      <c r="N142" s="248" t="s">
        <v>44</v>
      </c>
      <c r="O142" s="249"/>
      <c r="P142" s="250">
        <f>O142*H142</f>
        <v>0</v>
      </c>
      <c r="Q142" s="250">
        <v>0</v>
      </c>
      <c r="R142" s="250">
        <f>Q142*H142</f>
        <v>0</v>
      </c>
      <c r="S142" s="250">
        <v>0</v>
      </c>
      <c r="T142" s="25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1000</v>
      </c>
    </row>
    <row r="143" spans="1:31" s="2" customFormat="1" ht="6.95" customHeight="1">
      <c r="A143" s="3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93:K1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172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174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ROUND((SUM(BE90:BE122)),2)</f>
        <v>0</v>
      </c>
      <c r="G35" s="38"/>
      <c r="H35" s="38"/>
      <c r="I35" s="157">
        <v>0.21</v>
      </c>
      <c r="J35" s="156">
        <f>ROUND(((SUM(BE90:BE122))*I35),2)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ROUND((SUM(BF90:BF122)),2)</f>
        <v>0</v>
      </c>
      <c r="G36" s="38"/>
      <c r="H36" s="38"/>
      <c r="I36" s="157">
        <v>0.15</v>
      </c>
      <c r="J36" s="156">
        <f>ROUND(((SUM(BF90:BF122))*I36),2)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ROUND((SUM(BG90:BG122)),2)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ROUND((SUM(BH90:BH122)),2)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ROUND((SUM(BI90:BI122)),2)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172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Bourací a přípravné práce - Úsek A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181</v>
      </c>
      <c r="E66" s="182"/>
      <c r="F66" s="182"/>
      <c r="G66" s="182"/>
      <c r="H66" s="182"/>
      <c r="I66" s="182"/>
      <c r="J66" s="183">
        <f>J105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J116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J121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172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01 - Bourací a přípravné práce - Úsek A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0.19297819999999996</v>
      </c>
      <c r="S90" s="96"/>
      <c r="T90" s="194">
        <f>T91</f>
        <v>342.86905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P92+P105+P116+P121</f>
        <v>0</v>
      </c>
      <c r="Q91" s="204"/>
      <c r="R91" s="205">
        <f>R92+R105+R116+R121</f>
        <v>0.19297819999999996</v>
      </c>
      <c r="S91" s="204"/>
      <c r="T91" s="206">
        <f>T92+T105+T116+T121</f>
        <v>342.86905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BK92+BK105+BK116+BK121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SUM(P93:P104)</f>
        <v>0</v>
      </c>
      <c r="Q92" s="204"/>
      <c r="R92" s="205">
        <f>SUM(R93:R104)</f>
        <v>0.19297819999999996</v>
      </c>
      <c r="S92" s="204"/>
      <c r="T92" s="206">
        <f>SUM(T93:T104)</f>
        <v>342.86905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SUM(BK93:BK104)</f>
        <v>0</v>
      </c>
    </row>
    <row r="93" spans="1:65" s="2" customFormat="1" ht="44.25" customHeight="1">
      <c r="A93" s="38"/>
      <c r="B93" s="39"/>
      <c r="C93" s="212" t="s">
        <v>80</v>
      </c>
      <c r="D93" s="212" t="s">
        <v>201</v>
      </c>
      <c r="E93" s="213" t="s">
        <v>202</v>
      </c>
      <c r="F93" s="214" t="s">
        <v>203</v>
      </c>
      <c r="G93" s="215" t="s">
        <v>204</v>
      </c>
      <c r="H93" s="216">
        <v>14.37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4E-05</v>
      </c>
      <c r="R93" s="221">
        <f>Q93*H93</f>
        <v>0.0005748</v>
      </c>
      <c r="S93" s="221">
        <v>0.115</v>
      </c>
      <c r="T93" s="222">
        <f>S93*H93</f>
        <v>1.65255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207</v>
      </c>
    </row>
    <row r="94" spans="1:51" s="13" customFormat="1" ht="12">
      <c r="A94" s="13"/>
      <c r="B94" s="225"/>
      <c r="C94" s="226"/>
      <c r="D94" s="227" t="s">
        <v>208</v>
      </c>
      <c r="E94" s="228" t="s">
        <v>19</v>
      </c>
      <c r="F94" s="229" t="s">
        <v>209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208</v>
      </c>
      <c r="AU94" s="235" t="s">
        <v>82</v>
      </c>
      <c r="AV94" s="13" t="s">
        <v>80</v>
      </c>
      <c r="AW94" s="13" t="s">
        <v>34</v>
      </c>
      <c r="AX94" s="13" t="s">
        <v>73</v>
      </c>
      <c r="AY94" s="235" t="s">
        <v>199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210</v>
      </c>
      <c r="G95" s="237"/>
      <c r="H95" s="240">
        <v>11.62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211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212</v>
      </c>
      <c r="G97" s="237"/>
      <c r="H97" s="240">
        <v>2.75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5" s="2" customFormat="1" ht="49.05" customHeight="1">
      <c r="A98" s="38"/>
      <c r="B98" s="39"/>
      <c r="C98" s="212" t="s">
        <v>82</v>
      </c>
      <c r="D98" s="212" t="s">
        <v>201</v>
      </c>
      <c r="E98" s="213" t="s">
        <v>213</v>
      </c>
      <c r="F98" s="214" t="s">
        <v>214</v>
      </c>
      <c r="G98" s="215" t="s">
        <v>204</v>
      </c>
      <c r="H98" s="216">
        <v>30.54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5E-05</v>
      </c>
      <c r="R98" s="221">
        <f>Q98*H98</f>
        <v>0.001527</v>
      </c>
      <c r="S98" s="221">
        <v>0.115</v>
      </c>
      <c r="T98" s="222">
        <f>S98*H98</f>
        <v>3.5121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215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209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216</v>
      </c>
      <c r="G100" s="237"/>
      <c r="H100" s="240">
        <v>25.03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51" s="13" customFormat="1" ht="12">
      <c r="A101" s="13"/>
      <c r="B101" s="225"/>
      <c r="C101" s="226"/>
      <c r="D101" s="227" t="s">
        <v>208</v>
      </c>
      <c r="E101" s="228" t="s">
        <v>19</v>
      </c>
      <c r="F101" s="229" t="s">
        <v>211</v>
      </c>
      <c r="G101" s="226"/>
      <c r="H101" s="228" t="s">
        <v>19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208</v>
      </c>
      <c r="AU101" s="235" t="s">
        <v>82</v>
      </c>
      <c r="AV101" s="13" t="s">
        <v>80</v>
      </c>
      <c r="AW101" s="13" t="s">
        <v>34</v>
      </c>
      <c r="AX101" s="13" t="s">
        <v>73</v>
      </c>
      <c r="AY101" s="235" t="s">
        <v>199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217</v>
      </c>
      <c r="G102" s="237"/>
      <c r="H102" s="240">
        <v>5.51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55.5" customHeight="1">
      <c r="A103" s="38"/>
      <c r="B103" s="39"/>
      <c r="C103" s="212" t="s">
        <v>218</v>
      </c>
      <c r="D103" s="212" t="s">
        <v>201</v>
      </c>
      <c r="E103" s="213" t="s">
        <v>219</v>
      </c>
      <c r="F103" s="214" t="s">
        <v>220</v>
      </c>
      <c r="G103" s="215" t="s">
        <v>204</v>
      </c>
      <c r="H103" s="216">
        <v>1468.28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0.00013</v>
      </c>
      <c r="R103" s="221">
        <f>Q103*H103</f>
        <v>0.19087639999999997</v>
      </c>
      <c r="S103" s="221">
        <v>0.23</v>
      </c>
      <c r="T103" s="222">
        <f>S103*H103</f>
        <v>337.7044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221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222</v>
      </c>
      <c r="G104" s="237"/>
      <c r="H104" s="240">
        <v>1468.28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3" s="12" customFormat="1" ht="22.8" customHeight="1">
      <c r="A105" s="12"/>
      <c r="B105" s="196"/>
      <c r="C105" s="197"/>
      <c r="D105" s="198" t="s">
        <v>72</v>
      </c>
      <c r="E105" s="210" t="s">
        <v>223</v>
      </c>
      <c r="F105" s="210" t="s">
        <v>224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SUM(P106:P115)</f>
        <v>0</v>
      </c>
      <c r="Q105" s="204"/>
      <c r="R105" s="205">
        <f>SUM(R106:R115)</f>
        <v>0</v>
      </c>
      <c r="S105" s="204"/>
      <c r="T105" s="206">
        <f>SUM(T106:T115)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80</v>
      </c>
      <c r="AT105" s="208" t="s">
        <v>72</v>
      </c>
      <c r="AU105" s="208" t="s">
        <v>80</v>
      </c>
      <c r="AY105" s="207" t="s">
        <v>199</v>
      </c>
      <c r="BK105" s="209">
        <f>SUM(BK106:BK115)</f>
        <v>0</v>
      </c>
    </row>
    <row r="106" spans="1:65" s="2" customFormat="1" ht="24.15" customHeight="1">
      <c r="A106" s="38"/>
      <c r="B106" s="39"/>
      <c r="C106" s="212" t="s">
        <v>206</v>
      </c>
      <c r="D106" s="212" t="s">
        <v>201</v>
      </c>
      <c r="E106" s="213" t="s">
        <v>225</v>
      </c>
      <c r="F106" s="214" t="s">
        <v>226</v>
      </c>
      <c r="G106" s="215" t="s">
        <v>227</v>
      </c>
      <c r="H106" s="216">
        <v>65.52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228</v>
      </c>
    </row>
    <row r="107" spans="1:51" s="13" customFormat="1" ht="12">
      <c r="A107" s="13"/>
      <c r="B107" s="225"/>
      <c r="C107" s="226"/>
      <c r="D107" s="227" t="s">
        <v>208</v>
      </c>
      <c r="E107" s="228" t="s">
        <v>19</v>
      </c>
      <c r="F107" s="229" t="s">
        <v>209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208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229</v>
      </c>
      <c r="G108" s="237"/>
      <c r="H108" s="240">
        <v>54.52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51" s="13" customFormat="1" ht="12">
      <c r="A109" s="13"/>
      <c r="B109" s="225"/>
      <c r="C109" s="226"/>
      <c r="D109" s="227" t="s">
        <v>208</v>
      </c>
      <c r="E109" s="228" t="s">
        <v>19</v>
      </c>
      <c r="F109" s="229" t="s">
        <v>211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208</v>
      </c>
      <c r="AU109" s="235" t="s">
        <v>82</v>
      </c>
      <c r="AV109" s="13" t="s">
        <v>80</v>
      </c>
      <c r="AW109" s="13" t="s">
        <v>34</v>
      </c>
      <c r="AX109" s="13" t="s">
        <v>73</v>
      </c>
      <c r="AY109" s="235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230</v>
      </c>
      <c r="G110" s="237"/>
      <c r="H110" s="240">
        <v>11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24.15" customHeight="1">
      <c r="A111" s="38"/>
      <c r="B111" s="39"/>
      <c r="C111" s="212" t="s">
        <v>231</v>
      </c>
      <c r="D111" s="212" t="s">
        <v>201</v>
      </c>
      <c r="E111" s="213" t="s">
        <v>232</v>
      </c>
      <c r="F111" s="214" t="s">
        <v>233</v>
      </c>
      <c r="G111" s="215" t="s">
        <v>227</v>
      </c>
      <c r="H111" s="216">
        <v>27.4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234</v>
      </c>
    </row>
    <row r="112" spans="1:51" s="13" customFormat="1" ht="12">
      <c r="A112" s="13"/>
      <c r="B112" s="225"/>
      <c r="C112" s="226"/>
      <c r="D112" s="227" t="s">
        <v>208</v>
      </c>
      <c r="E112" s="228" t="s">
        <v>19</v>
      </c>
      <c r="F112" s="229" t="s">
        <v>209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208</v>
      </c>
      <c r="AU112" s="235" t="s">
        <v>82</v>
      </c>
      <c r="AV112" s="13" t="s">
        <v>80</v>
      </c>
      <c r="AW112" s="13" t="s">
        <v>34</v>
      </c>
      <c r="AX112" s="13" t="s">
        <v>73</v>
      </c>
      <c r="AY112" s="235" t="s">
        <v>199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235</v>
      </c>
      <c r="G113" s="237"/>
      <c r="H113" s="240">
        <v>21.9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3" customFormat="1" ht="12">
      <c r="A114" s="13"/>
      <c r="B114" s="225"/>
      <c r="C114" s="226"/>
      <c r="D114" s="227" t="s">
        <v>208</v>
      </c>
      <c r="E114" s="228" t="s">
        <v>19</v>
      </c>
      <c r="F114" s="229" t="s">
        <v>211</v>
      </c>
      <c r="G114" s="226"/>
      <c r="H114" s="228" t="s">
        <v>19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208</v>
      </c>
      <c r="AU114" s="235" t="s">
        <v>82</v>
      </c>
      <c r="AV114" s="13" t="s">
        <v>80</v>
      </c>
      <c r="AW114" s="13" t="s">
        <v>34</v>
      </c>
      <c r="AX114" s="13" t="s">
        <v>73</v>
      </c>
      <c r="AY114" s="235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236</v>
      </c>
      <c r="G115" s="237"/>
      <c r="H115" s="240">
        <v>5.5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3" s="12" customFormat="1" ht="22.8" customHeight="1">
      <c r="A116" s="12"/>
      <c r="B116" s="196"/>
      <c r="C116" s="197"/>
      <c r="D116" s="198" t="s">
        <v>72</v>
      </c>
      <c r="E116" s="210" t="s">
        <v>237</v>
      </c>
      <c r="F116" s="210" t="s">
        <v>238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SUM(P117:P120)</f>
        <v>0</v>
      </c>
      <c r="Q116" s="204"/>
      <c r="R116" s="205">
        <f>SUM(R117:R120)</f>
        <v>0</v>
      </c>
      <c r="S116" s="204"/>
      <c r="T116" s="206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72</v>
      </c>
      <c r="AU116" s="208" t="s">
        <v>80</v>
      </c>
      <c r="AY116" s="207" t="s">
        <v>199</v>
      </c>
      <c r="BK116" s="209">
        <f>SUM(BK117:BK120)</f>
        <v>0</v>
      </c>
    </row>
    <row r="117" spans="1:65" s="2" customFormat="1" ht="33" customHeight="1">
      <c r="A117" s="38"/>
      <c r="B117" s="39"/>
      <c r="C117" s="212" t="s">
        <v>239</v>
      </c>
      <c r="D117" s="212" t="s">
        <v>201</v>
      </c>
      <c r="E117" s="213" t="s">
        <v>240</v>
      </c>
      <c r="F117" s="214" t="s">
        <v>241</v>
      </c>
      <c r="G117" s="215" t="s">
        <v>242</v>
      </c>
      <c r="H117" s="216">
        <v>342.869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243</v>
      </c>
    </row>
    <row r="118" spans="1:65" s="2" customFormat="1" ht="44.25" customHeight="1">
      <c r="A118" s="38"/>
      <c r="B118" s="39"/>
      <c r="C118" s="212" t="s">
        <v>244</v>
      </c>
      <c r="D118" s="212" t="s">
        <v>201</v>
      </c>
      <c r="E118" s="213" t="s">
        <v>245</v>
      </c>
      <c r="F118" s="214" t="s">
        <v>246</v>
      </c>
      <c r="G118" s="215" t="s">
        <v>242</v>
      </c>
      <c r="H118" s="216">
        <v>3428.69</v>
      </c>
      <c r="I118" s="217"/>
      <c r="J118" s="218">
        <f>ROUND(I118*H118,2)</f>
        <v>0</v>
      </c>
      <c r="K118" s="214" t="s">
        <v>205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247</v>
      </c>
    </row>
    <row r="119" spans="1:51" s="14" customFormat="1" ht="12">
      <c r="A119" s="14"/>
      <c r="B119" s="236"/>
      <c r="C119" s="237"/>
      <c r="D119" s="227" t="s">
        <v>208</v>
      </c>
      <c r="E119" s="237"/>
      <c r="F119" s="239" t="s">
        <v>248</v>
      </c>
      <c r="G119" s="237"/>
      <c r="H119" s="240">
        <v>3428.69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4</v>
      </c>
      <c r="AX119" s="14" t="s">
        <v>80</v>
      </c>
      <c r="AY119" s="246" t="s">
        <v>199</v>
      </c>
    </row>
    <row r="120" spans="1:65" s="2" customFormat="1" ht="44.25" customHeight="1">
      <c r="A120" s="38"/>
      <c r="B120" s="39"/>
      <c r="C120" s="212" t="s">
        <v>249</v>
      </c>
      <c r="D120" s="212" t="s">
        <v>201</v>
      </c>
      <c r="E120" s="213" t="s">
        <v>250</v>
      </c>
      <c r="F120" s="214" t="s">
        <v>251</v>
      </c>
      <c r="G120" s="215" t="s">
        <v>242</v>
      </c>
      <c r="H120" s="216">
        <v>342.869</v>
      </c>
      <c r="I120" s="217"/>
      <c r="J120" s="218">
        <f>ROUND(I120*H120,2)</f>
        <v>0</v>
      </c>
      <c r="K120" s="214" t="s">
        <v>205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206</v>
      </c>
      <c r="AT120" s="223" t="s">
        <v>201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252</v>
      </c>
    </row>
    <row r="121" spans="1:63" s="12" customFormat="1" ht="22.8" customHeight="1">
      <c r="A121" s="12"/>
      <c r="B121" s="196"/>
      <c r="C121" s="197"/>
      <c r="D121" s="198" t="s">
        <v>72</v>
      </c>
      <c r="E121" s="210" t="s">
        <v>253</v>
      </c>
      <c r="F121" s="210" t="s">
        <v>254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P122</f>
        <v>0</v>
      </c>
      <c r="Q121" s="204"/>
      <c r="R121" s="205">
        <f>R122</f>
        <v>0</v>
      </c>
      <c r="S121" s="204"/>
      <c r="T121" s="206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80</v>
      </c>
      <c r="AT121" s="208" t="s">
        <v>72</v>
      </c>
      <c r="AU121" s="208" t="s">
        <v>80</v>
      </c>
      <c r="AY121" s="207" t="s">
        <v>199</v>
      </c>
      <c r="BK121" s="209">
        <f>BK122</f>
        <v>0</v>
      </c>
    </row>
    <row r="122" spans="1:65" s="2" customFormat="1" ht="44.25" customHeight="1">
      <c r="A122" s="38"/>
      <c r="B122" s="39"/>
      <c r="C122" s="212" t="s">
        <v>223</v>
      </c>
      <c r="D122" s="212" t="s">
        <v>201</v>
      </c>
      <c r="E122" s="213" t="s">
        <v>255</v>
      </c>
      <c r="F122" s="214" t="s">
        <v>256</v>
      </c>
      <c r="G122" s="215" t="s">
        <v>242</v>
      </c>
      <c r="H122" s="216">
        <v>0.193</v>
      </c>
      <c r="I122" s="217"/>
      <c r="J122" s="218">
        <f>ROUND(I122*H122,2)</f>
        <v>0</v>
      </c>
      <c r="K122" s="214" t="s">
        <v>205</v>
      </c>
      <c r="L122" s="44"/>
      <c r="M122" s="247" t="s">
        <v>19</v>
      </c>
      <c r="N122" s="248" t="s">
        <v>44</v>
      </c>
      <c r="O122" s="249"/>
      <c r="P122" s="250">
        <f>O122*H122</f>
        <v>0</v>
      </c>
      <c r="Q122" s="250">
        <v>0</v>
      </c>
      <c r="R122" s="250">
        <f>Q122*H122</f>
        <v>0</v>
      </c>
      <c r="S122" s="250">
        <v>0</v>
      </c>
      <c r="T122" s="251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257</v>
      </c>
    </row>
    <row r="123" spans="1:31" s="2" customFormat="1" ht="6.95" customHeight="1">
      <c r="A123" s="38"/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44"/>
      <c r="M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</sheetData>
  <sheetProtection password="CC35" sheet="1" objects="1" scenarios="1" formatColumns="0" formatRows="0" autoFilter="0"/>
  <autoFilter ref="C89:K1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1001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ROUND((SUM(BE94:BE143)),2)</f>
        <v>0</v>
      </c>
      <c r="G35" s="38"/>
      <c r="H35" s="38"/>
      <c r="I35" s="157">
        <v>0.21</v>
      </c>
      <c r="J35" s="156">
        <f>ROUND(((SUM(BE94:BE143))*I35),2)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ROUND((SUM(BF94:BF143)),2)</f>
        <v>0</v>
      </c>
      <c r="G36" s="38"/>
      <c r="H36" s="38"/>
      <c r="I36" s="157">
        <v>0.15</v>
      </c>
      <c r="J36" s="156">
        <f>ROUND(((SUM(BF94:BF143))*I36),2)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06 - SO 135 - Propustek Ø 600 v km 3,874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J142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818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06 - SO 135 - Propustek Ø 600 v km 3,874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59.402847949999995</v>
      </c>
      <c r="S94" s="96"/>
      <c r="T94" s="194">
        <f>T95</f>
        <v>5.949999999999999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P96+P106+P115+P118+P125+P134+P136+P142</f>
        <v>0</v>
      </c>
      <c r="Q95" s="204"/>
      <c r="R95" s="205">
        <f>R96+R106+R115+R118+R125+R134+R136+R142</f>
        <v>59.402847949999995</v>
      </c>
      <c r="S95" s="204"/>
      <c r="T95" s="206">
        <f>T96+T106+T115+T118+T125+T134+T136+T142</f>
        <v>5.949999999999999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BK96+BK106+BK115+BK118+BK125+BK134+BK136+BK142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SUM(P97:P105)</f>
        <v>0</v>
      </c>
      <c r="Q96" s="204"/>
      <c r="R96" s="205">
        <f>SUM(R97:R105)</f>
        <v>5.189</v>
      </c>
      <c r="S96" s="204"/>
      <c r="T96" s="206">
        <f>SUM(T97:T105)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SUM(BK97:BK105)</f>
        <v>0</v>
      </c>
    </row>
    <row r="97" spans="1:65" s="2" customFormat="1" ht="33" customHeight="1">
      <c r="A97" s="38"/>
      <c r="B97" s="39"/>
      <c r="C97" s="212" t="s">
        <v>80</v>
      </c>
      <c r="D97" s="212" t="s">
        <v>201</v>
      </c>
      <c r="E97" s="213" t="s">
        <v>684</v>
      </c>
      <c r="F97" s="214" t="s">
        <v>685</v>
      </c>
      <c r="G97" s="215" t="s">
        <v>424</v>
      </c>
      <c r="H97" s="216">
        <v>2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1002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687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688</v>
      </c>
      <c r="G99" s="237"/>
      <c r="H99" s="240">
        <v>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9.818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1003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691</v>
      </c>
      <c r="G101" s="237"/>
      <c r="H101" s="240">
        <v>9.818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66.75" customHeight="1">
      <c r="A102" s="38"/>
      <c r="B102" s="39"/>
      <c r="C102" s="212" t="s">
        <v>218</v>
      </c>
      <c r="D102" s="212" t="s">
        <v>201</v>
      </c>
      <c r="E102" s="213" t="s">
        <v>492</v>
      </c>
      <c r="F102" s="214" t="s">
        <v>493</v>
      </c>
      <c r="G102" s="215" t="s">
        <v>424</v>
      </c>
      <c r="H102" s="216">
        <v>2.805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1004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693</v>
      </c>
      <c r="G103" s="237"/>
      <c r="H103" s="240">
        <v>2.805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16.5" customHeight="1">
      <c r="A104" s="38"/>
      <c r="B104" s="39"/>
      <c r="C104" s="252" t="s">
        <v>206</v>
      </c>
      <c r="D104" s="252" t="s">
        <v>394</v>
      </c>
      <c r="E104" s="253" t="s">
        <v>496</v>
      </c>
      <c r="F104" s="254" t="s">
        <v>497</v>
      </c>
      <c r="G104" s="255" t="s">
        <v>242</v>
      </c>
      <c r="H104" s="256">
        <v>5.189</v>
      </c>
      <c r="I104" s="257"/>
      <c r="J104" s="258">
        <f>ROUND(I104*H104,2)</f>
        <v>0</v>
      </c>
      <c r="K104" s="254" t="s">
        <v>205</v>
      </c>
      <c r="L104" s="259"/>
      <c r="M104" s="260" t="s">
        <v>19</v>
      </c>
      <c r="N104" s="261" t="s">
        <v>44</v>
      </c>
      <c r="O104" s="84"/>
      <c r="P104" s="221">
        <f>O104*H104</f>
        <v>0</v>
      </c>
      <c r="Q104" s="221">
        <v>1</v>
      </c>
      <c r="R104" s="221">
        <f>Q104*H104</f>
        <v>5.189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249</v>
      </c>
      <c r="AT104" s="223" t="s">
        <v>394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1005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695</v>
      </c>
      <c r="G105" s="237"/>
      <c r="H105" s="240">
        <v>5.189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3" s="12" customFormat="1" ht="22.8" customHeight="1">
      <c r="A106" s="12"/>
      <c r="B106" s="196"/>
      <c r="C106" s="197"/>
      <c r="D106" s="198" t="s">
        <v>72</v>
      </c>
      <c r="E106" s="210" t="s">
        <v>389</v>
      </c>
      <c r="F106" s="210" t="s">
        <v>390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SUM(P107:P114)</f>
        <v>0</v>
      </c>
      <c r="Q106" s="204"/>
      <c r="R106" s="205">
        <f>SUM(R107:R114)</f>
        <v>0.00024</v>
      </c>
      <c r="S106" s="204"/>
      <c r="T106" s="206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72</v>
      </c>
      <c r="AU106" s="208" t="s">
        <v>80</v>
      </c>
      <c r="AY106" s="207" t="s">
        <v>199</v>
      </c>
      <c r="BK106" s="209">
        <f>SUM(BK107:BK114)</f>
        <v>0</v>
      </c>
    </row>
    <row r="107" spans="1:65" s="2" customFormat="1" ht="37.8" customHeight="1">
      <c r="A107" s="38"/>
      <c r="B107" s="39"/>
      <c r="C107" s="212" t="s">
        <v>231</v>
      </c>
      <c r="D107" s="212" t="s">
        <v>201</v>
      </c>
      <c r="E107" s="213" t="s">
        <v>501</v>
      </c>
      <c r="F107" s="214" t="s">
        <v>502</v>
      </c>
      <c r="G107" s="215" t="s">
        <v>204</v>
      </c>
      <c r="H107" s="216">
        <v>16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1006</v>
      </c>
    </row>
    <row r="108" spans="1:51" s="13" customFormat="1" ht="12">
      <c r="A108" s="13"/>
      <c r="B108" s="225"/>
      <c r="C108" s="226"/>
      <c r="D108" s="227" t="s">
        <v>208</v>
      </c>
      <c r="E108" s="228" t="s">
        <v>19</v>
      </c>
      <c r="F108" s="229" t="s">
        <v>504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208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199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505</v>
      </c>
      <c r="G109" s="237"/>
      <c r="H109" s="240">
        <v>16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37.8" customHeight="1">
      <c r="A110" s="38"/>
      <c r="B110" s="39"/>
      <c r="C110" s="212" t="s">
        <v>239</v>
      </c>
      <c r="D110" s="212" t="s">
        <v>201</v>
      </c>
      <c r="E110" s="213" t="s">
        <v>391</v>
      </c>
      <c r="F110" s="214" t="s">
        <v>392</v>
      </c>
      <c r="G110" s="215" t="s">
        <v>204</v>
      </c>
      <c r="H110" s="216">
        <v>16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1007</v>
      </c>
    </row>
    <row r="111" spans="1:65" s="2" customFormat="1" ht="16.5" customHeight="1">
      <c r="A111" s="38"/>
      <c r="B111" s="39"/>
      <c r="C111" s="252" t="s">
        <v>244</v>
      </c>
      <c r="D111" s="252" t="s">
        <v>394</v>
      </c>
      <c r="E111" s="253" t="s">
        <v>395</v>
      </c>
      <c r="F111" s="254" t="s">
        <v>396</v>
      </c>
      <c r="G111" s="255" t="s">
        <v>397</v>
      </c>
      <c r="H111" s="256">
        <v>0.24</v>
      </c>
      <c r="I111" s="257"/>
      <c r="J111" s="258">
        <f>ROUND(I111*H111,2)</f>
        <v>0</v>
      </c>
      <c r="K111" s="254" t="s">
        <v>205</v>
      </c>
      <c r="L111" s="259"/>
      <c r="M111" s="260" t="s">
        <v>19</v>
      </c>
      <c r="N111" s="261" t="s">
        <v>44</v>
      </c>
      <c r="O111" s="84"/>
      <c r="P111" s="221">
        <f>O111*H111</f>
        <v>0</v>
      </c>
      <c r="Q111" s="221">
        <v>0.001</v>
      </c>
      <c r="R111" s="221">
        <f>Q111*H111</f>
        <v>0.00024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249</v>
      </c>
      <c r="AT111" s="223" t="s">
        <v>394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1008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699</v>
      </c>
      <c r="G112" s="237"/>
      <c r="H112" s="240">
        <v>0.24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49.05" customHeight="1">
      <c r="A113" s="38"/>
      <c r="B113" s="39"/>
      <c r="C113" s="212" t="s">
        <v>249</v>
      </c>
      <c r="D113" s="212" t="s">
        <v>201</v>
      </c>
      <c r="E113" s="213" t="s">
        <v>400</v>
      </c>
      <c r="F113" s="214" t="s">
        <v>401</v>
      </c>
      <c r="G113" s="215" t="s">
        <v>204</v>
      </c>
      <c r="H113" s="216">
        <v>16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1009</v>
      </c>
    </row>
    <row r="114" spans="1:65" s="2" customFormat="1" ht="49.05" customHeight="1">
      <c r="A114" s="38"/>
      <c r="B114" s="39"/>
      <c r="C114" s="212" t="s">
        <v>223</v>
      </c>
      <c r="D114" s="212" t="s">
        <v>201</v>
      </c>
      <c r="E114" s="213" t="s">
        <v>510</v>
      </c>
      <c r="F114" s="214" t="s">
        <v>511</v>
      </c>
      <c r="G114" s="215" t="s">
        <v>204</v>
      </c>
      <c r="H114" s="216">
        <v>16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1010</v>
      </c>
    </row>
    <row r="115" spans="1:63" s="12" customFormat="1" ht="22.8" customHeight="1">
      <c r="A115" s="12"/>
      <c r="B115" s="196"/>
      <c r="C115" s="197"/>
      <c r="D115" s="198" t="s">
        <v>72</v>
      </c>
      <c r="E115" s="210" t="s">
        <v>82</v>
      </c>
      <c r="F115" s="210" t="s">
        <v>513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SUM(P116:P117)</f>
        <v>0</v>
      </c>
      <c r="Q115" s="204"/>
      <c r="R115" s="205">
        <f>SUM(R116:R117)</f>
        <v>2.77794</v>
      </c>
      <c r="S115" s="204"/>
      <c r="T115" s="206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80</v>
      </c>
      <c r="AT115" s="208" t="s">
        <v>72</v>
      </c>
      <c r="AU115" s="208" t="s">
        <v>80</v>
      </c>
      <c r="AY115" s="207" t="s">
        <v>199</v>
      </c>
      <c r="BK115" s="209">
        <f>SUM(BK116:BK117)</f>
        <v>0</v>
      </c>
    </row>
    <row r="116" spans="1:65" s="2" customFormat="1" ht="24.15" customHeight="1">
      <c r="A116" s="38"/>
      <c r="B116" s="39"/>
      <c r="C116" s="212" t="s">
        <v>431</v>
      </c>
      <c r="D116" s="212" t="s">
        <v>201</v>
      </c>
      <c r="E116" s="213" t="s">
        <v>514</v>
      </c>
      <c r="F116" s="214" t="s">
        <v>515</v>
      </c>
      <c r="G116" s="215" t="s">
        <v>424</v>
      </c>
      <c r="H116" s="216">
        <v>1.403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1.98</v>
      </c>
      <c r="R116" s="221">
        <f>Q116*H116</f>
        <v>2.77794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1011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703</v>
      </c>
      <c r="G117" s="237"/>
      <c r="H117" s="240">
        <v>1.403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206</v>
      </c>
      <c r="F118" s="210" t="s">
        <v>518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SUM(P119:P124)</f>
        <v>0</v>
      </c>
      <c r="Q118" s="204"/>
      <c r="R118" s="205">
        <f>SUM(R119:R124)</f>
        <v>8.203831</v>
      </c>
      <c r="S118" s="204"/>
      <c r="T118" s="206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SUM(BK119:BK124)</f>
        <v>0</v>
      </c>
    </row>
    <row r="119" spans="1:65" s="2" customFormat="1" ht="24.15" customHeight="1">
      <c r="A119" s="38"/>
      <c r="B119" s="39"/>
      <c r="C119" s="212" t="s">
        <v>437</v>
      </c>
      <c r="D119" s="212" t="s">
        <v>201</v>
      </c>
      <c r="E119" s="213" t="s">
        <v>704</v>
      </c>
      <c r="F119" s="214" t="s">
        <v>705</v>
      </c>
      <c r="G119" s="215" t="s">
        <v>204</v>
      </c>
      <c r="H119" s="216">
        <v>4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0.30006</v>
      </c>
      <c r="R119" s="221">
        <f>Q119*H119</f>
        <v>1.20024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1012</v>
      </c>
    </row>
    <row r="120" spans="1:51" s="13" customFormat="1" ht="12">
      <c r="A120" s="13"/>
      <c r="B120" s="225"/>
      <c r="C120" s="226"/>
      <c r="D120" s="227" t="s">
        <v>208</v>
      </c>
      <c r="E120" s="228" t="s">
        <v>19</v>
      </c>
      <c r="F120" s="229" t="s">
        <v>687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208</v>
      </c>
      <c r="AU120" s="235" t="s">
        <v>82</v>
      </c>
      <c r="AV120" s="13" t="s">
        <v>80</v>
      </c>
      <c r="AW120" s="13" t="s">
        <v>34</v>
      </c>
      <c r="AX120" s="13" t="s">
        <v>73</v>
      </c>
      <c r="AY120" s="235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707</v>
      </c>
      <c r="G121" s="237"/>
      <c r="H121" s="240">
        <v>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5" s="2" customFormat="1" ht="37.8" customHeight="1">
      <c r="A122" s="38"/>
      <c r="B122" s="39"/>
      <c r="C122" s="212" t="s">
        <v>441</v>
      </c>
      <c r="D122" s="212" t="s">
        <v>201</v>
      </c>
      <c r="E122" s="213" t="s">
        <v>519</v>
      </c>
      <c r="F122" s="214" t="s">
        <v>520</v>
      </c>
      <c r="G122" s="215" t="s">
        <v>424</v>
      </c>
      <c r="H122" s="216">
        <v>1.339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2.429</v>
      </c>
      <c r="R122" s="221">
        <f>Q122*H122</f>
        <v>3.2524309999999996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1013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710</v>
      </c>
      <c r="G123" s="237"/>
      <c r="H123" s="240">
        <v>1.339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5" s="2" customFormat="1" ht="44.25" customHeight="1">
      <c r="A124" s="38"/>
      <c r="B124" s="39"/>
      <c r="C124" s="212" t="s">
        <v>445</v>
      </c>
      <c r="D124" s="212" t="s">
        <v>201</v>
      </c>
      <c r="E124" s="213" t="s">
        <v>711</v>
      </c>
      <c r="F124" s="214" t="s">
        <v>712</v>
      </c>
      <c r="G124" s="215" t="s">
        <v>204</v>
      </c>
      <c r="H124" s="216">
        <v>4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0.93779</v>
      </c>
      <c r="R124" s="221">
        <f>Q124*H124</f>
        <v>3.75116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1014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SUM(P126:P133)</f>
        <v>0</v>
      </c>
      <c r="Q125" s="204"/>
      <c r="R125" s="205">
        <f>SUM(R126:R133)</f>
        <v>9.728996949999999</v>
      </c>
      <c r="S125" s="204"/>
      <c r="T125" s="206">
        <f>SUM(T126:T133)</f>
        <v>5.949999999999999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SUM(BK126:BK133)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714</v>
      </c>
      <c r="F126" s="214" t="s">
        <v>715</v>
      </c>
      <c r="G126" s="215" t="s">
        <v>227</v>
      </c>
      <c r="H126" s="216">
        <v>8.5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0.7</v>
      </c>
      <c r="T126" s="222">
        <f>S126*H126</f>
        <v>5.949999999999999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1015</v>
      </c>
    </row>
    <row r="127" spans="1:65" s="2" customFormat="1" ht="33" customHeight="1">
      <c r="A127" s="38"/>
      <c r="B127" s="39"/>
      <c r="C127" s="212" t="s">
        <v>8</v>
      </c>
      <c r="D127" s="212" t="s">
        <v>201</v>
      </c>
      <c r="E127" s="213" t="s">
        <v>717</v>
      </c>
      <c r="F127" s="214" t="s">
        <v>718</v>
      </c>
      <c r="G127" s="215" t="s">
        <v>227</v>
      </c>
      <c r="H127" s="216">
        <v>8.5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4E-05</v>
      </c>
      <c r="R127" s="221">
        <f>Q127*H127</f>
        <v>0.00034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1016</v>
      </c>
    </row>
    <row r="128" spans="1:65" s="2" customFormat="1" ht="24.15" customHeight="1">
      <c r="A128" s="38"/>
      <c r="B128" s="39"/>
      <c r="C128" s="252" t="s">
        <v>457</v>
      </c>
      <c r="D128" s="252" t="s">
        <v>394</v>
      </c>
      <c r="E128" s="253" t="s">
        <v>533</v>
      </c>
      <c r="F128" s="254" t="s">
        <v>534</v>
      </c>
      <c r="G128" s="255" t="s">
        <v>227</v>
      </c>
      <c r="H128" s="256">
        <v>9</v>
      </c>
      <c r="I128" s="257"/>
      <c r="J128" s="258">
        <f>ROUND(I128*H128,2)</f>
        <v>0</v>
      </c>
      <c r="K128" s="254" t="s">
        <v>205</v>
      </c>
      <c r="L128" s="259"/>
      <c r="M128" s="260" t="s">
        <v>19</v>
      </c>
      <c r="N128" s="261" t="s">
        <v>44</v>
      </c>
      <c r="O128" s="84"/>
      <c r="P128" s="221">
        <f>O128*H128</f>
        <v>0</v>
      </c>
      <c r="Q128" s="221">
        <v>0.0092</v>
      </c>
      <c r="R128" s="221">
        <f>Q128*H128</f>
        <v>0.0828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249</v>
      </c>
      <c r="AT128" s="223" t="s">
        <v>394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1017</v>
      </c>
    </row>
    <row r="129" spans="1:65" s="2" customFormat="1" ht="24.15" customHeight="1">
      <c r="A129" s="38"/>
      <c r="B129" s="39"/>
      <c r="C129" s="212" t="s">
        <v>461</v>
      </c>
      <c r="D129" s="212" t="s">
        <v>201</v>
      </c>
      <c r="E129" s="213" t="s">
        <v>536</v>
      </c>
      <c r="F129" s="214" t="s">
        <v>537</v>
      </c>
      <c r="G129" s="215" t="s">
        <v>424</v>
      </c>
      <c r="H129" s="216">
        <v>3.909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2.45329</v>
      </c>
      <c r="R129" s="221">
        <f>Q129*H129</f>
        <v>9.589910609999999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1018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722</v>
      </c>
      <c r="G130" s="237"/>
      <c r="H130" s="240">
        <v>3.909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1.75" customHeight="1">
      <c r="A131" s="38"/>
      <c r="B131" s="39"/>
      <c r="C131" s="212" t="s">
        <v>389</v>
      </c>
      <c r="D131" s="212" t="s">
        <v>201</v>
      </c>
      <c r="E131" s="213" t="s">
        <v>540</v>
      </c>
      <c r="F131" s="214" t="s">
        <v>541</v>
      </c>
      <c r="G131" s="215" t="s">
        <v>204</v>
      </c>
      <c r="H131" s="216">
        <v>13.917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0.00402</v>
      </c>
      <c r="R131" s="221">
        <f>Q131*H131</f>
        <v>0.055946340000000004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1019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724</v>
      </c>
      <c r="G132" s="237"/>
      <c r="H132" s="240">
        <v>13.26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725</v>
      </c>
      <c r="G133" s="237"/>
      <c r="H133" s="240">
        <v>0.657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223</v>
      </c>
      <c r="F134" s="210" t="s">
        <v>224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P135</f>
        <v>0</v>
      </c>
      <c r="Q134" s="204"/>
      <c r="R134" s="205">
        <f>R135</f>
        <v>33.50284</v>
      </c>
      <c r="S134" s="204"/>
      <c r="T134" s="20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BK135</f>
        <v>0</v>
      </c>
    </row>
    <row r="135" spans="1:65" s="2" customFormat="1" ht="33" customHeight="1">
      <c r="A135" s="38"/>
      <c r="B135" s="39"/>
      <c r="C135" s="212" t="s">
        <v>470</v>
      </c>
      <c r="D135" s="212" t="s">
        <v>201</v>
      </c>
      <c r="E135" s="213" t="s">
        <v>726</v>
      </c>
      <c r="F135" s="214" t="s">
        <v>727</v>
      </c>
      <c r="G135" s="215" t="s">
        <v>547</v>
      </c>
      <c r="H135" s="216">
        <v>2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16.75142</v>
      </c>
      <c r="R135" s="221">
        <f>Q135*H135</f>
        <v>33.50284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1020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237</v>
      </c>
      <c r="F136" s="210" t="s">
        <v>238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SUM(P137:P141)</f>
        <v>0</v>
      </c>
      <c r="Q136" s="204"/>
      <c r="R136" s="205">
        <f>SUM(R137:R141)</f>
        <v>0</v>
      </c>
      <c r="S136" s="204"/>
      <c r="T136" s="206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SUM(BK137:BK141)</f>
        <v>0</v>
      </c>
    </row>
    <row r="137" spans="1:65" s="2" customFormat="1" ht="33" customHeight="1">
      <c r="A137" s="38"/>
      <c r="B137" s="39"/>
      <c r="C137" s="212" t="s">
        <v>472</v>
      </c>
      <c r="D137" s="212" t="s">
        <v>201</v>
      </c>
      <c r="E137" s="213" t="s">
        <v>240</v>
      </c>
      <c r="F137" s="214" t="s">
        <v>241</v>
      </c>
      <c r="G137" s="215" t="s">
        <v>242</v>
      </c>
      <c r="H137" s="216">
        <v>5.95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1021</v>
      </c>
    </row>
    <row r="138" spans="1:65" s="2" customFormat="1" ht="44.25" customHeight="1">
      <c r="A138" s="38"/>
      <c r="B138" s="39"/>
      <c r="C138" s="212" t="s">
        <v>7</v>
      </c>
      <c r="D138" s="212" t="s">
        <v>201</v>
      </c>
      <c r="E138" s="213" t="s">
        <v>245</v>
      </c>
      <c r="F138" s="214" t="s">
        <v>246</v>
      </c>
      <c r="G138" s="215" t="s">
        <v>242</v>
      </c>
      <c r="H138" s="216">
        <v>77.35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1022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731</v>
      </c>
      <c r="G139" s="237"/>
      <c r="H139" s="240">
        <v>5.95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7"/>
      <c r="F140" s="239" t="s">
        <v>1023</v>
      </c>
      <c r="G140" s="237"/>
      <c r="H140" s="240">
        <v>77.35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4</v>
      </c>
      <c r="AX140" s="14" t="s">
        <v>80</v>
      </c>
      <c r="AY140" s="246" t="s">
        <v>199</v>
      </c>
    </row>
    <row r="141" spans="1:65" s="2" customFormat="1" ht="44.25" customHeight="1">
      <c r="A141" s="38"/>
      <c r="B141" s="39"/>
      <c r="C141" s="212" t="s">
        <v>476</v>
      </c>
      <c r="D141" s="212" t="s">
        <v>201</v>
      </c>
      <c r="E141" s="213" t="s">
        <v>552</v>
      </c>
      <c r="F141" s="214" t="s">
        <v>553</v>
      </c>
      <c r="G141" s="215" t="s">
        <v>242</v>
      </c>
      <c r="H141" s="216">
        <v>5.95</v>
      </c>
      <c r="I141" s="217"/>
      <c r="J141" s="218">
        <f>ROUND(I141*H141,2)</f>
        <v>0</v>
      </c>
      <c r="K141" s="214" t="s">
        <v>205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1024</v>
      </c>
    </row>
    <row r="142" spans="1:63" s="12" customFormat="1" ht="22.8" customHeight="1">
      <c r="A142" s="12"/>
      <c r="B142" s="196"/>
      <c r="C142" s="197"/>
      <c r="D142" s="198" t="s">
        <v>72</v>
      </c>
      <c r="E142" s="210" t="s">
        <v>253</v>
      </c>
      <c r="F142" s="210" t="s">
        <v>254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0</v>
      </c>
      <c r="S142" s="204"/>
      <c r="T142" s="20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80</v>
      </c>
      <c r="AT142" s="208" t="s">
        <v>72</v>
      </c>
      <c r="AU142" s="208" t="s">
        <v>80</v>
      </c>
      <c r="AY142" s="207" t="s">
        <v>199</v>
      </c>
      <c r="BK142" s="209">
        <f>BK143</f>
        <v>0</v>
      </c>
    </row>
    <row r="143" spans="1:65" s="2" customFormat="1" ht="44.25" customHeight="1">
      <c r="A143" s="38"/>
      <c r="B143" s="39"/>
      <c r="C143" s="212" t="s">
        <v>555</v>
      </c>
      <c r="D143" s="212" t="s">
        <v>201</v>
      </c>
      <c r="E143" s="213" t="s">
        <v>255</v>
      </c>
      <c r="F143" s="214" t="s">
        <v>256</v>
      </c>
      <c r="G143" s="215" t="s">
        <v>242</v>
      </c>
      <c r="H143" s="216">
        <v>59.403</v>
      </c>
      <c r="I143" s="217"/>
      <c r="J143" s="218">
        <f>ROUND(I143*H143,2)</f>
        <v>0</v>
      </c>
      <c r="K143" s="214" t="s">
        <v>205</v>
      </c>
      <c r="L143" s="44"/>
      <c r="M143" s="247" t="s">
        <v>19</v>
      </c>
      <c r="N143" s="248" t="s">
        <v>44</v>
      </c>
      <c r="O143" s="249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1025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93:K1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1026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ROUND(J93,2)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ROUND((SUM(BE93:BE143)),2)</f>
        <v>0</v>
      </c>
      <c r="G35" s="38"/>
      <c r="H35" s="38"/>
      <c r="I35" s="157">
        <v>0.21</v>
      </c>
      <c r="J35" s="156">
        <f>ROUND(((SUM(BE93:BE143))*I35),2)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ROUND((SUM(BF93:BF143)),2)</f>
        <v>0</v>
      </c>
      <c r="G36" s="38"/>
      <c r="H36" s="38"/>
      <c r="I36" s="157">
        <v>0.15</v>
      </c>
      <c r="J36" s="156">
        <f>ROUND(((SUM(BF93:BF143))*I36),2)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ROUND((SUM(BG93:BG143)),2)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ROUND((SUM(BH93:BH143)),2)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ROUND((SUM(BI93:BI143)),2)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07 - SO 136 - Propustek typu BENEŠ v km 4,263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J93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J94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J95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1027</v>
      </c>
      <c r="E67" s="182"/>
      <c r="F67" s="182"/>
      <c r="G67" s="182"/>
      <c r="H67" s="182"/>
      <c r="I67" s="182"/>
      <c r="J67" s="183">
        <f>J118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378</v>
      </c>
      <c r="E68" s="182"/>
      <c r="F68" s="182"/>
      <c r="G68" s="182"/>
      <c r="H68" s="182"/>
      <c r="I68" s="182"/>
      <c r="J68" s="183">
        <f>J123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181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182</v>
      </c>
      <c r="E70" s="182"/>
      <c r="F70" s="182"/>
      <c r="G70" s="182"/>
      <c r="H70" s="182"/>
      <c r="I70" s="182"/>
      <c r="J70" s="183">
        <f>J136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183</v>
      </c>
      <c r="E71" s="182"/>
      <c r="F71" s="182"/>
      <c r="G71" s="182"/>
      <c r="H71" s="182"/>
      <c r="I71" s="182"/>
      <c r="J71" s="183">
        <f>J142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184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III/19357 od II/193 u Třebnic - OK II/193 u Horšovského Týna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2:12" s="1" customFormat="1" ht="12" customHeight="1">
      <c r="B82" s="21"/>
      <c r="C82" s="32" t="s">
        <v>171</v>
      </c>
      <c r="D82" s="22"/>
      <c r="E82" s="22"/>
      <c r="F82" s="22"/>
      <c r="G82" s="22"/>
      <c r="H82" s="22"/>
      <c r="I82" s="22"/>
      <c r="J82" s="22"/>
      <c r="K82" s="22"/>
      <c r="L82" s="20"/>
    </row>
    <row r="83" spans="1:31" s="2" customFormat="1" ht="16.5" customHeight="1">
      <c r="A83" s="38"/>
      <c r="B83" s="39"/>
      <c r="C83" s="40"/>
      <c r="D83" s="40"/>
      <c r="E83" s="169" t="s">
        <v>818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173</v>
      </c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69" t="str">
        <f>E11</f>
        <v>07 - SO 136 - Propustek typu BENEŠ v km 4,263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F14</f>
        <v xml:space="preserve"> </v>
      </c>
      <c r="G87" s="40"/>
      <c r="H87" s="40"/>
      <c r="I87" s="32" t="s">
        <v>23</v>
      </c>
      <c r="J87" s="72" t="str">
        <f>IF(J14="","",J14)</f>
        <v>18. 3. 2021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E17</f>
        <v xml:space="preserve"> </v>
      </c>
      <c r="G89" s="40"/>
      <c r="H89" s="40"/>
      <c r="I89" s="32" t="s">
        <v>30</v>
      </c>
      <c r="J89" s="36" t="str">
        <f>E23</f>
        <v>IK Plzeň s.r.o.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IF(E20="","",E20)</f>
        <v>Vyplň údaj</v>
      </c>
      <c r="G90" s="40"/>
      <c r="H90" s="40"/>
      <c r="I90" s="32" t="s">
        <v>35</v>
      </c>
      <c r="J90" s="36" t="str">
        <f>E26</f>
        <v>Václav Nový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85"/>
      <c r="B92" s="186"/>
      <c r="C92" s="187" t="s">
        <v>185</v>
      </c>
      <c r="D92" s="188" t="s">
        <v>58</v>
      </c>
      <c r="E92" s="188" t="s">
        <v>54</v>
      </c>
      <c r="F92" s="188" t="s">
        <v>55</v>
      </c>
      <c r="G92" s="188" t="s">
        <v>186</v>
      </c>
      <c r="H92" s="188" t="s">
        <v>187</v>
      </c>
      <c r="I92" s="188" t="s">
        <v>188</v>
      </c>
      <c r="J92" s="188" t="s">
        <v>177</v>
      </c>
      <c r="K92" s="189" t="s">
        <v>189</v>
      </c>
      <c r="L92" s="190"/>
      <c r="M92" s="92" t="s">
        <v>19</v>
      </c>
      <c r="N92" s="93" t="s">
        <v>43</v>
      </c>
      <c r="O92" s="93" t="s">
        <v>190</v>
      </c>
      <c r="P92" s="93" t="s">
        <v>191</v>
      </c>
      <c r="Q92" s="93" t="s">
        <v>192</v>
      </c>
      <c r="R92" s="93" t="s">
        <v>193</v>
      </c>
      <c r="S92" s="93" t="s">
        <v>194</v>
      </c>
      <c r="T92" s="94" t="s">
        <v>195</v>
      </c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1:63" s="2" customFormat="1" ht="22.8" customHeight="1">
      <c r="A93" s="38"/>
      <c r="B93" s="39"/>
      <c r="C93" s="99" t="s">
        <v>196</v>
      </c>
      <c r="D93" s="40"/>
      <c r="E93" s="40"/>
      <c r="F93" s="40"/>
      <c r="G93" s="40"/>
      <c r="H93" s="40"/>
      <c r="I93" s="40"/>
      <c r="J93" s="191">
        <f>BK93</f>
        <v>0</v>
      </c>
      <c r="K93" s="40"/>
      <c r="L93" s="44"/>
      <c r="M93" s="95"/>
      <c r="N93" s="192"/>
      <c r="O93" s="96"/>
      <c r="P93" s="193">
        <f>P94</f>
        <v>0</v>
      </c>
      <c r="Q93" s="96"/>
      <c r="R93" s="193">
        <f>R94</f>
        <v>69.29286524999999</v>
      </c>
      <c r="S93" s="96"/>
      <c r="T93" s="194">
        <f>T94</f>
        <v>59.4748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72</v>
      </c>
      <c r="AU93" s="17" t="s">
        <v>178</v>
      </c>
      <c r="BK93" s="195">
        <f>BK94</f>
        <v>0</v>
      </c>
    </row>
    <row r="94" spans="1:63" s="12" customFormat="1" ht="25.9" customHeight="1">
      <c r="A94" s="12"/>
      <c r="B94" s="196"/>
      <c r="C94" s="197"/>
      <c r="D94" s="198" t="s">
        <v>72</v>
      </c>
      <c r="E94" s="199" t="s">
        <v>197</v>
      </c>
      <c r="F94" s="199" t="s">
        <v>198</v>
      </c>
      <c r="G94" s="197"/>
      <c r="H94" s="197"/>
      <c r="I94" s="200"/>
      <c r="J94" s="201">
        <f>BK94</f>
        <v>0</v>
      </c>
      <c r="K94" s="197"/>
      <c r="L94" s="202"/>
      <c r="M94" s="203"/>
      <c r="N94" s="204"/>
      <c r="O94" s="204"/>
      <c r="P94" s="205">
        <f>P95+P107+P118+P123+P125+P136+P142</f>
        <v>0</v>
      </c>
      <c r="Q94" s="204"/>
      <c r="R94" s="205">
        <f>R95+R107+R118+R123+R125+R136+R142</f>
        <v>69.29286524999999</v>
      </c>
      <c r="S94" s="204"/>
      <c r="T94" s="206">
        <f>T95+T107+T118+T123+T125+T136+T142</f>
        <v>59.4748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73</v>
      </c>
      <c r="AY94" s="207" t="s">
        <v>199</v>
      </c>
      <c r="BK94" s="209">
        <f>BK95+BK107+BK118+BK123+BK125+BK136+BK142</f>
        <v>0</v>
      </c>
    </row>
    <row r="95" spans="1:63" s="12" customFormat="1" ht="22.8" customHeight="1">
      <c r="A95" s="12"/>
      <c r="B95" s="196"/>
      <c r="C95" s="197"/>
      <c r="D95" s="198" t="s">
        <v>72</v>
      </c>
      <c r="E95" s="210" t="s">
        <v>80</v>
      </c>
      <c r="F95" s="210" t="s">
        <v>200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SUM(P96:P106)</f>
        <v>0</v>
      </c>
      <c r="Q95" s="204"/>
      <c r="R95" s="205">
        <f>SUM(R96:R106)</f>
        <v>0</v>
      </c>
      <c r="S95" s="204"/>
      <c r="T95" s="206">
        <f>SUM(T96:T106)</f>
        <v>45.4388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80</v>
      </c>
      <c r="AY95" s="207" t="s">
        <v>199</v>
      </c>
      <c r="BK95" s="209">
        <f>SUM(BK96:BK106)</f>
        <v>0</v>
      </c>
    </row>
    <row r="96" spans="1:65" s="2" customFormat="1" ht="66.75" customHeight="1">
      <c r="A96" s="38"/>
      <c r="B96" s="39"/>
      <c r="C96" s="212" t="s">
        <v>80</v>
      </c>
      <c r="D96" s="212" t="s">
        <v>201</v>
      </c>
      <c r="E96" s="213" t="s">
        <v>482</v>
      </c>
      <c r="F96" s="214" t="s">
        <v>483</v>
      </c>
      <c r="G96" s="215" t="s">
        <v>204</v>
      </c>
      <c r="H96" s="216">
        <v>103.27</v>
      </c>
      <c r="I96" s="217"/>
      <c r="J96" s="218">
        <f>ROUND(I96*H96,2)</f>
        <v>0</v>
      </c>
      <c r="K96" s="214" t="s">
        <v>205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0.44</v>
      </c>
      <c r="T96" s="222">
        <f>S96*H96</f>
        <v>45.4388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206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206</v>
      </c>
      <c r="BM96" s="223" t="s">
        <v>1028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1029</v>
      </c>
      <c r="G97" s="237"/>
      <c r="H97" s="240">
        <v>103.27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5" s="2" customFormat="1" ht="33" customHeight="1">
      <c r="A98" s="38"/>
      <c r="B98" s="39"/>
      <c r="C98" s="212" t="s">
        <v>82</v>
      </c>
      <c r="D98" s="212" t="s">
        <v>201</v>
      </c>
      <c r="E98" s="213" t="s">
        <v>823</v>
      </c>
      <c r="F98" s="214" t="s">
        <v>824</v>
      </c>
      <c r="G98" s="215" t="s">
        <v>424</v>
      </c>
      <c r="H98" s="216">
        <v>125.2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1030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1031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1032</v>
      </c>
      <c r="G100" s="237"/>
      <c r="H100" s="240">
        <v>125.2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62.7" customHeight="1">
      <c r="A101" s="38"/>
      <c r="B101" s="39"/>
      <c r="C101" s="212" t="s">
        <v>218</v>
      </c>
      <c r="D101" s="212" t="s">
        <v>201</v>
      </c>
      <c r="E101" s="213" t="s">
        <v>1033</v>
      </c>
      <c r="F101" s="214" t="s">
        <v>1034</v>
      </c>
      <c r="G101" s="215" t="s">
        <v>424</v>
      </c>
      <c r="H101" s="216">
        <v>77.05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1035</v>
      </c>
    </row>
    <row r="102" spans="1:65" s="2" customFormat="1" ht="44.25" customHeight="1">
      <c r="A102" s="38"/>
      <c r="B102" s="39"/>
      <c r="C102" s="212" t="s">
        <v>206</v>
      </c>
      <c r="D102" s="212" t="s">
        <v>201</v>
      </c>
      <c r="E102" s="213" t="s">
        <v>1036</v>
      </c>
      <c r="F102" s="214" t="s">
        <v>1037</v>
      </c>
      <c r="G102" s="215" t="s">
        <v>424</v>
      </c>
      <c r="H102" s="216">
        <v>77.05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1038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1039</v>
      </c>
      <c r="G103" s="237"/>
      <c r="H103" s="240">
        <v>77.05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33" customHeight="1">
      <c r="A104" s="38"/>
      <c r="B104" s="39"/>
      <c r="C104" s="212" t="s">
        <v>231</v>
      </c>
      <c r="D104" s="212" t="s">
        <v>201</v>
      </c>
      <c r="E104" s="213" t="s">
        <v>386</v>
      </c>
      <c r="F104" s="214" t="s">
        <v>387</v>
      </c>
      <c r="G104" s="215" t="s">
        <v>204</v>
      </c>
      <c r="H104" s="216">
        <v>103.27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1040</v>
      </c>
    </row>
    <row r="105" spans="1:65" s="2" customFormat="1" ht="16.5" customHeight="1">
      <c r="A105" s="38"/>
      <c r="B105" s="39"/>
      <c r="C105" s="212" t="s">
        <v>239</v>
      </c>
      <c r="D105" s="212" t="s">
        <v>201</v>
      </c>
      <c r="E105" s="213" t="s">
        <v>1041</v>
      </c>
      <c r="F105" s="214" t="s">
        <v>1042</v>
      </c>
      <c r="G105" s="215" t="s">
        <v>242</v>
      </c>
      <c r="H105" s="216">
        <v>142.543</v>
      </c>
      <c r="I105" s="217"/>
      <c r="J105" s="218">
        <f>ROUND(I105*H105,2)</f>
        <v>0</v>
      </c>
      <c r="K105" s="214" t="s">
        <v>19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1043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1044</v>
      </c>
      <c r="G106" s="237"/>
      <c r="H106" s="240">
        <v>142.543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3" s="12" customFormat="1" ht="22.8" customHeight="1">
      <c r="A107" s="12"/>
      <c r="B107" s="196"/>
      <c r="C107" s="197"/>
      <c r="D107" s="198" t="s">
        <v>72</v>
      </c>
      <c r="E107" s="210" t="s">
        <v>389</v>
      </c>
      <c r="F107" s="210" t="s">
        <v>390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SUM(P108:P117)</f>
        <v>0</v>
      </c>
      <c r="Q107" s="204"/>
      <c r="R107" s="205">
        <f>SUM(R108:R117)</f>
        <v>0.004056</v>
      </c>
      <c r="S107" s="204"/>
      <c r="T107" s="206">
        <f>SUM(T108:T117)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80</v>
      </c>
      <c r="AT107" s="208" t="s">
        <v>72</v>
      </c>
      <c r="AU107" s="208" t="s">
        <v>80</v>
      </c>
      <c r="AY107" s="207" t="s">
        <v>199</v>
      </c>
      <c r="BK107" s="209">
        <f>SUM(BK108:BK117)</f>
        <v>0</v>
      </c>
    </row>
    <row r="108" spans="1:65" s="2" customFormat="1" ht="37.8" customHeight="1">
      <c r="A108" s="38"/>
      <c r="B108" s="39"/>
      <c r="C108" s="212" t="s">
        <v>244</v>
      </c>
      <c r="D108" s="212" t="s">
        <v>201</v>
      </c>
      <c r="E108" s="213" t="s">
        <v>501</v>
      </c>
      <c r="F108" s="214" t="s">
        <v>502</v>
      </c>
      <c r="G108" s="215" t="s">
        <v>204</v>
      </c>
      <c r="H108" s="216">
        <v>270.4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1045</v>
      </c>
    </row>
    <row r="109" spans="1:51" s="13" customFormat="1" ht="12">
      <c r="A109" s="13"/>
      <c r="B109" s="225"/>
      <c r="C109" s="226"/>
      <c r="D109" s="227" t="s">
        <v>208</v>
      </c>
      <c r="E109" s="228" t="s">
        <v>19</v>
      </c>
      <c r="F109" s="229" t="s">
        <v>1046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208</v>
      </c>
      <c r="AU109" s="235" t="s">
        <v>82</v>
      </c>
      <c r="AV109" s="13" t="s">
        <v>80</v>
      </c>
      <c r="AW109" s="13" t="s">
        <v>34</v>
      </c>
      <c r="AX109" s="13" t="s">
        <v>73</v>
      </c>
      <c r="AY109" s="235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1047</v>
      </c>
      <c r="G110" s="237"/>
      <c r="H110" s="240">
        <v>250.4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51" s="13" customFormat="1" ht="12">
      <c r="A111" s="13"/>
      <c r="B111" s="225"/>
      <c r="C111" s="226"/>
      <c r="D111" s="227" t="s">
        <v>208</v>
      </c>
      <c r="E111" s="228" t="s">
        <v>19</v>
      </c>
      <c r="F111" s="229" t="s">
        <v>1048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208</v>
      </c>
      <c r="AU111" s="235" t="s">
        <v>82</v>
      </c>
      <c r="AV111" s="13" t="s">
        <v>80</v>
      </c>
      <c r="AW111" s="13" t="s">
        <v>34</v>
      </c>
      <c r="AX111" s="13" t="s">
        <v>73</v>
      </c>
      <c r="AY111" s="235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1049</v>
      </c>
      <c r="G112" s="237"/>
      <c r="H112" s="240">
        <v>20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37.8" customHeight="1">
      <c r="A113" s="38"/>
      <c r="B113" s="39"/>
      <c r="C113" s="212" t="s">
        <v>249</v>
      </c>
      <c r="D113" s="212" t="s">
        <v>201</v>
      </c>
      <c r="E113" s="213" t="s">
        <v>391</v>
      </c>
      <c r="F113" s="214" t="s">
        <v>392</v>
      </c>
      <c r="G113" s="215" t="s">
        <v>204</v>
      </c>
      <c r="H113" s="216">
        <v>270.4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1050</v>
      </c>
    </row>
    <row r="114" spans="1:65" s="2" customFormat="1" ht="16.5" customHeight="1">
      <c r="A114" s="38"/>
      <c r="B114" s="39"/>
      <c r="C114" s="252" t="s">
        <v>223</v>
      </c>
      <c r="D114" s="252" t="s">
        <v>394</v>
      </c>
      <c r="E114" s="253" t="s">
        <v>395</v>
      </c>
      <c r="F114" s="254" t="s">
        <v>396</v>
      </c>
      <c r="G114" s="255" t="s">
        <v>397</v>
      </c>
      <c r="H114" s="256">
        <v>4.056</v>
      </c>
      <c r="I114" s="257"/>
      <c r="J114" s="258">
        <f>ROUND(I114*H114,2)</f>
        <v>0</v>
      </c>
      <c r="K114" s="254" t="s">
        <v>205</v>
      </c>
      <c r="L114" s="259"/>
      <c r="M114" s="260" t="s">
        <v>19</v>
      </c>
      <c r="N114" s="261" t="s">
        <v>44</v>
      </c>
      <c r="O114" s="84"/>
      <c r="P114" s="221">
        <f>O114*H114</f>
        <v>0</v>
      </c>
      <c r="Q114" s="221">
        <v>0.001</v>
      </c>
      <c r="R114" s="221">
        <f>Q114*H114</f>
        <v>0.004056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249</v>
      </c>
      <c r="AT114" s="223" t="s">
        <v>394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1051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1052</v>
      </c>
      <c r="G115" s="237"/>
      <c r="H115" s="240">
        <v>4.056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5" s="2" customFormat="1" ht="49.05" customHeight="1">
      <c r="A116" s="38"/>
      <c r="B116" s="39"/>
      <c r="C116" s="212" t="s">
        <v>431</v>
      </c>
      <c r="D116" s="212" t="s">
        <v>201</v>
      </c>
      <c r="E116" s="213" t="s">
        <v>400</v>
      </c>
      <c r="F116" s="214" t="s">
        <v>401</v>
      </c>
      <c r="G116" s="215" t="s">
        <v>204</v>
      </c>
      <c r="H116" s="216">
        <v>270.4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1053</v>
      </c>
    </row>
    <row r="117" spans="1:65" s="2" customFormat="1" ht="49.05" customHeight="1">
      <c r="A117" s="38"/>
      <c r="B117" s="39"/>
      <c r="C117" s="212" t="s">
        <v>437</v>
      </c>
      <c r="D117" s="212" t="s">
        <v>201</v>
      </c>
      <c r="E117" s="213" t="s">
        <v>510</v>
      </c>
      <c r="F117" s="214" t="s">
        <v>511</v>
      </c>
      <c r="G117" s="215" t="s">
        <v>204</v>
      </c>
      <c r="H117" s="216">
        <v>270.4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1054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218</v>
      </c>
      <c r="F118" s="210" t="s">
        <v>1055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SUM(P119:P122)</f>
        <v>0</v>
      </c>
      <c r="Q118" s="204"/>
      <c r="R118" s="205">
        <f>SUM(R119:R122)</f>
        <v>7.231916249999999</v>
      </c>
      <c r="S118" s="204"/>
      <c r="T118" s="206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SUM(BK119:BK122)</f>
        <v>0</v>
      </c>
    </row>
    <row r="119" spans="1:65" s="2" customFormat="1" ht="24.15" customHeight="1">
      <c r="A119" s="38"/>
      <c r="B119" s="39"/>
      <c r="C119" s="212" t="s">
        <v>441</v>
      </c>
      <c r="D119" s="212" t="s">
        <v>201</v>
      </c>
      <c r="E119" s="213" t="s">
        <v>1056</v>
      </c>
      <c r="F119" s="214" t="s">
        <v>1057</v>
      </c>
      <c r="G119" s="215" t="s">
        <v>547</v>
      </c>
      <c r="H119" s="216">
        <v>12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0.00045</v>
      </c>
      <c r="R119" s="221">
        <f>Q119*H119</f>
        <v>0.0054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1058</v>
      </c>
    </row>
    <row r="120" spans="1:65" s="2" customFormat="1" ht="16.5" customHeight="1">
      <c r="A120" s="38"/>
      <c r="B120" s="39"/>
      <c r="C120" s="252" t="s">
        <v>445</v>
      </c>
      <c r="D120" s="252" t="s">
        <v>394</v>
      </c>
      <c r="E120" s="253" t="s">
        <v>1059</v>
      </c>
      <c r="F120" s="254" t="s">
        <v>1060</v>
      </c>
      <c r="G120" s="255" t="s">
        <v>547</v>
      </c>
      <c r="H120" s="256">
        <v>12</v>
      </c>
      <c r="I120" s="257"/>
      <c r="J120" s="258">
        <f>ROUND(I120*H120,2)</f>
        <v>0</v>
      </c>
      <c r="K120" s="254" t="s">
        <v>19</v>
      </c>
      <c r="L120" s="259"/>
      <c r="M120" s="260" t="s">
        <v>19</v>
      </c>
      <c r="N120" s="261" t="s">
        <v>44</v>
      </c>
      <c r="O120" s="84"/>
      <c r="P120" s="221">
        <f>O120*H120</f>
        <v>0</v>
      </c>
      <c r="Q120" s="221">
        <v>0.6</v>
      </c>
      <c r="R120" s="221">
        <f>Q120*H120</f>
        <v>7.199999999999999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249</v>
      </c>
      <c r="AT120" s="223" t="s">
        <v>394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1061</v>
      </c>
    </row>
    <row r="121" spans="1:65" s="2" customFormat="1" ht="37.8" customHeight="1">
      <c r="A121" s="38"/>
      <c r="B121" s="39"/>
      <c r="C121" s="212" t="s">
        <v>449</v>
      </c>
      <c r="D121" s="212" t="s">
        <v>201</v>
      </c>
      <c r="E121" s="213" t="s">
        <v>1062</v>
      </c>
      <c r="F121" s="214" t="s">
        <v>1063</v>
      </c>
      <c r="G121" s="215" t="s">
        <v>204</v>
      </c>
      <c r="H121" s="216">
        <v>1.125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0.02357</v>
      </c>
      <c r="R121" s="221">
        <f>Q121*H121</f>
        <v>0.02651625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1064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1065</v>
      </c>
      <c r="G122" s="237"/>
      <c r="H122" s="240">
        <v>1.125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231</v>
      </c>
      <c r="F123" s="210" t="s">
        <v>415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P124</f>
        <v>0</v>
      </c>
      <c r="Q123" s="204"/>
      <c r="R123" s="205">
        <f>R124</f>
        <v>59.38025</v>
      </c>
      <c r="S123" s="204"/>
      <c r="T123" s="206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BK124</f>
        <v>0</v>
      </c>
    </row>
    <row r="124" spans="1:65" s="2" customFormat="1" ht="24.15" customHeight="1">
      <c r="A124" s="38"/>
      <c r="B124" s="39"/>
      <c r="C124" s="212" t="s">
        <v>8</v>
      </c>
      <c r="D124" s="212" t="s">
        <v>201</v>
      </c>
      <c r="E124" s="213" t="s">
        <v>523</v>
      </c>
      <c r="F124" s="214" t="s">
        <v>524</v>
      </c>
      <c r="G124" s="215" t="s">
        <v>204</v>
      </c>
      <c r="H124" s="216">
        <v>103.27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0.575</v>
      </c>
      <c r="R124" s="221">
        <f>Q124*H124</f>
        <v>59.38025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1066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223</v>
      </c>
      <c r="F125" s="210" t="s">
        <v>224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SUM(P126:P135)</f>
        <v>0</v>
      </c>
      <c r="Q125" s="204"/>
      <c r="R125" s="205">
        <f>SUM(R126:R135)</f>
        <v>2.676643</v>
      </c>
      <c r="S125" s="204"/>
      <c r="T125" s="206">
        <f>SUM(T126:T135)</f>
        <v>14.035999999999998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SUM(BK126:BK135)</f>
        <v>0</v>
      </c>
    </row>
    <row r="126" spans="1:65" s="2" customFormat="1" ht="37.8" customHeight="1">
      <c r="A126" s="38"/>
      <c r="B126" s="39"/>
      <c r="C126" s="212" t="s">
        <v>457</v>
      </c>
      <c r="D126" s="212" t="s">
        <v>201</v>
      </c>
      <c r="E126" s="213" t="s">
        <v>1067</v>
      </c>
      <c r="F126" s="214" t="s">
        <v>1068</v>
      </c>
      <c r="G126" s="215" t="s">
        <v>227</v>
      </c>
      <c r="H126" s="216">
        <v>58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0.0283</v>
      </c>
      <c r="R126" s="221">
        <f>Q126*H126</f>
        <v>1.6414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1069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1070</v>
      </c>
      <c r="G127" s="237"/>
      <c r="H127" s="240">
        <v>58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65" s="2" customFormat="1" ht="33" customHeight="1">
      <c r="A128" s="38"/>
      <c r="B128" s="39"/>
      <c r="C128" s="212" t="s">
        <v>461</v>
      </c>
      <c r="D128" s="212" t="s">
        <v>201</v>
      </c>
      <c r="E128" s="213" t="s">
        <v>1071</v>
      </c>
      <c r="F128" s="214" t="s">
        <v>1072</v>
      </c>
      <c r="G128" s="215" t="s">
        <v>227</v>
      </c>
      <c r="H128" s="216">
        <v>16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0.0396</v>
      </c>
      <c r="R128" s="221">
        <f>Q128*H128</f>
        <v>0.6336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1073</v>
      </c>
    </row>
    <row r="129" spans="1:51" s="14" customFormat="1" ht="12">
      <c r="A129" s="14"/>
      <c r="B129" s="236"/>
      <c r="C129" s="237"/>
      <c r="D129" s="227" t="s">
        <v>208</v>
      </c>
      <c r="E129" s="238" t="s">
        <v>19</v>
      </c>
      <c r="F129" s="239" t="s">
        <v>1074</v>
      </c>
      <c r="G129" s="237"/>
      <c r="H129" s="240">
        <v>16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208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199</v>
      </c>
    </row>
    <row r="130" spans="1:65" s="2" customFormat="1" ht="24.15" customHeight="1">
      <c r="A130" s="38"/>
      <c r="B130" s="39"/>
      <c r="C130" s="212" t="s">
        <v>389</v>
      </c>
      <c r="D130" s="212" t="s">
        <v>201</v>
      </c>
      <c r="E130" s="213" t="s">
        <v>1075</v>
      </c>
      <c r="F130" s="214" t="s">
        <v>1076</v>
      </c>
      <c r="G130" s="215" t="s">
        <v>424</v>
      </c>
      <c r="H130" s="216">
        <v>3.3</v>
      </c>
      <c r="I130" s="217"/>
      <c r="J130" s="218">
        <f>ROUND(I130*H130,2)</f>
        <v>0</v>
      </c>
      <c r="K130" s="214" t="s">
        <v>205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0.12171</v>
      </c>
      <c r="R130" s="221">
        <f>Q130*H130</f>
        <v>0.401643</v>
      </c>
      <c r="S130" s="221">
        <v>2.4</v>
      </c>
      <c r="T130" s="222">
        <f>S130*H130</f>
        <v>7.919999999999999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206</v>
      </c>
      <c r="AT130" s="223" t="s">
        <v>201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1077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1078</v>
      </c>
      <c r="G131" s="237"/>
      <c r="H131" s="240">
        <v>3.3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65" s="2" customFormat="1" ht="66.75" customHeight="1">
      <c r="A132" s="38"/>
      <c r="B132" s="39"/>
      <c r="C132" s="212" t="s">
        <v>470</v>
      </c>
      <c r="D132" s="212" t="s">
        <v>201</v>
      </c>
      <c r="E132" s="213" t="s">
        <v>1079</v>
      </c>
      <c r="F132" s="214" t="s">
        <v>1080</v>
      </c>
      <c r="G132" s="215" t="s">
        <v>227</v>
      </c>
      <c r="H132" s="216">
        <v>22</v>
      </c>
      <c r="I132" s="217"/>
      <c r="J132" s="218">
        <f>ROUND(I132*H132,2)</f>
        <v>0</v>
      </c>
      <c r="K132" s="214" t="s">
        <v>205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0.025</v>
      </c>
      <c r="T132" s="222">
        <f>S132*H132</f>
        <v>0.55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201</v>
      </c>
      <c r="AU132" s="223" t="s">
        <v>82</v>
      </c>
      <c r="AY132" s="17" t="s">
        <v>199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206</v>
      </c>
      <c r="BM132" s="223" t="s">
        <v>1081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1082</v>
      </c>
      <c r="G133" s="237"/>
      <c r="H133" s="240">
        <v>22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65" s="2" customFormat="1" ht="24.15" customHeight="1">
      <c r="A134" s="38"/>
      <c r="B134" s="39"/>
      <c r="C134" s="212" t="s">
        <v>472</v>
      </c>
      <c r="D134" s="212" t="s">
        <v>201</v>
      </c>
      <c r="E134" s="213" t="s">
        <v>1083</v>
      </c>
      <c r="F134" s="214" t="s">
        <v>1084</v>
      </c>
      <c r="G134" s="215" t="s">
        <v>204</v>
      </c>
      <c r="H134" s="216">
        <v>11</v>
      </c>
      <c r="I134" s="217"/>
      <c r="J134" s="218">
        <f>ROUND(I134*H134,2)</f>
        <v>0</v>
      </c>
      <c r="K134" s="214" t="s">
        <v>205</v>
      </c>
      <c r="L134" s="44"/>
      <c r="M134" s="219" t="s">
        <v>19</v>
      </c>
      <c r="N134" s="220" t="s">
        <v>44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0.506</v>
      </c>
      <c r="T134" s="222">
        <f>S134*H134</f>
        <v>5.566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206</v>
      </c>
      <c r="AT134" s="223" t="s">
        <v>201</v>
      </c>
      <c r="AU134" s="223" t="s">
        <v>82</v>
      </c>
      <c r="AY134" s="17" t="s">
        <v>199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80</v>
      </c>
      <c r="BK134" s="224">
        <f>ROUND(I134*H134,2)</f>
        <v>0</v>
      </c>
      <c r="BL134" s="17" t="s">
        <v>206</v>
      </c>
      <c r="BM134" s="223" t="s">
        <v>1085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1086</v>
      </c>
      <c r="G135" s="237"/>
      <c r="H135" s="240">
        <v>11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237</v>
      </c>
      <c r="F136" s="210" t="s">
        <v>238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SUM(P137:P141)</f>
        <v>0</v>
      </c>
      <c r="Q136" s="204"/>
      <c r="R136" s="205">
        <f>SUM(R137:R141)</f>
        <v>0</v>
      </c>
      <c r="S136" s="204"/>
      <c r="T136" s="206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SUM(BK137:BK141)</f>
        <v>0</v>
      </c>
    </row>
    <row r="137" spans="1:65" s="2" customFormat="1" ht="33" customHeight="1">
      <c r="A137" s="38"/>
      <c r="B137" s="39"/>
      <c r="C137" s="212" t="s">
        <v>7</v>
      </c>
      <c r="D137" s="212" t="s">
        <v>201</v>
      </c>
      <c r="E137" s="213" t="s">
        <v>240</v>
      </c>
      <c r="F137" s="214" t="s">
        <v>241</v>
      </c>
      <c r="G137" s="215" t="s">
        <v>242</v>
      </c>
      <c r="H137" s="216">
        <v>59.475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1087</v>
      </c>
    </row>
    <row r="138" spans="1:65" s="2" customFormat="1" ht="44.25" customHeight="1">
      <c r="A138" s="38"/>
      <c r="B138" s="39"/>
      <c r="C138" s="212" t="s">
        <v>476</v>
      </c>
      <c r="D138" s="212" t="s">
        <v>201</v>
      </c>
      <c r="E138" s="213" t="s">
        <v>245</v>
      </c>
      <c r="F138" s="214" t="s">
        <v>246</v>
      </c>
      <c r="G138" s="215" t="s">
        <v>242</v>
      </c>
      <c r="H138" s="216">
        <v>773.175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1088</v>
      </c>
    </row>
    <row r="139" spans="1:51" s="14" customFormat="1" ht="12">
      <c r="A139" s="14"/>
      <c r="B139" s="236"/>
      <c r="C139" s="237"/>
      <c r="D139" s="227" t="s">
        <v>208</v>
      </c>
      <c r="E139" s="237"/>
      <c r="F139" s="239" t="s">
        <v>1089</v>
      </c>
      <c r="G139" s="237"/>
      <c r="H139" s="240">
        <v>773.175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4</v>
      </c>
      <c r="AX139" s="14" t="s">
        <v>80</v>
      </c>
      <c r="AY139" s="246" t="s">
        <v>199</v>
      </c>
    </row>
    <row r="140" spans="1:65" s="2" customFormat="1" ht="44.25" customHeight="1">
      <c r="A140" s="38"/>
      <c r="B140" s="39"/>
      <c r="C140" s="212" t="s">
        <v>555</v>
      </c>
      <c r="D140" s="212" t="s">
        <v>201</v>
      </c>
      <c r="E140" s="213" t="s">
        <v>1090</v>
      </c>
      <c r="F140" s="214" t="s">
        <v>1091</v>
      </c>
      <c r="G140" s="215" t="s">
        <v>242</v>
      </c>
      <c r="H140" s="216">
        <v>14.036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1092</v>
      </c>
    </row>
    <row r="141" spans="1:65" s="2" customFormat="1" ht="44.25" customHeight="1">
      <c r="A141" s="38"/>
      <c r="B141" s="39"/>
      <c r="C141" s="212" t="s">
        <v>559</v>
      </c>
      <c r="D141" s="212" t="s">
        <v>201</v>
      </c>
      <c r="E141" s="213" t="s">
        <v>556</v>
      </c>
      <c r="F141" s="214" t="s">
        <v>557</v>
      </c>
      <c r="G141" s="215" t="s">
        <v>242</v>
      </c>
      <c r="H141" s="216">
        <v>45.439</v>
      </c>
      <c r="I141" s="217"/>
      <c r="J141" s="218">
        <f>ROUND(I141*H141,2)</f>
        <v>0</v>
      </c>
      <c r="K141" s="214" t="s">
        <v>205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1093</v>
      </c>
    </row>
    <row r="142" spans="1:63" s="12" customFormat="1" ht="22.8" customHeight="1">
      <c r="A142" s="12"/>
      <c r="B142" s="196"/>
      <c r="C142" s="197"/>
      <c r="D142" s="198" t="s">
        <v>72</v>
      </c>
      <c r="E142" s="210" t="s">
        <v>253</v>
      </c>
      <c r="F142" s="210" t="s">
        <v>254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0</v>
      </c>
      <c r="S142" s="204"/>
      <c r="T142" s="20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80</v>
      </c>
      <c r="AT142" s="208" t="s">
        <v>72</v>
      </c>
      <c r="AU142" s="208" t="s">
        <v>80</v>
      </c>
      <c r="AY142" s="207" t="s">
        <v>199</v>
      </c>
      <c r="BK142" s="209">
        <f>BK143</f>
        <v>0</v>
      </c>
    </row>
    <row r="143" spans="1:65" s="2" customFormat="1" ht="44.25" customHeight="1">
      <c r="A143" s="38"/>
      <c r="B143" s="39"/>
      <c r="C143" s="212" t="s">
        <v>888</v>
      </c>
      <c r="D143" s="212" t="s">
        <v>201</v>
      </c>
      <c r="E143" s="213" t="s">
        <v>255</v>
      </c>
      <c r="F143" s="214" t="s">
        <v>256</v>
      </c>
      <c r="G143" s="215" t="s">
        <v>242</v>
      </c>
      <c r="H143" s="216">
        <v>69.293</v>
      </c>
      <c r="I143" s="217"/>
      <c r="J143" s="218">
        <f>ROUND(I143*H143,2)</f>
        <v>0</v>
      </c>
      <c r="K143" s="214" t="s">
        <v>205</v>
      </c>
      <c r="L143" s="44"/>
      <c r="M143" s="247" t="s">
        <v>19</v>
      </c>
      <c r="N143" s="248" t="s">
        <v>44</v>
      </c>
      <c r="O143" s="249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1094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92:K1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818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1095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ROUND((SUM(BE89:BE111)),2)</f>
        <v>0</v>
      </c>
      <c r="G35" s="38"/>
      <c r="H35" s="38"/>
      <c r="I35" s="157">
        <v>0.21</v>
      </c>
      <c r="J35" s="156">
        <f>ROUND(((SUM(BE89:BE111))*I35),2)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ROUND((SUM(BF89:BF111)),2)</f>
        <v>0</v>
      </c>
      <c r="G36" s="38"/>
      <c r="H36" s="38"/>
      <c r="I36" s="157">
        <v>0.15</v>
      </c>
      <c r="J36" s="156">
        <f>ROUND(((SUM(BF89:BF111))*I36),2)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ROUND((SUM(BG89:BG111)),2)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ROUND((SUM(BH89:BH111)),2)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ROUND((SUM(BI89:BI111)),2)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818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08 -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182</v>
      </c>
      <c r="E66" s="182"/>
      <c r="F66" s="182"/>
      <c r="G66" s="182"/>
      <c r="H66" s="182"/>
      <c r="I66" s="182"/>
      <c r="J66" s="183">
        <f>J105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183</v>
      </c>
      <c r="E67" s="182"/>
      <c r="F67" s="182"/>
      <c r="G67" s="182"/>
      <c r="H67" s="182"/>
      <c r="I67" s="182"/>
      <c r="J67" s="183">
        <f>J110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184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III/19357 od II/193 u Třebnic - OK II/193 u Horšovského Týna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171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818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08 -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18. 3. 2021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 xml:space="preserve"> </v>
      </c>
      <c r="G85" s="40"/>
      <c r="H85" s="40"/>
      <c r="I85" s="32" t="s">
        <v>30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IF(E20="","",E20)</f>
        <v>Vyplň údaj</v>
      </c>
      <c r="G86" s="40"/>
      <c r="H86" s="40"/>
      <c r="I86" s="32" t="s">
        <v>35</v>
      </c>
      <c r="J86" s="36" t="str">
        <f>E26</f>
        <v>Václav Nový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185</v>
      </c>
      <c r="D88" s="188" t="s">
        <v>58</v>
      </c>
      <c r="E88" s="188" t="s">
        <v>54</v>
      </c>
      <c r="F88" s="188" t="s">
        <v>55</v>
      </c>
      <c r="G88" s="188" t="s">
        <v>186</v>
      </c>
      <c r="H88" s="188" t="s">
        <v>187</v>
      </c>
      <c r="I88" s="188" t="s">
        <v>188</v>
      </c>
      <c r="J88" s="188" t="s">
        <v>177</v>
      </c>
      <c r="K88" s="189" t="s">
        <v>189</v>
      </c>
      <c r="L88" s="190"/>
      <c r="M88" s="92" t="s">
        <v>19</v>
      </c>
      <c r="N88" s="93" t="s">
        <v>43</v>
      </c>
      <c r="O88" s="93" t="s">
        <v>190</v>
      </c>
      <c r="P88" s="93" t="s">
        <v>191</v>
      </c>
      <c r="Q88" s="93" t="s">
        <v>192</v>
      </c>
      <c r="R88" s="93" t="s">
        <v>193</v>
      </c>
      <c r="S88" s="93" t="s">
        <v>194</v>
      </c>
      <c r="T88" s="94" t="s">
        <v>195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196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0.9303964</v>
      </c>
      <c r="S89" s="96"/>
      <c r="T89" s="194">
        <f>T90</f>
        <v>13.9954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72</v>
      </c>
      <c r="AU89" s="17" t="s">
        <v>178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72</v>
      </c>
      <c r="E90" s="199" t="s">
        <v>197</v>
      </c>
      <c r="F90" s="199" t="s">
        <v>198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P91+P105+P110</f>
        <v>0</v>
      </c>
      <c r="Q90" s="204"/>
      <c r="R90" s="205">
        <f>R91+R105+R110</f>
        <v>0.9303964</v>
      </c>
      <c r="S90" s="204"/>
      <c r="T90" s="206">
        <f>T91+T105+T110</f>
        <v>13.9954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72</v>
      </c>
      <c r="AU90" s="208" t="s">
        <v>73</v>
      </c>
      <c r="AY90" s="207" t="s">
        <v>199</v>
      </c>
      <c r="BK90" s="209">
        <f>BK91+BK105+BK110</f>
        <v>0</v>
      </c>
    </row>
    <row r="91" spans="1:63" s="12" customFormat="1" ht="22.8" customHeight="1">
      <c r="A91" s="12"/>
      <c r="B91" s="196"/>
      <c r="C91" s="197"/>
      <c r="D91" s="198" t="s">
        <v>72</v>
      </c>
      <c r="E91" s="210" t="s">
        <v>574</v>
      </c>
      <c r="F91" s="210" t="s">
        <v>575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SUM(P92:P104)</f>
        <v>0</v>
      </c>
      <c r="Q91" s="204"/>
      <c r="R91" s="205">
        <f>SUM(R92:R104)</f>
        <v>0.9303964</v>
      </c>
      <c r="S91" s="204"/>
      <c r="T91" s="206">
        <f>SUM(T92:T104)</f>
        <v>13.9954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80</v>
      </c>
      <c r="AY91" s="207" t="s">
        <v>199</v>
      </c>
      <c r="BK91" s="209">
        <f>SUM(BK92:BK104)</f>
        <v>0</v>
      </c>
    </row>
    <row r="92" spans="1:65" s="2" customFormat="1" ht="33" customHeight="1">
      <c r="A92" s="38"/>
      <c r="B92" s="39"/>
      <c r="C92" s="212" t="s">
        <v>80</v>
      </c>
      <c r="D92" s="212" t="s">
        <v>201</v>
      </c>
      <c r="E92" s="213" t="s">
        <v>576</v>
      </c>
      <c r="F92" s="214" t="s">
        <v>577</v>
      </c>
      <c r="G92" s="215" t="s">
        <v>547</v>
      </c>
      <c r="H92" s="216">
        <v>2</v>
      </c>
      <c r="I92" s="217"/>
      <c r="J92" s="218">
        <f>ROUND(I92*H92,2)</f>
        <v>0</v>
      </c>
      <c r="K92" s="214" t="s">
        <v>205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206</v>
      </c>
      <c r="AT92" s="223" t="s">
        <v>201</v>
      </c>
      <c r="AU92" s="223" t="s">
        <v>82</v>
      </c>
      <c r="AY92" s="17" t="s">
        <v>199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206</v>
      </c>
      <c r="BM92" s="223" t="s">
        <v>1096</v>
      </c>
    </row>
    <row r="93" spans="1:51" s="14" customFormat="1" ht="12">
      <c r="A93" s="14"/>
      <c r="B93" s="236"/>
      <c r="C93" s="237"/>
      <c r="D93" s="227" t="s">
        <v>208</v>
      </c>
      <c r="E93" s="238" t="s">
        <v>19</v>
      </c>
      <c r="F93" s="239" t="s">
        <v>1097</v>
      </c>
      <c r="G93" s="237"/>
      <c r="H93" s="240">
        <v>2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208</v>
      </c>
      <c r="AU93" s="246" t="s">
        <v>82</v>
      </c>
      <c r="AV93" s="14" t="s">
        <v>82</v>
      </c>
      <c r="AW93" s="14" t="s">
        <v>34</v>
      </c>
      <c r="AX93" s="14" t="s">
        <v>73</v>
      </c>
      <c r="AY93" s="246" t="s">
        <v>199</v>
      </c>
    </row>
    <row r="94" spans="1:65" s="2" customFormat="1" ht="16.5" customHeight="1">
      <c r="A94" s="38"/>
      <c r="B94" s="39"/>
      <c r="C94" s="252" t="s">
        <v>82</v>
      </c>
      <c r="D94" s="252" t="s">
        <v>394</v>
      </c>
      <c r="E94" s="253" t="s">
        <v>579</v>
      </c>
      <c r="F94" s="254" t="s">
        <v>580</v>
      </c>
      <c r="G94" s="255" t="s">
        <v>547</v>
      </c>
      <c r="H94" s="256">
        <v>2</v>
      </c>
      <c r="I94" s="257"/>
      <c r="J94" s="258">
        <f>ROUND(I94*H94,2)</f>
        <v>0</v>
      </c>
      <c r="K94" s="254" t="s">
        <v>205</v>
      </c>
      <c r="L94" s="259"/>
      <c r="M94" s="260" t="s">
        <v>19</v>
      </c>
      <c r="N94" s="261" t="s">
        <v>44</v>
      </c>
      <c r="O94" s="84"/>
      <c r="P94" s="221">
        <f>O94*H94</f>
        <v>0</v>
      </c>
      <c r="Q94" s="221">
        <v>0.0021</v>
      </c>
      <c r="R94" s="221">
        <f>Q94*H94</f>
        <v>0.0042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249</v>
      </c>
      <c r="AT94" s="223" t="s">
        <v>394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206</v>
      </c>
      <c r="BM94" s="223" t="s">
        <v>1098</v>
      </c>
    </row>
    <row r="95" spans="1:65" s="2" customFormat="1" ht="33" customHeight="1">
      <c r="A95" s="38"/>
      <c r="B95" s="39"/>
      <c r="C95" s="212" t="s">
        <v>218</v>
      </c>
      <c r="D95" s="212" t="s">
        <v>201</v>
      </c>
      <c r="E95" s="213" t="s">
        <v>582</v>
      </c>
      <c r="F95" s="214" t="s">
        <v>583</v>
      </c>
      <c r="G95" s="215" t="s">
        <v>227</v>
      </c>
      <c r="H95" s="216">
        <v>2749.08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0.00033</v>
      </c>
      <c r="R95" s="221">
        <f>Q95*H95</f>
        <v>0.9071964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1099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1100</v>
      </c>
      <c r="G96" s="237"/>
      <c r="H96" s="240">
        <v>2799.08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1101</v>
      </c>
      <c r="G97" s="237"/>
      <c r="H97" s="240">
        <v>-50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65" s="2" customFormat="1" ht="33" customHeight="1">
      <c r="A98" s="38"/>
      <c r="B98" s="39"/>
      <c r="C98" s="212" t="s">
        <v>206</v>
      </c>
      <c r="D98" s="212" t="s">
        <v>201</v>
      </c>
      <c r="E98" s="213" t="s">
        <v>587</v>
      </c>
      <c r="F98" s="214" t="s">
        <v>588</v>
      </c>
      <c r="G98" s="215" t="s">
        <v>227</v>
      </c>
      <c r="H98" s="216">
        <v>50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0.00038</v>
      </c>
      <c r="R98" s="221">
        <f>Q98*H98</f>
        <v>0.019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1102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1103</v>
      </c>
      <c r="G99" s="237"/>
      <c r="H99" s="240">
        <v>50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37.8" customHeight="1">
      <c r="A100" s="38"/>
      <c r="B100" s="39"/>
      <c r="C100" s="212" t="s">
        <v>231</v>
      </c>
      <c r="D100" s="212" t="s">
        <v>201</v>
      </c>
      <c r="E100" s="213" t="s">
        <v>590</v>
      </c>
      <c r="F100" s="214" t="s">
        <v>591</v>
      </c>
      <c r="G100" s="215" t="s">
        <v>227</v>
      </c>
      <c r="H100" s="216">
        <v>2799.08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1104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1105</v>
      </c>
      <c r="G101" s="237"/>
      <c r="H101" s="240">
        <v>2799.08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33" customHeight="1">
      <c r="A102" s="38"/>
      <c r="B102" s="39"/>
      <c r="C102" s="212" t="s">
        <v>239</v>
      </c>
      <c r="D102" s="212" t="s">
        <v>201</v>
      </c>
      <c r="E102" s="213" t="s">
        <v>594</v>
      </c>
      <c r="F102" s="214" t="s">
        <v>595</v>
      </c>
      <c r="G102" s="215" t="s">
        <v>204</v>
      </c>
      <c r="H102" s="216">
        <v>1399.54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0.01</v>
      </c>
      <c r="T102" s="222">
        <f>S102*H102</f>
        <v>13.9954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1106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1107</v>
      </c>
      <c r="G103" s="237"/>
      <c r="H103" s="240">
        <v>1374.54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1108</v>
      </c>
      <c r="G104" s="237"/>
      <c r="H104" s="240">
        <v>25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3" s="12" customFormat="1" ht="22.8" customHeight="1">
      <c r="A105" s="12"/>
      <c r="B105" s="196"/>
      <c r="C105" s="197"/>
      <c r="D105" s="198" t="s">
        <v>72</v>
      </c>
      <c r="E105" s="210" t="s">
        <v>237</v>
      </c>
      <c r="F105" s="210" t="s">
        <v>238</v>
      </c>
      <c r="G105" s="197"/>
      <c r="H105" s="197"/>
      <c r="I105" s="200"/>
      <c r="J105" s="211">
        <f>BK105</f>
        <v>0</v>
      </c>
      <c r="K105" s="197"/>
      <c r="L105" s="202"/>
      <c r="M105" s="203"/>
      <c r="N105" s="204"/>
      <c r="O105" s="204"/>
      <c r="P105" s="205">
        <f>SUM(P106:P109)</f>
        <v>0</v>
      </c>
      <c r="Q105" s="204"/>
      <c r="R105" s="205">
        <f>SUM(R106:R109)</f>
        <v>0</v>
      </c>
      <c r="S105" s="204"/>
      <c r="T105" s="206">
        <f>SUM(T106:T109)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7" t="s">
        <v>80</v>
      </c>
      <c r="AT105" s="208" t="s">
        <v>72</v>
      </c>
      <c r="AU105" s="208" t="s">
        <v>80</v>
      </c>
      <c r="AY105" s="207" t="s">
        <v>199</v>
      </c>
      <c r="BK105" s="209">
        <f>SUM(BK106:BK109)</f>
        <v>0</v>
      </c>
    </row>
    <row r="106" spans="1:65" s="2" customFormat="1" ht="33" customHeight="1">
      <c r="A106" s="38"/>
      <c r="B106" s="39"/>
      <c r="C106" s="212" t="s">
        <v>244</v>
      </c>
      <c r="D106" s="212" t="s">
        <v>201</v>
      </c>
      <c r="E106" s="213" t="s">
        <v>240</v>
      </c>
      <c r="F106" s="214" t="s">
        <v>241</v>
      </c>
      <c r="G106" s="215" t="s">
        <v>242</v>
      </c>
      <c r="H106" s="216">
        <v>13.995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1109</v>
      </c>
    </row>
    <row r="107" spans="1:65" s="2" customFormat="1" ht="44.25" customHeight="1">
      <c r="A107" s="38"/>
      <c r="B107" s="39"/>
      <c r="C107" s="212" t="s">
        <v>249</v>
      </c>
      <c r="D107" s="212" t="s">
        <v>201</v>
      </c>
      <c r="E107" s="213" t="s">
        <v>245</v>
      </c>
      <c r="F107" s="214" t="s">
        <v>246</v>
      </c>
      <c r="G107" s="215" t="s">
        <v>242</v>
      </c>
      <c r="H107" s="216">
        <v>181.935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1110</v>
      </c>
    </row>
    <row r="108" spans="1:51" s="14" customFormat="1" ht="12">
      <c r="A108" s="14"/>
      <c r="B108" s="236"/>
      <c r="C108" s="237"/>
      <c r="D108" s="227" t="s">
        <v>208</v>
      </c>
      <c r="E108" s="237"/>
      <c r="F108" s="239" t="s">
        <v>1111</v>
      </c>
      <c r="G108" s="237"/>
      <c r="H108" s="240">
        <v>181.935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4</v>
      </c>
      <c r="AX108" s="14" t="s">
        <v>80</v>
      </c>
      <c r="AY108" s="246" t="s">
        <v>199</v>
      </c>
    </row>
    <row r="109" spans="1:65" s="2" customFormat="1" ht="44.25" customHeight="1">
      <c r="A109" s="38"/>
      <c r="B109" s="39"/>
      <c r="C109" s="212" t="s">
        <v>223</v>
      </c>
      <c r="D109" s="212" t="s">
        <v>201</v>
      </c>
      <c r="E109" s="213" t="s">
        <v>250</v>
      </c>
      <c r="F109" s="214" t="s">
        <v>251</v>
      </c>
      <c r="G109" s="215" t="s">
        <v>242</v>
      </c>
      <c r="H109" s="216">
        <v>13.995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1112</v>
      </c>
    </row>
    <row r="110" spans="1:63" s="12" customFormat="1" ht="22.8" customHeight="1">
      <c r="A110" s="12"/>
      <c r="B110" s="196"/>
      <c r="C110" s="197"/>
      <c r="D110" s="198" t="s">
        <v>72</v>
      </c>
      <c r="E110" s="210" t="s">
        <v>253</v>
      </c>
      <c r="F110" s="210" t="s">
        <v>254</v>
      </c>
      <c r="G110" s="197"/>
      <c r="H110" s="197"/>
      <c r="I110" s="200"/>
      <c r="J110" s="211">
        <f>BK110</f>
        <v>0</v>
      </c>
      <c r="K110" s="197"/>
      <c r="L110" s="202"/>
      <c r="M110" s="203"/>
      <c r="N110" s="204"/>
      <c r="O110" s="204"/>
      <c r="P110" s="205">
        <f>P111</f>
        <v>0</v>
      </c>
      <c r="Q110" s="204"/>
      <c r="R110" s="205">
        <f>R111</f>
        <v>0</v>
      </c>
      <c r="S110" s="204"/>
      <c r="T110" s="206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7" t="s">
        <v>80</v>
      </c>
      <c r="AT110" s="208" t="s">
        <v>72</v>
      </c>
      <c r="AU110" s="208" t="s">
        <v>80</v>
      </c>
      <c r="AY110" s="207" t="s">
        <v>199</v>
      </c>
      <c r="BK110" s="209">
        <f>BK111</f>
        <v>0</v>
      </c>
    </row>
    <row r="111" spans="1:65" s="2" customFormat="1" ht="44.25" customHeight="1">
      <c r="A111" s="38"/>
      <c r="B111" s="39"/>
      <c r="C111" s="212" t="s">
        <v>431</v>
      </c>
      <c r="D111" s="212" t="s">
        <v>201</v>
      </c>
      <c r="E111" s="213" t="s">
        <v>255</v>
      </c>
      <c r="F111" s="214" t="s">
        <v>256</v>
      </c>
      <c r="G111" s="215" t="s">
        <v>242</v>
      </c>
      <c r="H111" s="216">
        <v>0.93</v>
      </c>
      <c r="I111" s="217"/>
      <c r="J111" s="218">
        <f>ROUND(I111*H111,2)</f>
        <v>0</v>
      </c>
      <c r="K111" s="214" t="s">
        <v>205</v>
      </c>
      <c r="L111" s="44"/>
      <c r="M111" s="247" t="s">
        <v>19</v>
      </c>
      <c r="N111" s="248" t="s">
        <v>44</v>
      </c>
      <c r="O111" s="249"/>
      <c r="P111" s="250">
        <f>O111*H111</f>
        <v>0</v>
      </c>
      <c r="Q111" s="250">
        <v>0</v>
      </c>
      <c r="R111" s="250">
        <f>Q111*H111</f>
        <v>0</v>
      </c>
      <c r="S111" s="250">
        <v>0</v>
      </c>
      <c r="T111" s="251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1113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8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1115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ROUND((SUM(BE92:BE194)),2)</f>
        <v>0</v>
      </c>
      <c r="G35" s="38"/>
      <c r="H35" s="38"/>
      <c r="I35" s="157">
        <v>0.21</v>
      </c>
      <c r="J35" s="156">
        <f>ROUND(((SUM(BE92:BE194))*I35),2)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ROUND((SUM(BF92:BF194)),2)</f>
        <v>0</v>
      </c>
      <c r="G36" s="38"/>
      <c r="H36" s="38"/>
      <c r="I36" s="157">
        <v>0.15</v>
      </c>
      <c r="J36" s="156">
        <f>ROUND(((SUM(BF92:BF194))*I36),2)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ROUND((SUM(BG92:BG194)),2)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ROUND((SUM(BH92:BH194)),2)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ROUND((SUM(BI92:BI194)),2)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140 - Úsek F - oprava povrchu komunikace III/19357 a součásti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J108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378</v>
      </c>
      <c r="E67" s="182"/>
      <c r="F67" s="182"/>
      <c r="G67" s="182"/>
      <c r="H67" s="182"/>
      <c r="I67" s="182"/>
      <c r="J67" s="183">
        <f>J162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181</v>
      </c>
      <c r="E68" s="182"/>
      <c r="F68" s="182"/>
      <c r="G68" s="182"/>
      <c r="H68" s="182"/>
      <c r="I68" s="182"/>
      <c r="J68" s="183">
        <f>J177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182</v>
      </c>
      <c r="E69" s="182"/>
      <c r="F69" s="182"/>
      <c r="G69" s="182"/>
      <c r="H69" s="182"/>
      <c r="I69" s="182"/>
      <c r="J69" s="183">
        <f>J188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183</v>
      </c>
      <c r="E70" s="182"/>
      <c r="F70" s="182"/>
      <c r="G70" s="182"/>
      <c r="H70" s="182"/>
      <c r="I70" s="182"/>
      <c r="J70" s="183">
        <f>J193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184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III/19357 od II/193 u Třebnic - OK II/193 u Horšovského Týna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171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1114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140 - Úsek F - oprava povrchu komunikace III/19357 a součásti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18. 3. 2021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 xml:space="preserve"> </v>
      </c>
      <c r="G88" s="40"/>
      <c r="H88" s="40"/>
      <c r="I88" s="32" t="s">
        <v>30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28</v>
      </c>
      <c r="D89" s="40"/>
      <c r="E89" s="40"/>
      <c r="F89" s="27" t="str">
        <f>IF(E20="","",E20)</f>
        <v>Vyplň údaj</v>
      </c>
      <c r="G89" s="40"/>
      <c r="H89" s="40"/>
      <c r="I89" s="32" t="s">
        <v>35</v>
      </c>
      <c r="J89" s="36" t="str">
        <f>E26</f>
        <v>Václav Nový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185</v>
      </c>
      <c r="D91" s="188" t="s">
        <v>58</v>
      </c>
      <c r="E91" s="188" t="s">
        <v>54</v>
      </c>
      <c r="F91" s="188" t="s">
        <v>55</v>
      </c>
      <c r="G91" s="188" t="s">
        <v>186</v>
      </c>
      <c r="H91" s="188" t="s">
        <v>187</v>
      </c>
      <c r="I91" s="188" t="s">
        <v>188</v>
      </c>
      <c r="J91" s="188" t="s">
        <v>177</v>
      </c>
      <c r="K91" s="189" t="s">
        <v>189</v>
      </c>
      <c r="L91" s="190"/>
      <c r="M91" s="92" t="s">
        <v>19</v>
      </c>
      <c r="N91" s="93" t="s">
        <v>43</v>
      </c>
      <c r="O91" s="93" t="s">
        <v>190</v>
      </c>
      <c r="P91" s="93" t="s">
        <v>191</v>
      </c>
      <c r="Q91" s="93" t="s">
        <v>192</v>
      </c>
      <c r="R91" s="93" t="s">
        <v>193</v>
      </c>
      <c r="S91" s="93" t="s">
        <v>194</v>
      </c>
      <c r="T91" s="94" t="s">
        <v>195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196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1029.307586</v>
      </c>
      <c r="S92" s="96"/>
      <c r="T92" s="194">
        <f>T93</f>
        <v>1770.70264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178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72</v>
      </c>
      <c r="E93" s="199" t="s">
        <v>197</v>
      </c>
      <c r="F93" s="199" t="s">
        <v>198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P94+P108+P162+P177+P188+P193</f>
        <v>0</v>
      </c>
      <c r="Q93" s="204"/>
      <c r="R93" s="205">
        <f>R94+R108+R162+R177+R188+R193</f>
        <v>1029.307586</v>
      </c>
      <c r="S93" s="204"/>
      <c r="T93" s="206">
        <f>T94+T108+T162+T177+T188+T193</f>
        <v>1770.70264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72</v>
      </c>
      <c r="AU93" s="208" t="s">
        <v>73</v>
      </c>
      <c r="AY93" s="207" t="s">
        <v>199</v>
      </c>
      <c r="BK93" s="209">
        <f>BK94+BK108+BK162+BK177+BK188+BK193</f>
        <v>0</v>
      </c>
    </row>
    <row r="94" spans="1:63" s="12" customFormat="1" ht="22.8" customHeight="1">
      <c r="A94" s="12"/>
      <c r="B94" s="196"/>
      <c r="C94" s="197"/>
      <c r="D94" s="198" t="s">
        <v>72</v>
      </c>
      <c r="E94" s="210" t="s">
        <v>80</v>
      </c>
      <c r="F94" s="210" t="s">
        <v>200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SUM(P95:P107)</f>
        <v>0</v>
      </c>
      <c r="Q94" s="204"/>
      <c r="R94" s="205">
        <f>SUM(R95:R107)</f>
        <v>0</v>
      </c>
      <c r="S94" s="204"/>
      <c r="T94" s="206">
        <f>SUM(T95:T107)</f>
        <v>1363.1816000000001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80</v>
      </c>
      <c r="AY94" s="207" t="s">
        <v>199</v>
      </c>
      <c r="BK94" s="209">
        <f>SUM(BK95:BK107)</f>
        <v>0</v>
      </c>
    </row>
    <row r="95" spans="1:65" s="2" customFormat="1" ht="62.7" customHeight="1">
      <c r="A95" s="38"/>
      <c r="B95" s="39"/>
      <c r="C95" s="212" t="s">
        <v>80</v>
      </c>
      <c r="D95" s="212" t="s">
        <v>201</v>
      </c>
      <c r="E95" s="213" t="s">
        <v>379</v>
      </c>
      <c r="F95" s="214" t="s">
        <v>380</v>
      </c>
      <c r="G95" s="215" t="s">
        <v>204</v>
      </c>
      <c r="H95" s="216">
        <v>7898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0.17</v>
      </c>
      <c r="T95" s="222">
        <f>S95*H95</f>
        <v>1342.66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1116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382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383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1117</v>
      </c>
      <c r="G98" s="237"/>
      <c r="H98" s="240">
        <v>3949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385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1117</v>
      </c>
      <c r="G100" s="237"/>
      <c r="H100" s="240">
        <v>3949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66.75" customHeight="1">
      <c r="A101" s="38"/>
      <c r="B101" s="39"/>
      <c r="C101" s="212" t="s">
        <v>82</v>
      </c>
      <c r="D101" s="212" t="s">
        <v>201</v>
      </c>
      <c r="E101" s="213" t="s">
        <v>482</v>
      </c>
      <c r="F101" s="214" t="s">
        <v>483</v>
      </c>
      <c r="G101" s="215" t="s">
        <v>204</v>
      </c>
      <c r="H101" s="216">
        <v>46.64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0.44</v>
      </c>
      <c r="T101" s="222">
        <f>S101*H101</f>
        <v>20.5216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1118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1119</v>
      </c>
      <c r="G102" s="237"/>
      <c r="H102" s="240">
        <v>46.64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33" customHeight="1">
      <c r="A103" s="38"/>
      <c r="B103" s="39"/>
      <c r="C103" s="212" t="s">
        <v>218</v>
      </c>
      <c r="D103" s="212" t="s">
        <v>201</v>
      </c>
      <c r="E103" s="213" t="s">
        <v>823</v>
      </c>
      <c r="F103" s="214" t="s">
        <v>824</v>
      </c>
      <c r="G103" s="215" t="s">
        <v>424</v>
      </c>
      <c r="H103" s="216">
        <v>42.075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1120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1121</v>
      </c>
      <c r="G104" s="237"/>
      <c r="H104" s="240">
        <v>42.075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33" customHeight="1">
      <c r="A105" s="38"/>
      <c r="B105" s="39"/>
      <c r="C105" s="212" t="s">
        <v>206</v>
      </c>
      <c r="D105" s="212" t="s">
        <v>201</v>
      </c>
      <c r="E105" s="213" t="s">
        <v>386</v>
      </c>
      <c r="F105" s="214" t="s">
        <v>387</v>
      </c>
      <c r="G105" s="215" t="s">
        <v>204</v>
      </c>
      <c r="H105" s="216">
        <v>3949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1122</v>
      </c>
    </row>
    <row r="106" spans="1:51" s="13" customFormat="1" ht="12">
      <c r="A106" s="13"/>
      <c r="B106" s="225"/>
      <c r="C106" s="226"/>
      <c r="D106" s="227" t="s">
        <v>208</v>
      </c>
      <c r="E106" s="228" t="s">
        <v>19</v>
      </c>
      <c r="F106" s="229" t="s">
        <v>382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208</v>
      </c>
      <c r="AU106" s="235" t="s">
        <v>82</v>
      </c>
      <c r="AV106" s="13" t="s">
        <v>80</v>
      </c>
      <c r="AW106" s="13" t="s">
        <v>34</v>
      </c>
      <c r="AX106" s="13" t="s">
        <v>73</v>
      </c>
      <c r="AY106" s="235" t="s">
        <v>199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1117</v>
      </c>
      <c r="G107" s="237"/>
      <c r="H107" s="240">
        <v>3949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389</v>
      </c>
      <c r="F108" s="210" t="s">
        <v>390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SUM(P109:P161)</f>
        <v>0</v>
      </c>
      <c r="Q108" s="204"/>
      <c r="R108" s="205">
        <f>SUM(R109:R161)</f>
        <v>0.107002</v>
      </c>
      <c r="S108" s="204"/>
      <c r="T108" s="206">
        <f>SUM(T109:T161)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72</v>
      </c>
      <c r="AU108" s="208" t="s">
        <v>80</v>
      </c>
      <c r="AY108" s="207" t="s">
        <v>199</v>
      </c>
      <c r="BK108" s="209">
        <f>SUM(BK109:BK161)</f>
        <v>0</v>
      </c>
    </row>
    <row r="109" spans="1:65" s="2" customFormat="1" ht="37.8" customHeight="1">
      <c r="A109" s="38"/>
      <c r="B109" s="39"/>
      <c r="C109" s="212" t="s">
        <v>231</v>
      </c>
      <c r="D109" s="212" t="s">
        <v>201</v>
      </c>
      <c r="E109" s="213" t="s">
        <v>391</v>
      </c>
      <c r="F109" s="214" t="s">
        <v>392</v>
      </c>
      <c r="G109" s="215" t="s">
        <v>204</v>
      </c>
      <c r="H109" s="216">
        <v>7133.445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1123</v>
      </c>
    </row>
    <row r="110" spans="1:65" s="2" customFormat="1" ht="16.5" customHeight="1">
      <c r="A110" s="38"/>
      <c r="B110" s="39"/>
      <c r="C110" s="252" t="s">
        <v>239</v>
      </c>
      <c r="D110" s="252" t="s">
        <v>394</v>
      </c>
      <c r="E110" s="253" t="s">
        <v>395</v>
      </c>
      <c r="F110" s="254" t="s">
        <v>396</v>
      </c>
      <c r="G110" s="255" t="s">
        <v>397</v>
      </c>
      <c r="H110" s="256">
        <v>107.002</v>
      </c>
      <c r="I110" s="257"/>
      <c r="J110" s="258">
        <f>ROUND(I110*H110,2)</f>
        <v>0</v>
      </c>
      <c r="K110" s="254" t="s">
        <v>205</v>
      </c>
      <c r="L110" s="259"/>
      <c r="M110" s="260" t="s">
        <v>19</v>
      </c>
      <c r="N110" s="261" t="s">
        <v>44</v>
      </c>
      <c r="O110" s="84"/>
      <c r="P110" s="221">
        <f>O110*H110</f>
        <v>0</v>
      </c>
      <c r="Q110" s="221">
        <v>0.001</v>
      </c>
      <c r="R110" s="221">
        <f>Q110*H110</f>
        <v>0.107002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249</v>
      </c>
      <c r="AT110" s="223" t="s">
        <v>394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1124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1125</v>
      </c>
      <c r="G111" s="237"/>
      <c r="H111" s="240">
        <v>107.002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65" s="2" customFormat="1" ht="49.05" customHeight="1">
      <c r="A112" s="38"/>
      <c r="B112" s="39"/>
      <c r="C112" s="212" t="s">
        <v>244</v>
      </c>
      <c r="D112" s="212" t="s">
        <v>201</v>
      </c>
      <c r="E112" s="213" t="s">
        <v>400</v>
      </c>
      <c r="F112" s="214" t="s">
        <v>401</v>
      </c>
      <c r="G112" s="215" t="s">
        <v>204</v>
      </c>
      <c r="H112" s="216">
        <v>7133.445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1126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1127</v>
      </c>
      <c r="G113" s="237"/>
      <c r="H113" s="240">
        <v>25.3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1128</v>
      </c>
      <c r="G114" s="237"/>
      <c r="H114" s="240">
        <v>101.76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1129</v>
      </c>
      <c r="G115" s="237"/>
      <c r="H115" s="240">
        <v>162.59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51" s="14" customFormat="1" ht="12">
      <c r="A116" s="14"/>
      <c r="B116" s="236"/>
      <c r="C116" s="237"/>
      <c r="D116" s="227" t="s">
        <v>208</v>
      </c>
      <c r="E116" s="238" t="s">
        <v>19</v>
      </c>
      <c r="F116" s="239" t="s">
        <v>1130</v>
      </c>
      <c r="G116" s="237"/>
      <c r="H116" s="240">
        <v>178.565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208</v>
      </c>
      <c r="AU116" s="246" t="s">
        <v>82</v>
      </c>
      <c r="AV116" s="14" t="s">
        <v>82</v>
      </c>
      <c r="AW116" s="14" t="s">
        <v>34</v>
      </c>
      <c r="AX116" s="14" t="s">
        <v>73</v>
      </c>
      <c r="AY116" s="246" t="s">
        <v>199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1131</v>
      </c>
      <c r="G117" s="237"/>
      <c r="H117" s="240">
        <v>177.92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1132</v>
      </c>
      <c r="G118" s="237"/>
      <c r="H118" s="240">
        <v>120.96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1133</v>
      </c>
      <c r="G119" s="237"/>
      <c r="H119" s="240">
        <v>92.855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1134</v>
      </c>
      <c r="G120" s="237"/>
      <c r="H120" s="240">
        <v>144.27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1135</v>
      </c>
      <c r="G121" s="237"/>
      <c r="H121" s="240">
        <v>68.64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1136</v>
      </c>
      <c r="G122" s="237"/>
      <c r="H122" s="240">
        <v>100.51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1137</v>
      </c>
      <c r="G123" s="237"/>
      <c r="H123" s="240">
        <v>154.78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1138</v>
      </c>
      <c r="G124" s="237"/>
      <c r="H124" s="240">
        <v>147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1139</v>
      </c>
      <c r="G125" s="237"/>
      <c r="H125" s="240">
        <v>72.45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51" s="14" customFormat="1" ht="12">
      <c r="A126" s="14"/>
      <c r="B126" s="236"/>
      <c r="C126" s="237"/>
      <c r="D126" s="227" t="s">
        <v>208</v>
      </c>
      <c r="E126" s="238" t="s">
        <v>19</v>
      </c>
      <c r="F126" s="239" t="s">
        <v>1140</v>
      </c>
      <c r="G126" s="237"/>
      <c r="H126" s="240">
        <v>98.44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208</v>
      </c>
      <c r="AU126" s="246" t="s">
        <v>82</v>
      </c>
      <c r="AV126" s="14" t="s">
        <v>82</v>
      </c>
      <c r="AW126" s="14" t="s">
        <v>34</v>
      </c>
      <c r="AX126" s="14" t="s">
        <v>73</v>
      </c>
      <c r="AY126" s="246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1141</v>
      </c>
      <c r="G127" s="237"/>
      <c r="H127" s="240">
        <v>215.02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1142</v>
      </c>
      <c r="G128" s="237"/>
      <c r="H128" s="240">
        <v>133.76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51" s="14" customFormat="1" ht="12">
      <c r="A129" s="14"/>
      <c r="B129" s="236"/>
      <c r="C129" s="237"/>
      <c r="D129" s="227" t="s">
        <v>208</v>
      </c>
      <c r="E129" s="238" t="s">
        <v>19</v>
      </c>
      <c r="F129" s="239" t="s">
        <v>1143</v>
      </c>
      <c r="G129" s="237"/>
      <c r="H129" s="240">
        <v>158.34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208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1144</v>
      </c>
      <c r="G130" s="237"/>
      <c r="H130" s="240">
        <v>151.69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1145</v>
      </c>
      <c r="G131" s="237"/>
      <c r="H131" s="240">
        <v>138.355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1146</v>
      </c>
      <c r="G132" s="237"/>
      <c r="H132" s="240">
        <v>121.54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1147</v>
      </c>
      <c r="G133" s="237"/>
      <c r="H133" s="240">
        <v>262.71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1148</v>
      </c>
      <c r="G134" s="237"/>
      <c r="H134" s="240">
        <v>166.82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1149</v>
      </c>
      <c r="G135" s="237"/>
      <c r="H135" s="240">
        <v>212.5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1150</v>
      </c>
      <c r="G136" s="237"/>
      <c r="H136" s="240">
        <v>133.875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51" s="14" customFormat="1" ht="12">
      <c r="A137" s="14"/>
      <c r="B137" s="236"/>
      <c r="C137" s="237"/>
      <c r="D137" s="227" t="s">
        <v>208</v>
      </c>
      <c r="E137" s="238" t="s">
        <v>19</v>
      </c>
      <c r="F137" s="239" t="s">
        <v>1151</v>
      </c>
      <c r="G137" s="237"/>
      <c r="H137" s="240">
        <v>134.72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208</v>
      </c>
      <c r="AU137" s="246" t="s">
        <v>82</v>
      </c>
      <c r="AV137" s="14" t="s">
        <v>82</v>
      </c>
      <c r="AW137" s="14" t="s">
        <v>34</v>
      </c>
      <c r="AX137" s="14" t="s">
        <v>73</v>
      </c>
      <c r="AY137" s="246" t="s">
        <v>199</v>
      </c>
    </row>
    <row r="138" spans="1:51" s="14" customFormat="1" ht="12">
      <c r="A138" s="14"/>
      <c r="B138" s="236"/>
      <c r="C138" s="237"/>
      <c r="D138" s="227" t="s">
        <v>208</v>
      </c>
      <c r="E138" s="238" t="s">
        <v>19</v>
      </c>
      <c r="F138" s="239" t="s">
        <v>1152</v>
      </c>
      <c r="G138" s="237"/>
      <c r="H138" s="240">
        <v>105.315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208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199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1153</v>
      </c>
      <c r="G139" s="237"/>
      <c r="H139" s="240">
        <v>110.74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8" t="s">
        <v>19</v>
      </c>
      <c r="F140" s="239" t="s">
        <v>1154</v>
      </c>
      <c r="G140" s="237"/>
      <c r="H140" s="240">
        <v>227.08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199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1155</v>
      </c>
      <c r="G141" s="237"/>
      <c r="H141" s="240">
        <v>320.97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51" s="14" customFormat="1" ht="12">
      <c r="A142" s="14"/>
      <c r="B142" s="236"/>
      <c r="C142" s="237"/>
      <c r="D142" s="227" t="s">
        <v>208</v>
      </c>
      <c r="E142" s="238" t="s">
        <v>19</v>
      </c>
      <c r="F142" s="239" t="s">
        <v>1156</v>
      </c>
      <c r="G142" s="237"/>
      <c r="H142" s="240">
        <v>288.21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208</v>
      </c>
      <c r="AU142" s="246" t="s">
        <v>82</v>
      </c>
      <c r="AV142" s="14" t="s">
        <v>82</v>
      </c>
      <c r="AW142" s="14" t="s">
        <v>34</v>
      </c>
      <c r="AX142" s="14" t="s">
        <v>73</v>
      </c>
      <c r="AY142" s="246" t="s">
        <v>199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1157</v>
      </c>
      <c r="G143" s="237"/>
      <c r="H143" s="240">
        <v>160.37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51" s="14" customFormat="1" ht="12">
      <c r="A144" s="14"/>
      <c r="B144" s="236"/>
      <c r="C144" s="237"/>
      <c r="D144" s="227" t="s">
        <v>208</v>
      </c>
      <c r="E144" s="238" t="s">
        <v>19</v>
      </c>
      <c r="F144" s="239" t="s">
        <v>1158</v>
      </c>
      <c r="G144" s="237"/>
      <c r="H144" s="240">
        <v>307.075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208</v>
      </c>
      <c r="AU144" s="246" t="s">
        <v>82</v>
      </c>
      <c r="AV144" s="14" t="s">
        <v>82</v>
      </c>
      <c r="AW144" s="14" t="s">
        <v>34</v>
      </c>
      <c r="AX144" s="14" t="s">
        <v>73</v>
      </c>
      <c r="AY144" s="246" t="s">
        <v>199</v>
      </c>
    </row>
    <row r="145" spans="1:51" s="14" customFormat="1" ht="12">
      <c r="A145" s="14"/>
      <c r="B145" s="236"/>
      <c r="C145" s="237"/>
      <c r="D145" s="227" t="s">
        <v>208</v>
      </c>
      <c r="E145" s="238" t="s">
        <v>19</v>
      </c>
      <c r="F145" s="239" t="s">
        <v>1159</v>
      </c>
      <c r="G145" s="237"/>
      <c r="H145" s="240">
        <v>125.86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208</v>
      </c>
      <c r="AU145" s="246" t="s">
        <v>82</v>
      </c>
      <c r="AV145" s="14" t="s">
        <v>82</v>
      </c>
      <c r="AW145" s="14" t="s">
        <v>34</v>
      </c>
      <c r="AX145" s="14" t="s">
        <v>73</v>
      </c>
      <c r="AY145" s="246" t="s">
        <v>199</v>
      </c>
    </row>
    <row r="146" spans="1:51" s="14" customFormat="1" ht="12">
      <c r="A146" s="14"/>
      <c r="B146" s="236"/>
      <c r="C146" s="237"/>
      <c r="D146" s="227" t="s">
        <v>208</v>
      </c>
      <c r="E146" s="238" t="s">
        <v>19</v>
      </c>
      <c r="F146" s="239" t="s">
        <v>1160</v>
      </c>
      <c r="G146" s="237"/>
      <c r="H146" s="240">
        <v>159.775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208</v>
      </c>
      <c r="AU146" s="246" t="s">
        <v>82</v>
      </c>
      <c r="AV146" s="14" t="s">
        <v>82</v>
      </c>
      <c r="AW146" s="14" t="s">
        <v>34</v>
      </c>
      <c r="AX146" s="14" t="s">
        <v>73</v>
      </c>
      <c r="AY146" s="246" t="s">
        <v>199</v>
      </c>
    </row>
    <row r="147" spans="1:51" s="14" customFormat="1" ht="12">
      <c r="A147" s="14"/>
      <c r="B147" s="236"/>
      <c r="C147" s="237"/>
      <c r="D147" s="227" t="s">
        <v>208</v>
      </c>
      <c r="E147" s="238" t="s">
        <v>19</v>
      </c>
      <c r="F147" s="239" t="s">
        <v>1161</v>
      </c>
      <c r="G147" s="237"/>
      <c r="H147" s="240">
        <v>126.65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208</v>
      </c>
      <c r="AU147" s="246" t="s">
        <v>82</v>
      </c>
      <c r="AV147" s="14" t="s">
        <v>82</v>
      </c>
      <c r="AW147" s="14" t="s">
        <v>34</v>
      </c>
      <c r="AX147" s="14" t="s">
        <v>73</v>
      </c>
      <c r="AY147" s="246" t="s">
        <v>199</v>
      </c>
    </row>
    <row r="148" spans="1:51" s="14" customFormat="1" ht="12">
      <c r="A148" s="14"/>
      <c r="B148" s="236"/>
      <c r="C148" s="237"/>
      <c r="D148" s="227" t="s">
        <v>208</v>
      </c>
      <c r="E148" s="238" t="s">
        <v>19</v>
      </c>
      <c r="F148" s="239" t="s">
        <v>1162</v>
      </c>
      <c r="G148" s="237"/>
      <c r="H148" s="240">
        <v>196.16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208</v>
      </c>
      <c r="AU148" s="246" t="s">
        <v>82</v>
      </c>
      <c r="AV148" s="14" t="s">
        <v>82</v>
      </c>
      <c r="AW148" s="14" t="s">
        <v>34</v>
      </c>
      <c r="AX148" s="14" t="s">
        <v>73</v>
      </c>
      <c r="AY148" s="246" t="s">
        <v>199</v>
      </c>
    </row>
    <row r="149" spans="1:51" s="14" customFormat="1" ht="12">
      <c r="A149" s="14"/>
      <c r="B149" s="236"/>
      <c r="C149" s="237"/>
      <c r="D149" s="227" t="s">
        <v>208</v>
      </c>
      <c r="E149" s="238" t="s">
        <v>19</v>
      </c>
      <c r="F149" s="239" t="s">
        <v>1163</v>
      </c>
      <c r="G149" s="237"/>
      <c r="H149" s="240">
        <v>232.1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208</v>
      </c>
      <c r="AU149" s="246" t="s">
        <v>82</v>
      </c>
      <c r="AV149" s="14" t="s">
        <v>82</v>
      </c>
      <c r="AW149" s="14" t="s">
        <v>34</v>
      </c>
      <c r="AX149" s="14" t="s">
        <v>73</v>
      </c>
      <c r="AY149" s="246" t="s">
        <v>199</v>
      </c>
    </row>
    <row r="150" spans="1:51" s="14" customFormat="1" ht="12">
      <c r="A150" s="14"/>
      <c r="B150" s="236"/>
      <c r="C150" s="237"/>
      <c r="D150" s="227" t="s">
        <v>208</v>
      </c>
      <c r="E150" s="238" t="s">
        <v>19</v>
      </c>
      <c r="F150" s="239" t="s">
        <v>1164</v>
      </c>
      <c r="G150" s="237"/>
      <c r="H150" s="240">
        <v>128.65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208</v>
      </c>
      <c r="AU150" s="246" t="s">
        <v>82</v>
      </c>
      <c r="AV150" s="14" t="s">
        <v>82</v>
      </c>
      <c r="AW150" s="14" t="s">
        <v>34</v>
      </c>
      <c r="AX150" s="14" t="s">
        <v>73</v>
      </c>
      <c r="AY150" s="246" t="s">
        <v>199</v>
      </c>
    </row>
    <row r="151" spans="1:51" s="14" customFormat="1" ht="12">
      <c r="A151" s="14"/>
      <c r="B151" s="236"/>
      <c r="C151" s="237"/>
      <c r="D151" s="227" t="s">
        <v>208</v>
      </c>
      <c r="E151" s="238" t="s">
        <v>19</v>
      </c>
      <c r="F151" s="239" t="s">
        <v>1165</v>
      </c>
      <c r="G151" s="237"/>
      <c r="H151" s="240">
        <v>129.92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208</v>
      </c>
      <c r="AU151" s="246" t="s">
        <v>82</v>
      </c>
      <c r="AV151" s="14" t="s">
        <v>82</v>
      </c>
      <c r="AW151" s="14" t="s">
        <v>34</v>
      </c>
      <c r="AX151" s="14" t="s">
        <v>73</v>
      </c>
      <c r="AY151" s="246" t="s">
        <v>199</v>
      </c>
    </row>
    <row r="152" spans="1:51" s="14" customFormat="1" ht="12">
      <c r="A152" s="14"/>
      <c r="B152" s="236"/>
      <c r="C152" s="237"/>
      <c r="D152" s="227" t="s">
        <v>208</v>
      </c>
      <c r="E152" s="238" t="s">
        <v>19</v>
      </c>
      <c r="F152" s="239" t="s">
        <v>1166</v>
      </c>
      <c r="G152" s="237"/>
      <c r="H152" s="240">
        <v>113.68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208</v>
      </c>
      <c r="AU152" s="246" t="s">
        <v>82</v>
      </c>
      <c r="AV152" s="14" t="s">
        <v>82</v>
      </c>
      <c r="AW152" s="14" t="s">
        <v>34</v>
      </c>
      <c r="AX152" s="14" t="s">
        <v>73</v>
      </c>
      <c r="AY152" s="246" t="s">
        <v>199</v>
      </c>
    </row>
    <row r="153" spans="1:51" s="14" customFormat="1" ht="12">
      <c r="A153" s="14"/>
      <c r="B153" s="236"/>
      <c r="C153" s="237"/>
      <c r="D153" s="227" t="s">
        <v>208</v>
      </c>
      <c r="E153" s="238" t="s">
        <v>19</v>
      </c>
      <c r="F153" s="239" t="s">
        <v>1167</v>
      </c>
      <c r="G153" s="237"/>
      <c r="H153" s="240">
        <v>75.02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208</v>
      </c>
      <c r="AU153" s="246" t="s">
        <v>82</v>
      </c>
      <c r="AV153" s="14" t="s">
        <v>82</v>
      </c>
      <c r="AW153" s="14" t="s">
        <v>34</v>
      </c>
      <c r="AX153" s="14" t="s">
        <v>73</v>
      </c>
      <c r="AY153" s="246" t="s">
        <v>199</v>
      </c>
    </row>
    <row r="154" spans="1:51" s="14" customFormat="1" ht="12">
      <c r="A154" s="14"/>
      <c r="B154" s="236"/>
      <c r="C154" s="237"/>
      <c r="D154" s="227" t="s">
        <v>208</v>
      </c>
      <c r="E154" s="238" t="s">
        <v>19</v>
      </c>
      <c r="F154" s="239" t="s">
        <v>1168</v>
      </c>
      <c r="G154" s="237"/>
      <c r="H154" s="240">
        <v>37.98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208</v>
      </c>
      <c r="AU154" s="246" t="s">
        <v>82</v>
      </c>
      <c r="AV154" s="14" t="s">
        <v>82</v>
      </c>
      <c r="AW154" s="14" t="s">
        <v>34</v>
      </c>
      <c r="AX154" s="14" t="s">
        <v>73</v>
      </c>
      <c r="AY154" s="246" t="s">
        <v>199</v>
      </c>
    </row>
    <row r="155" spans="1:51" s="14" customFormat="1" ht="12">
      <c r="A155" s="14"/>
      <c r="B155" s="236"/>
      <c r="C155" s="237"/>
      <c r="D155" s="227" t="s">
        <v>208</v>
      </c>
      <c r="E155" s="238" t="s">
        <v>19</v>
      </c>
      <c r="F155" s="239" t="s">
        <v>1169</v>
      </c>
      <c r="G155" s="237"/>
      <c r="H155" s="240">
        <v>106.59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208</v>
      </c>
      <c r="AU155" s="246" t="s">
        <v>82</v>
      </c>
      <c r="AV155" s="14" t="s">
        <v>82</v>
      </c>
      <c r="AW155" s="14" t="s">
        <v>34</v>
      </c>
      <c r="AX155" s="14" t="s">
        <v>73</v>
      </c>
      <c r="AY155" s="246" t="s">
        <v>199</v>
      </c>
    </row>
    <row r="156" spans="1:51" s="14" customFormat="1" ht="12">
      <c r="A156" s="14"/>
      <c r="B156" s="236"/>
      <c r="C156" s="237"/>
      <c r="D156" s="227" t="s">
        <v>208</v>
      </c>
      <c r="E156" s="238" t="s">
        <v>19</v>
      </c>
      <c r="F156" s="239" t="s">
        <v>1170</v>
      </c>
      <c r="G156" s="237"/>
      <c r="H156" s="240">
        <v>198.32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208</v>
      </c>
      <c r="AU156" s="246" t="s">
        <v>82</v>
      </c>
      <c r="AV156" s="14" t="s">
        <v>82</v>
      </c>
      <c r="AW156" s="14" t="s">
        <v>34</v>
      </c>
      <c r="AX156" s="14" t="s">
        <v>73</v>
      </c>
      <c r="AY156" s="246" t="s">
        <v>199</v>
      </c>
    </row>
    <row r="157" spans="1:51" s="14" customFormat="1" ht="12">
      <c r="A157" s="14"/>
      <c r="B157" s="236"/>
      <c r="C157" s="237"/>
      <c r="D157" s="227" t="s">
        <v>208</v>
      </c>
      <c r="E157" s="238" t="s">
        <v>19</v>
      </c>
      <c r="F157" s="239" t="s">
        <v>1171</v>
      </c>
      <c r="G157" s="237"/>
      <c r="H157" s="240">
        <v>100.44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208</v>
      </c>
      <c r="AU157" s="246" t="s">
        <v>82</v>
      </c>
      <c r="AV157" s="14" t="s">
        <v>82</v>
      </c>
      <c r="AW157" s="14" t="s">
        <v>34</v>
      </c>
      <c r="AX157" s="14" t="s">
        <v>73</v>
      </c>
      <c r="AY157" s="246" t="s">
        <v>199</v>
      </c>
    </row>
    <row r="158" spans="1:51" s="14" customFormat="1" ht="12">
      <c r="A158" s="14"/>
      <c r="B158" s="236"/>
      <c r="C158" s="237"/>
      <c r="D158" s="227" t="s">
        <v>208</v>
      </c>
      <c r="E158" s="238" t="s">
        <v>19</v>
      </c>
      <c r="F158" s="239" t="s">
        <v>1172</v>
      </c>
      <c r="G158" s="237"/>
      <c r="H158" s="240">
        <v>113.77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208</v>
      </c>
      <c r="AU158" s="246" t="s">
        <v>82</v>
      </c>
      <c r="AV158" s="14" t="s">
        <v>82</v>
      </c>
      <c r="AW158" s="14" t="s">
        <v>34</v>
      </c>
      <c r="AX158" s="14" t="s">
        <v>73</v>
      </c>
      <c r="AY158" s="246" t="s">
        <v>199</v>
      </c>
    </row>
    <row r="159" spans="1:51" s="14" customFormat="1" ht="12">
      <c r="A159" s="14"/>
      <c r="B159" s="236"/>
      <c r="C159" s="237"/>
      <c r="D159" s="227" t="s">
        <v>208</v>
      </c>
      <c r="E159" s="238" t="s">
        <v>19</v>
      </c>
      <c r="F159" s="239" t="s">
        <v>1173</v>
      </c>
      <c r="G159" s="237"/>
      <c r="H159" s="240">
        <v>108.9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208</v>
      </c>
      <c r="AU159" s="246" t="s">
        <v>82</v>
      </c>
      <c r="AV159" s="14" t="s">
        <v>82</v>
      </c>
      <c r="AW159" s="14" t="s">
        <v>34</v>
      </c>
      <c r="AX159" s="14" t="s">
        <v>73</v>
      </c>
      <c r="AY159" s="246" t="s">
        <v>199</v>
      </c>
    </row>
    <row r="160" spans="1:51" s="14" customFormat="1" ht="12">
      <c r="A160" s="14"/>
      <c r="B160" s="236"/>
      <c r="C160" s="237"/>
      <c r="D160" s="227" t="s">
        <v>208</v>
      </c>
      <c r="E160" s="238" t="s">
        <v>19</v>
      </c>
      <c r="F160" s="239" t="s">
        <v>1174</v>
      </c>
      <c r="G160" s="237"/>
      <c r="H160" s="240">
        <v>110.25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208</v>
      </c>
      <c r="AU160" s="246" t="s">
        <v>82</v>
      </c>
      <c r="AV160" s="14" t="s">
        <v>82</v>
      </c>
      <c r="AW160" s="14" t="s">
        <v>34</v>
      </c>
      <c r="AX160" s="14" t="s">
        <v>73</v>
      </c>
      <c r="AY160" s="246" t="s">
        <v>199</v>
      </c>
    </row>
    <row r="161" spans="1:51" s="14" customFormat="1" ht="12">
      <c r="A161" s="14"/>
      <c r="B161" s="236"/>
      <c r="C161" s="237"/>
      <c r="D161" s="227" t="s">
        <v>208</v>
      </c>
      <c r="E161" s="238" t="s">
        <v>19</v>
      </c>
      <c r="F161" s="239" t="s">
        <v>1175</v>
      </c>
      <c r="G161" s="237"/>
      <c r="H161" s="240">
        <v>74.25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208</v>
      </c>
      <c r="AU161" s="246" t="s">
        <v>82</v>
      </c>
      <c r="AV161" s="14" t="s">
        <v>82</v>
      </c>
      <c r="AW161" s="14" t="s">
        <v>34</v>
      </c>
      <c r="AX161" s="14" t="s">
        <v>73</v>
      </c>
      <c r="AY161" s="246" t="s">
        <v>199</v>
      </c>
    </row>
    <row r="162" spans="1:63" s="12" customFormat="1" ht="22.8" customHeight="1">
      <c r="A162" s="12"/>
      <c r="B162" s="196"/>
      <c r="C162" s="197"/>
      <c r="D162" s="198" t="s">
        <v>72</v>
      </c>
      <c r="E162" s="210" t="s">
        <v>231</v>
      </c>
      <c r="F162" s="210" t="s">
        <v>415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SUM(P163:P176)</f>
        <v>0</v>
      </c>
      <c r="Q162" s="204"/>
      <c r="R162" s="205">
        <f>SUM(R163:R176)</f>
        <v>1013.86626</v>
      </c>
      <c r="S162" s="204"/>
      <c r="T162" s="206">
        <f>SUM(T163:T176)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80</v>
      </c>
      <c r="AT162" s="208" t="s">
        <v>72</v>
      </c>
      <c r="AU162" s="208" t="s">
        <v>80</v>
      </c>
      <c r="AY162" s="207" t="s">
        <v>199</v>
      </c>
      <c r="BK162" s="209">
        <f>SUM(BK163:BK176)</f>
        <v>0</v>
      </c>
    </row>
    <row r="163" spans="1:65" s="2" customFormat="1" ht="24.15" customHeight="1">
      <c r="A163" s="38"/>
      <c r="B163" s="39"/>
      <c r="C163" s="212" t="s">
        <v>249</v>
      </c>
      <c r="D163" s="212" t="s">
        <v>201</v>
      </c>
      <c r="E163" s="213" t="s">
        <v>523</v>
      </c>
      <c r="F163" s="214" t="s">
        <v>524</v>
      </c>
      <c r="G163" s="215" t="s">
        <v>204</v>
      </c>
      <c r="H163" s="216">
        <v>46.64</v>
      </c>
      <c r="I163" s="217"/>
      <c r="J163" s="218">
        <f>ROUND(I163*H163,2)</f>
        <v>0</v>
      </c>
      <c r="K163" s="214" t="s">
        <v>205</v>
      </c>
      <c r="L163" s="44"/>
      <c r="M163" s="219" t="s">
        <v>19</v>
      </c>
      <c r="N163" s="220" t="s">
        <v>44</v>
      </c>
      <c r="O163" s="84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206</v>
      </c>
      <c r="AT163" s="223" t="s">
        <v>201</v>
      </c>
      <c r="AU163" s="223" t="s">
        <v>82</v>
      </c>
      <c r="AY163" s="17" t="s">
        <v>199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80</v>
      </c>
      <c r="BK163" s="224">
        <f>ROUND(I163*H163,2)</f>
        <v>0</v>
      </c>
      <c r="BL163" s="17" t="s">
        <v>206</v>
      </c>
      <c r="BM163" s="223" t="s">
        <v>1176</v>
      </c>
    </row>
    <row r="164" spans="1:65" s="2" customFormat="1" ht="37.8" customHeight="1">
      <c r="A164" s="38"/>
      <c r="B164" s="39"/>
      <c r="C164" s="212" t="s">
        <v>223</v>
      </c>
      <c r="D164" s="212" t="s">
        <v>201</v>
      </c>
      <c r="E164" s="213" t="s">
        <v>416</v>
      </c>
      <c r="F164" s="214" t="s">
        <v>417</v>
      </c>
      <c r="G164" s="215" t="s">
        <v>204</v>
      </c>
      <c r="H164" s="216">
        <v>3949</v>
      </c>
      <c r="I164" s="217"/>
      <c r="J164" s="218">
        <f>ROUND(I164*H164,2)</f>
        <v>0</v>
      </c>
      <c r="K164" s="214" t="s">
        <v>205</v>
      </c>
      <c r="L164" s="44"/>
      <c r="M164" s="219" t="s">
        <v>19</v>
      </c>
      <c r="N164" s="220" t="s">
        <v>44</v>
      </c>
      <c r="O164" s="84"/>
      <c r="P164" s="221">
        <f>O164*H164</f>
        <v>0</v>
      </c>
      <c r="Q164" s="221">
        <v>0.15826</v>
      </c>
      <c r="R164" s="221">
        <f>Q164*H164</f>
        <v>624.96874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206</v>
      </c>
      <c r="AT164" s="223" t="s">
        <v>201</v>
      </c>
      <c r="AU164" s="223" t="s">
        <v>82</v>
      </c>
      <c r="AY164" s="17" t="s">
        <v>199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206</v>
      </c>
      <c r="BM164" s="223" t="s">
        <v>1177</v>
      </c>
    </row>
    <row r="165" spans="1:51" s="13" customFormat="1" ht="12">
      <c r="A165" s="13"/>
      <c r="B165" s="225"/>
      <c r="C165" s="226"/>
      <c r="D165" s="227" t="s">
        <v>208</v>
      </c>
      <c r="E165" s="228" t="s">
        <v>19</v>
      </c>
      <c r="F165" s="229" t="s">
        <v>382</v>
      </c>
      <c r="G165" s="226"/>
      <c r="H165" s="228" t="s">
        <v>19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208</v>
      </c>
      <c r="AU165" s="235" t="s">
        <v>82</v>
      </c>
      <c r="AV165" s="13" t="s">
        <v>80</v>
      </c>
      <c r="AW165" s="13" t="s">
        <v>34</v>
      </c>
      <c r="AX165" s="13" t="s">
        <v>73</v>
      </c>
      <c r="AY165" s="235" t="s">
        <v>199</v>
      </c>
    </row>
    <row r="166" spans="1:51" s="14" customFormat="1" ht="12">
      <c r="A166" s="14"/>
      <c r="B166" s="236"/>
      <c r="C166" s="237"/>
      <c r="D166" s="227" t="s">
        <v>208</v>
      </c>
      <c r="E166" s="238" t="s">
        <v>19</v>
      </c>
      <c r="F166" s="239" t="s">
        <v>1117</v>
      </c>
      <c r="G166" s="237"/>
      <c r="H166" s="240">
        <v>3949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208</v>
      </c>
      <c r="AU166" s="246" t="s">
        <v>82</v>
      </c>
      <c r="AV166" s="14" t="s">
        <v>82</v>
      </c>
      <c r="AW166" s="14" t="s">
        <v>34</v>
      </c>
      <c r="AX166" s="14" t="s">
        <v>73</v>
      </c>
      <c r="AY166" s="246" t="s">
        <v>199</v>
      </c>
    </row>
    <row r="167" spans="1:65" s="2" customFormat="1" ht="66.75" customHeight="1">
      <c r="A167" s="38"/>
      <c r="B167" s="39"/>
      <c r="C167" s="212" t="s">
        <v>431</v>
      </c>
      <c r="D167" s="212" t="s">
        <v>201</v>
      </c>
      <c r="E167" s="213" t="s">
        <v>419</v>
      </c>
      <c r="F167" s="214" t="s">
        <v>420</v>
      </c>
      <c r="G167" s="215" t="s">
        <v>204</v>
      </c>
      <c r="H167" s="216">
        <v>3949</v>
      </c>
      <c r="I167" s="217"/>
      <c r="J167" s="218">
        <f>ROUND(I167*H167,2)</f>
        <v>0</v>
      </c>
      <c r="K167" s="214" t="s">
        <v>205</v>
      </c>
      <c r="L167" s="44"/>
      <c r="M167" s="219" t="s">
        <v>19</v>
      </c>
      <c r="N167" s="220" t="s">
        <v>44</v>
      </c>
      <c r="O167" s="84"/>
      <c r="P167" s="221">
        <f>O167*H167</f>
        <v>0</v>
      </c>
      <c r="Q167" s="221">
        <v>0.09848</v>
      </c>
      <c r="R167" s="221">
        <f>Q167*H167</f>
        <v>388.89752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206</v>
      </c>
      <c r="AT167" s="223" t="s">
        <v>201</v>
      </c>
      <c r="AU167" s="223" t="s">
        <v>82</v>
      </c>
      <c r="AY167" s="17" t="s">
        <v>199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206</v>
      </c>
      <c r="BM167" s="223" t="s">
        <v>1178</v>
      </c>
    </row>
    <row r="168" spans="1:65" s="2" customFormat="1" ht="24.15" customHeight="1">
      <c r="A168" s="38"/>
      <c r="B168" s="39"/>
      <c r="C168" s="212" t="s">
        <v>437</v>
      </c>
      <c r="D168" s="212" t="s">
        <v>201</v>
      </c>
      <c r="E168" s="213" t="s">
        <v>422</v>
      </c>
      <c r="F168" s="214" t="s">
        <v>423</v>
      </c>
      <c r="G168" s="215" t="s">
        <v>424</v>
      </c>
      <c r="H168" s="216">
        <v>115.624</v>
      </c>
      <c r="I168" s="217"/>
      <c r="J168" s="218">
        <f>ROUND(I168*H168,2)</f>
        <v>0</v>
      </c>
      <c r="K168" s="214" t="s">
        <v>205</v>
      </c>
      <c r="L168" s="44"/>
      <c r="M168" s="219" t="s">
        <v>19</v>
      </c>
      <c r="N168" s="220" t="s">
        <v>44</v>
      </c>
      <c r="O168" s="84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3" t="s">
        <v>206</v>
      </c>
      <c r="AT168" s="223" t="s">
        <v>201</v>
      </c>
      <c r="AU168" s="223" t="s">
        <v>82</v>
      </c>
      <c r="AY168" s="17" t="s">
        <v>199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80</v>
      </c>
      <c r="BK168" s="224">
        <f>ROUND(I168*H168,2)</f>
        <v>0</v>
      </c>
      <c r="BL168" s="17" t="s">
        <v>206</v>
      </c>
      <c r="BM168" s="223" t="s">
        <v>1179</v>
      </c>
    </row>
    <row r="169" spans="1:51" s="13" customFormat="1" ht="12">
      <c r="A169" s="13"/>
      <c r="B169" s="225"/>
      <c r="C169" s="226"/>
      <c r="D169" s="227" t="s">
        <v>208</v>
      </c>
      <c r="E169" s="228" t="s">
        <v>19</v>
      </c>
      <c r="F169" s="229" t="s">
        <v>662</v>
      </c>
      <c r="G169" s="226"/>
      <c r="H169" s="228" t="s">
        <v>19</v>
      </c>
      <c r="I169" s="230"/>
      <c r="J169" s="226"/>
      <c r="K169" s="226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208</v>
      </c>
      <c r="AU169" s="235" t="s">
        <v>82</v>
      </c>
      <c r="AV169" s="13" t="s">
        <v>80</v>
      </c>
      <c r="AW169" s="13" t="s">
        <v>34</v>
      </c>
      <c r="AX169" s="13" t="s">
        <v>73</v>
      </c>
      <c r="AY169" s="235" t="s">
        <v>199</v>
      </c>
    </row>
    <row r="170" spans="1:51" s="14" customFormat="1" ht="12">
      <c r="A170" s="14"/>
      <c r="B170" s="236"/>
      <c r="C170" s="237"/>
      <c r="D170" s="227" t="s">
        <v>208</v>
      </c>
      <c r="E170" s="238" t="s">
        <v>19</v>
      </c>
      <c r="F170" s="239" t="s">
        <v>1180</v>
      </c>
      <c r="G170" s="237"/>
      <c r="H170" s="240">
        <v>115.624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208</v>
      </c>
      <c r="AU170" s="246" t="s">
        <v>82</v>
      </c>
      <c r="AV170" s="14" t="s">
        <v>82</v>
      </c>
      <c r="AW170" s="14" t="s">
        <v>34</v>
      </c>
      <c r="AX170" s="14" t="s">
        <v>73</v>
      </c>
      <c r="AY170" s="246" t="s">
        <v>199</v>
      </c>
    </row>
    <row r="171" spans="1:65" s="2" customFormat="1" ht="24.15" customHeight="1">
      <c r="A171" s="38"/>
      <c r="B171" s="39"/>
      <c r="C171" s="212" t="s">
        <v>441</v>
      </c>
      <c r="D171" s="212" t="s">
        <v>201</v>
      </c>
      <c r="E171" s="213" t="s">
        <v>428</v>
      </c>
      <c r="F171" s="214" t="s">
        <v>429</v>
      </c>
      <c r="G171" s="215" t="s">
        <v>204</v>
      </c>
      <c r="H171" s="216">
        <v>13091.74</v>
      </c>
      <c r="I171" s="217"/>
      <c r="J171" s="218">
        <f>ROUND(I171*H171,2)</f>
        <v>0</v>
      </c>
      <c r="K171" s="214" t="s">
        <v>19</v>
      </c>
      <c r="L171" s="44"/>
      <c r="M171" s="219" t="s">
        <v>19</v>
      </c>
      <c r="N171" s="220" t="s">
        <v>44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206</v>
      </c>
      <c r="AT171" s="223" t="s">
        <v>201</v>
      </c>
      <c r="AU171" s="223" t="s">
        <v>82</v>
      </c>
      <c r="AY171" s="17" t="s">
        <v>199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206</v>
      </c>
      <c r="BM171" s="223" t="s">
        <v>1181</v>
      </c>
    </row>
    <row r="172" spans="1:51" s="13" customFormat="1" ht="12">
      <c r="A172" s="13"/>
      <c r="B172" s="225"/>
      <c r="C172" s="226"/>
      <c r="D172" s="227" t="s">
        <v>208</v>
      </c>
      <c r="E172" s="228" t="s">
        <v>19</v>
      </c>
      <c r="F172" s="229" t="s">
        <v>665</v>
      </c>
      <c r="G172" s="226"/>
      <c r="H172" s="228" t="s">
        <v>19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208</v>
      </c>
      <c r="AU172" s="235" t="s">
        <v>82</v>
      </c>
      <c r="AV172" s="13" t="s">
        <v>80</v>
      </c>
      <c r="AW172" s="13" t="s">
        <v>34</v>
      </c>
      <c r="AX172" s="13" t="s">
        <v>73</v>
      </c>
      <c r="AY172" s="235" t="s">
        <v>199</v>
      </c>
    </row>
    <row r="173" spans="1:51" s="14" customFormat="1" ht="12">
      <c r="A173" s="14"/>
      <c r="B173" s="236"/>
      <c r="C173" s="237"/>
      <c r="D173" s="227" t="s">
        <v>208</v>
      </c>
      <c r="E173" s="238" t="s">
        <v>19</v>
      </c>
      <c r="F173" s="239" t="s">
        <v>358</v>
      </c>
      <c r="G173" s="237"/>
      <c r="H173" s="240">
        <v>13091.74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208</v>
      </c>
      <c r="AU173" s="246" t="s">
        <v>82</v>
      </c>
      <c r="AV173" s="14" t="s">
        <v>82</v>
      </c>
      <c r="AW173" s="14" t="s">
        <v>34</v>
      </c>
      <c r="AX173" s="14" t="s">
        <v>73</v>
      </c>
      <c r="AY173" s="246" t="s">
        <v>199</v>
      </c>
    </row>
    <row r="174" spans="1:65" s="2" customFormat="1" ht="24.15" customHeight="1">
      <c r="A174" s="38"/>
      <c r="B174" s="39"/>
      <c r="C174" s="212" t="s">
        <v>445</v>
      </c>
      <c r="D174" s="212" t="s">
        <v>201</v>
      </c>
      <c r="E174" s="213" t="s">
        <v>432</v>
      </c>
      <c r="F174" s="214" t="s">
        <v>433</v>
      </c>
      <c r="G174" s="215" t="s">
        <v>204</v>
      </c>
      <c r="H174" s="216">
        <v>13091.74</v>
      </c>
      <c r="I174" s="217"/>
      <c r="J174" s="218">
        <f>ROUND(I174*H174,2)</f>
        <v>0</v>
      </c>
      <c r="K174" s="214" t="s">
        <v>205</v>
      </c>
      <c r="L174" s="44"/>
      <c r="M174" s="219" t="s">
        <v>19</v>
      </c>
      <c r="N174" s="220" t="s">
        <v>44</v>
      </c>
      <c r="O174" s="84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3" t="s">
        <v>206</v>
      </c>
      <c r="AT174" s="223" t="s">
        <v>201</v>
      </c>
      <c r="AU174" s="223" t="s">
        <v>82</v>
      </c>
      <c r="AY174" s="17" t="s">
        <v>199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80</v>
      </c>
      <c r="BK174" s="224">
        <f>ROUND(I174*H174,2)</f>
        <v>0</v>
      </c>
      <c r="BL174" s="17" t="s">
        <v>206</v>
      </c>
      <c r="BM174" s="223" t="s">
        <v>1182</v>
      </c>
    </row>
    <row r="175" spans="1:65" s="2" customFormat="1" ht="44.25" customHeight="1">
      <c r="A175" s="38"/>
      <c r="B175" s="39"/>
      <c r="C175" s="212" t="s">
        <v>449</v>
      </c>
      <c r="D175" s="212" t="s">
        <v>201</v>
      </c>
      <c r="E175" s="213" t="s">
        <v>438</v>
      </c>
      <c r="F175" s="214" t="s">
        <v>439</v>
      </c>
      <c r="G175" s="215" t="s">
        <v>204</v>
      </c>
      <c r="H175" s="216">
        <v>13091.74</v>
      </c>
      <c r="I175" s="217"/>
      <c r="J175" s="218">
        <f>ROUND(I175*H175,2)</f>
        <v>0</v>
      </c>
      <c r="K175" s="214" t="s">
        <v>205</v>
      </c>
      <c r="L175" s="44"/>
      <c r="M175" s="219" t="s">
        <v>19</v>
      </c>
      <c r="N175" s="220" t="s">
        <v>44</v>
      </c>
      <c r="O175" s="84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3" t="s">
        <v>206</v>
      </c>
      <c r="AT175" s="223" t="s">
        <v>201</v>
      </c>
      <c r="AU175" s="223" t="s">
        <v>82</v>
      </c>
      <c r="AY175" s="17" t="s">
        <v>199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80</v>
      </c>
      <c r="BK175" s="224">
        <f>ROUND(I175*H175,2)</f>
        <v>0</v>
      </c>
      <c r="BL175" s="17" t="s">
        <v>206</v>
      </c>
      <c r="BM175" s="223" t="s">
        <v>1183</v>
      </c>
    </row>
    <row r="176" spans="1:65" s="2" customFormat="1" ht="44.25" customHeight="1">
      <c r="A176" s="38"/>
      <c r="B176" s="39"/>
      <c r="C176" s="212" t="s">
        <v>8</v>
      </c>
      <c r="D176" s="212" t="s">
        <v>201</v>
      </c>
      <c r="E176" s="213" t="s">
        <v>442</v>
      </c>
      <c r="F176" s="214" t="s">
        <v>443</v>
      </c>
      <c r="G176" s="215" t="s">
        <v>204</v>
      </c>
      <c r="H176" s="216">
        <v>13091.74</v>
      </c>
      <c r="I176" s="217"/>
      <c r="J176" s="218">
        <f>ROUND(I176*H176,2)</f>
        <v>0</v>
      </c>
      <c r="K176" s="214" t="s">
        <v>205</v>
      </c>
      <c r="L176" s="44"/>
      <c r="M176" s="219" t="s">
        <v>19</v>
      </c>
      <c r="N176" s="220" t="s">
        <v>44</v>
      </c>
      <c r="O176" s="84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3" t="s">
        <v>206</v>
      </c>
      <c r="AT176" s="223" t="s">
        <v>201</v>
      </c>
      <c r="AU176" s="223" t="s">
        <v>82</v>
      </c>
      <c r="AY176" s="17" t="s">
        <v>199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80</v>
      </c>
      <c r="BK176" s="224">
        <f>ROUND(I176*H176,2)</f>
        <v>0</v>
      </c>
      <c r="BL176" s="17" t="s">
        <v>206</v>
      </c>
      <c r="BM176" s="223" t="s">
        <v>1184</v>
      </c>
    </row>
    <row r="177" spans="1:63" s="12" customFormat="1" ht="22.8" customHeight="1">
      <c r="A177" s="12"/>
      <c r="B177" s="196"/>
      <c r="C177" s="197"/>
      <c r="D177" s="198" t="s">
        <v>72</v>
      </c>
      <c r="E177" s="210" t="s">
        <v>223</v>
      </c>
      <c r="F177" s="210" t="s">
        <v>224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SUM(P178:P187)</f>
        <v>0</v>
      </c>
      <c r="Q177" s="204"/>
      <c r="R177" s="205">
        <f>SUM(R178:R187)</f>
        <v>15.334324</v>
      </c>
      <c r="S177" s="204"/>
      <c r="T177" s="206">
        <f>SUM(T178:T187)</f>
        <v>407.52103999999997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80</v>
      </c>
      <c r="AT177" s="208" t="s">
        <v>72</v>
      </c>
      <c r="AU177" s="208" t="s">
        <v>80</v>
      </c>
      <c r="AY177" s="207" t="s">
        <v>199</v>
      </c>
      <c r="BK177" s="209">
        <f>SUM(BK178:BK187)</f>
        <v>0</v>
      </c>
    </row>
    <row r="178" spans="1:65" s="2" customFormat="1" ht="55.5" customHeight="1">
      <c r="A178" s="38"/>
      <c r="B178" s="39"/>
      <c r="C178" s="212" t="s">
        <v>457</v>
      </c>
      <c r="D178" s="212" t="s">
        <v>201</v>
      </c>
      <c r="E178" s="213" t="s">
        <v>446</v>
      </c>
      <c r="F178" s="214" t="s">
        <v>447</v>
      </c>
      <c r="G178" s="215" t="s">
        <v>227</v>
      </c>
      <c r="H178" s="216">
        <v>135.6</v>
      </c>
      <c r="I178" s="217"/>
      <c r="J178" s="218">
        <f>ROUND(I178*H178,2)</f>
        <v>0</v>
      </c>
      <c r="K178" s="214" t="s">
        <v>205</v>
      </c>
      <c r="L178" s="44"/>
      <c r="M178" s="219" t="s">
        <v>19</v>
      </c>
      <c r="N178" s="220" t="s">
        <v>44</v>
      </c>
      <c r="O178" s="84"/>
      <c r="P178" s="221">
        <f>O178*H178</f>
        <v>0</v>
      </c>
      <c r="Q178" s="221">
        <v>9E-05</v>
      </c>
      <c r="R178" s="221">
        <f>Q178*H178</f>
        <v>0.012204</v>
      </c>
      <c r="S178" s="221">
        <v>0</v>
      </c>
      <c r="T178" s="22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3" t="s">
        <v>206</v>
      </c>
      <c r="AT178" s="223" t="s">
        <v>201</v>
      </c>
      <c r="AU178" s="223" t="s">
        <v>82</v>
      </c>
      <c r="AY178" s="17" t="s">
        <v>199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80</v>
      </c>
      <c r="BK178" s="224">
        <f>ROUND(I178*H178,2)</f>
        <v>0</v>
      </c>
      <c r="BL178" s="17" t="s">
        <v>206</v>
      </c>
      <c r="BM178" s="223" t="s">
        <v>1185</v>
      </c>
    </row>
    <row r="179" spans="1:51" s="14" customFormat="1" ht="12">
      <c r="A179" s="14"/>
      <c r="B179" s="236"/>
      <c r="C179" s="237"/>
      <c r="D179" s="227" t="s">
        <v>208</v>
      </c>
      <c r="E179" s="238" t="s">
        <v>19</v>
      </c>
      <c r="F179" s="239" t="s">
        <v>1186</v>
      </c>
      <c r="G179" s="237"/>
      <c r="H179" s="240">
        <v>135.6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208</v>
      </c>
      <c r="AU179" s="246" t="s">
        <v>82</v>
      </c>
      <c r="AV179" s="14" t="s">
        <v>82</v>
      </c>
      <c r="AW179" s="14" t="s">
        <v>34</v>
      </c>
      <c r="AX179" s="14" t="s">
        <v>73</v>
      </c>
      <c r="AY179" s="246" t="s">
        <v>199</v>
      </c>
    </row>
    <row r="180" spans="1:65" s="2" customFormat="1" ht="37.8" customHeight="1">
      <c r="A180" s="38"/>
      <c r="B180" s="39"/>
      <c r="C180" s="212" t="s">
        <v>461</v>
      </c>
      <c r="D180" s="212" t="s">
        <v>201</v>
      </c>
      <c r="E180" s="213" t="s">
        <v>450</v>
      </c>
      <c r="F180" s="214" t="s">
        <v>451</v>
      </c>
      <c r="G180" s="215" t="s">
        <v>204</v>
      </c>
      <c r="H180" s="216">
        <v>3949</v>
      </c>
      <c r="I180" s="217"/>
      <c r="J180" s="218">
        <f>ROUND(I180*H180,2)</f>
        <v>0</v>
      </c>
      <c r="K180" s="214" t="s">
        <v>19</v>
      </c>
      <c r="L180" s="44"/>
      <c r="M180" s="219" t="s">
        <v>19</v>
      </c>
      <c r="N180" s="220" t="s">
        <v>44</v>
      </c>
      <c r="O180" s="84"/>
      <c r="P180" s="221">
        <f>O180*H180</f>
        <v>0</v>
      </c>
      <c r="Q180" s="221">
        <v>0.00388</v>
      </c>
      <c r="R180" s="221">
        <f>Q180*H180</f>
        <v>15.32212</v>
      </c>
      <c r="S180" s="221">
        <v>0</v>
      </c>
      <c r="T180" s="22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3" t="s">
        <v>206</v>
      </c>
      <c r="AT180" s="223" t="s">
        <v>201</v>
      </c>
      <c r="AU180" s="223" t="s">
        <v>82</v>
      </c>
      <c r="AY180" s="17" t="s">
        <v>199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80</v>
      </c>
      <c r="BK180" s="224">
        <f>ROUND(I180*H180,2)</f>
        <v>0</v>
      </c>
      <c r="BL180" s="17" t="s">
        <v>206</v>
      </c>
      <c r="BM180" s="223" t="s">
        <v>1187</v>
      </c>
    </row>
    <row r="181" spans="1:65" s="2" customFormat="1" ht="37.8" customHeight="1">
      <c r="A181" s="38"/>
      <c r="B181" s="39"/>
      <c r="C181" s="212" t="s">
        <v>389</v>
      </c>
      <c r="D181" s="212" t="s">
        <v>201</v>
      </c>
      <c r="E181" s="213" t="s">
        <v>453</v>
      </c>
      <c r="F181" s="214" t="s">
        <v>454</v>
      </c>
      <c r="G181" s="215" t="s">
        <v>227</v>
      </c>
      <c r="H181" s="216">
        <v>135.6</v>
      </c>
      <c r="I181" s="217"/>
      <c r="J181" s="218">
        <f>ROUND(I181*H181,2)</f>
        <v>0</v>
      </c>
      <c r="K181" s="214" t="s">
        <v>205</v>
      </c>
      <c r="L181" s="44"/>
      <c r="M181" s="219" t="s">
        <v>19</v>
      </c>
      <c r="N181" s="220" t="s">
        <v>44</v>
      </c>
      <c r="O181" s="84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3" t="s">
        <v>206</v>
      </c>
      <c r="AT181" s="223" t="s">
        <v>201</v>
      </c>
      <c r="AU181" s="223" t="s">
        <v>82</v>
      </c>
      <c r="AY181" s="17" t="s">
        <v>199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80</v>
      </c>
      <c r="BK181" s="224">
        <f>ROUND(I181*H181,2)</f>
        <v>0</v>
      </c>
      <c r="BL181" s="17" t="s">
        <v>206</v>
      </c>
      <c r="BM181" s="223" t="s">
        <v>1188</v>
      </c>
    </row>
    <row r="182" spans="1:65" s="2" customFormat="1" ht="55.5" customHeight="1">
      <c r="A182" s="38"/>
      <c r="B182" s="39"/>
      <c r="C182" s="212" t="s">
        <v>470</v>
      </c>
      <c r="D182" s="212" t="s">
        <v>201</v>
      </c>
      <c r="E182" s="213" t="s">
        <v>458</v>
      </c>
      <c r="F182" s="214" t="s">
        <v>459</v>
      </c>
      <c r="G182" s="215" t="s">
        <v>204</v>
      </c>
      <c r="H182" s="216">
        <v>13091.74</v>
      </c>
      <c r="I182" s="217"/>
      <c r="J182" s="218">
        <f>ROUND(I182*H182,2)</f>
        <v>0</v>
      </c>
      <c r="K182" s="214" t="s">
        <v>205</v>
      </c>
      <c r="L182" s="44"/>
      <c r="M182" s="219" t="s">
        <v>19</v>
      </c>
      <c r="N182" s="220" t="s">
        <v>44</v>
      </c>
      <c r="O182" s="84"/>
      <c r="P182" s="221">
        <f>O182*H182</f>
        <v>0</v>
      </c>
      <c r="Q182" s="221">
        <v>0</v>
      </c>
      <c r="R182" s="221">
        <f>Q182*H182</f>
        <v>0</v>
      </c>
      <c r="S182" s="221">
        <v>0.02</v>
      </c>
      <c r="T182" s="222">
        <f>S182*H182</f>
        <v>261.8348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3" t="s">
        <v>206</v>
      </c>
      <c r="AT182" s="223" t="s">
        <v>201</v>
      </c>
      <c r="AU182" s="223" t="s">
        <v>82</v>
      </c>
      <c r="AY182" s="17" t="s">
        <v>199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80</v>
      </c>
      <c r="BK182" s="224">
        <f>ROUND(I182*H182,2)</f>
        <v>0</v>
      </c>
      <c r="BL182" s="17" t="s">
        <v>206</v>
      </c>
      <c r="BM182" s="223" t="s">
        <v>1189</v>
      </c>
    </row>
    <row r="183" spans="1:65" s="2" customFormat="1" ht="66.75" customHeight="1">
      <c r="A183" s="38"/>
      <c r="B183" s="39"/>
      <c r="C183" s="212" t="s">
        <v>472</v>
      </c>
      <c r="D183" s="212" t="s">
        <v>201</v>
      </c>
      <c r="E183" s="213" t="s">
        <v>462</v>
      </c>
      <c r="F183" s="214" t="s">
        <v>463</v>
      </c>
      <c r="G183" s="215" t="s">
        <v>204</v>
      </c>
      <c r="H183" s="216">
        <v>1156.24</v>
      </c>
      <c r="I183" s="217"/>
      <c r="J183" s="218">
        <f>ROUND(I183*H183,2)</f>
        <v>0</v>
      </c>
      <c r="K183" s="214" t="s">
        <v>205</v>
      </c>
      <c r="L183" s="44"/>
      <c r="M183" s="219" t="s">
        <v>19</v>
      </c>
      <c r="N183" s="220" t="s">
        <v>44</v>
      </c>
      <c r="O183" s="84"/>
      <c r="P183" s="221">
        <f>O183*H183</f>
        <v>0</v>
      </c>
      <c r="Q183" s="221">
        <v>0</v>
      </c>
      <c r="R183" s="221">
        <f>Q183*H183</f>
        <v>0</v>
      </c>
      <c r="S183" s="221">
        <v>0.126</v>
      </c>
      <c r="T183" s="222">
        <f>S183*H183</f>
        <v>145.68624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3" t="s">
        <v>206</v>
      </c>
      <c r="AT183" s="223" t="s">
        <v>201</v>
      </c>
      <c r="AU183" s="223" t="s">
        <v>82</v>
      </c>
      <c r="AY183" s="17" t="s">
        <v>199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80</v>
      </c>
      <c r="BK183" s="224">
        <f>ROUND(I183*H183,2)</f>
        <v>0</v>
      </c>
      <c r="BL183" s="17" t="s">
        <v>206</v>
      </c>
      <c r="BM183" s="223" t="s">
        <v>1190</v>
      </c>
    </row>
    <row r="184" spans="1:51" s="14" customFormat="1" ht="12">
      <c r="A184" s="14"/>
      <c r="B184" s="236"/>
      <c r="C184" s="237"/>
      <c r="D184" s="227" t="s">
        <v>208</v>
      </c>
      <c r="E184" s="238" t="s">
        <v>19</v>
      </c>
      <c r="F184" s="239" t="s">
        <v>1191</v>
      </c>
      <c r="G184" s="237"/>
      <c r="H184" s="240">
        <v>440.63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208</v>
      </c>
      <c r="AU184" s="246" t="s">
        <v>82</v>
      </c>
      <c r="AV184" s="14" t="s">
        <v>82</v>
      </c>
      <c r="AW184" s="14" t="s">
        <v>34</v>
      </c>
      <c r="AX184" s="14" t="s">
        <v>73</v>
      </c>
      <c r="AY184" s="246" t="s">
        <v>199</v>
      </c>
    </row>
    <row r="185" spans="1:51" s="14" customFormat="1" ht="12">
      <c r="A185" s="14"/>
      <c r="B185" s="236"/>
      <c r="C185" s="237"/>
      <c r="D185" s="227" t="s">
        <v>208</v>
      </c>
      <c r="E185" s="238" t="s">
        <v>19</v>
      </c>
      <c r="F185" s="239" t="s">
        <v>1192</v>
      </c>
      <c r="G185" s="237"/>
      <c r="H185" s="240">
        <v>325.99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208</v>
      </c>
      <c r="AU185" s="246" t="s">
        <v>82</v>
      </c>
      <c r="AV185" s="14" t="s">
        <v>82</v>
      </c>
      <c r="AW185" s="14" t="s">
        <v>34</v>
      </c>
      <c r="AX185" s="14" t="s">
        <v>73</v>
      </c>
      <c r="AY185" s="246" t="s">
        <v>199</v>
      </c>
    </row>
    <row r="186" spans="1:51" s="14" customFormat="1" ht="12">
      <c r="A186" s="14"/>
      <c r="B186" s="236"/>
      <c r="C186" s="237"/>
      <c r="D186" s="227" t="s">
        <v>208</v>
      </c>
      <c r="E186" s="238" t="s">
        <v>19</v>
      </c>
      <c r="F186" s="239" t="s">
        <v>1193</v>
      </c>
      <c r="G186" s="237"/>
      <c r="H186" s="240">
        <v>389.62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208</v>
      </c>
      <c r="AU186" s="246" t="s">
        <v>82</v>
      </c>
      <c r="AV186" s="14" t="s">
        <v>82</v>
      </c>
      <c r="AW186" s="14" t="s">
        <v>34</v>
      </c>
      <c r="AX186" s="14" t="s">
        <v>73</v>
      </c>
      <c r="AY186" s="246" t="s">
        <v>199</v>
      </c>
    </row>
    <row r="187" spans="1:65" s="2" customFormat="1" ht="24.15" customHeight="1">
      <c r="A187" s="38"/>
      <c r="B187" s="39"/>
      <c r="C187" s="212" t="s">
        <v>7</v>
      </c>
      <c r="D187" s="212" t="s">
        <v>201</v>
      </c>
      <c r="E187" s="213" t="s">
        <v>1194</v>
      </c>
      <c r="F187" s="214" t="s">
        <v>468</v>
      </c>
      <c r="G187" s="215" t="s">
        <v>204</v>
      </c>
      <c r="H187" s="216">
        <v>13091.74</v>
      </c>
      <c r="I187" s="217"/>
      <c r="J187" s="218">
        <f>ROUND(I187*H187,2)</f>
        <v>0</v>
      </c>
      <c r="K187" s="214" t="s">
        <v>19</v>
      </c>
      <c r="L187" s="44"/>
      <c r="M187" s="219" t="s">
        <v>19</v>
      </c>
      <c r="N187" s="220" t="s">
        <v>44</v>
      </c>
      <c r="O187" s="84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3" t="s">
        <v>206</v>
      </c>
      <c r="AT187" s="223" t="s">
        <v>201</v>
      </c>
      <c r="AU187" s="223" t="s">
        <v>82</v>
      </c>
      <c r="AY187" s="17" t="s">
        <v>199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80</v>
      </c>
      <c r="BK187" s="224">
        <f>ROUND(I187*H187,2)</f>
        <v>0</v>
      </c>
      <c r="BL187" s="17" t="s">
        <v>206</v>
      </c>
      <c r="BM187" s="223" t="s">
        <v>1195</v>
      </c>
    </row>
    <row r="188" spans="1:63" s="12" customFormat="1" ht="22.8" customHeight="1">
      <c r="A188" s="12"/>
      <c r="B188" s="196"/>
      <c r="C188" s="197"/>
      <c r="D188" s="198" t="s">
        <v>72</v>
      </c>
      <c r="E188" s="210" t="s">
        <v>237</v>
      </c>
      <c r="F188" s="210" t="s">
        <v>238</v>
      </c>
      <c r="G188" s="197"/>
      <c r="H188" s="197"/>
      <c r="I188" s="200"/>
      <c r="J188" s="211">
        <f>BK188</f>
        <v>0</v>
      </c>
      <c r="K188" s="197"/>
      <c r="L188" s="202"/>
      <c r="M188" s="203"/>
      <c r="N188" s="204"/>
      <c r="O188" s="204"/>
      <c r="P188" s="205">
        <f>SUM(P189:P192)</f>
        <v>0</v>
      </c>
      <c r="Q188" s="204"/>
      <c r="R188" s="205">
        <f>SUM(R189:R192)</f>
        <v>0</v>
      </c>
      <c r="S188" s="204"/>
      <c r="T188" s="206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7" t="s">
        <v>80</v>
      </c>
      <c r="AT188" s="208" t="s">
        <v>72</v>
      </c>
      <c r="AU188" s="208" t="s">
        <v>80</v>
      </c>
      <c r="AY188" s="207" t="s">
        <v>199</v>
      </c>
      <c r="BK188" s="209">
        <f>SUM(BK189:BK192)</f>
        <v>0</v>
      </c>
    </row>
    <row r="189" spans="1:65" s="2" customFormat="1" ht="33" customHeight="1">
      <c r="A189" s="38"/>
      <c r="B189" s="39"/>
      <c r="C189" s="212" t="s">
        <v>476</v>
      </c>
      <c r="D189" s="212" t="s">
        <v>201</v>
      </c>
      <c r="E189" s="213" t="s">
        <v>240</v>
      </c>
      <c r="F189" s="214" t="s">
        <v>241</v>
      </c>
      <c r="G189" s="215" t="s">
        <v>242</v>
      </c>
      <c r="H189" s="216">
        <v>1770.703</v>
      </c>
      <c r="I189" s="217"/>
      <c r="J189" s="218">
        <f>ROUND(I189*H189,2)</f>
        <v>0</v>
      </c>
      <c r="K189" s="214" t="s">
        <v>205</v>
      </c>
      <c r="L189" s="44"/>
      <c r="M189" s="219" t="s">
        <v>19</v>
      </c>
      <c r="N189" s="220" t="s">
        <v>44</v>
      </c>
      <c r="O189" s="84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3" t="s">
        <v>206</v>
      </c>
      <c r="AT189" s="223" t="s">
        <v>201</v>
      </c>
      <c r="AU189" s="223" t="s">
        <v>82</v>
      </c>
      <c r="AY189" s="17" t="s">
        <v>199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80</v>
      </c>
      <c r="BK189" s="224">
        <f>ROUND(I189*H189,2)</f>
        <v>0</v>
      </c>
      <c r="BL189" s="17" t="s">
        <v>206</v>
      </c>
      <c r="BM189" s="223" t="s">
        <v>1196</v>
      </c>
    </row>
    <row r="190" spans="1:65" s="2" customFormat="1" ht="44.25" customHeight="1">
      <c r="A190" s="38"/>
      <c r="B190" s="39"/>
      <c r="C190" s="212" t="s">
        <v>555</v>
      </c>
      <c r="D190" s="212" t="s">
        <v>201</v>
      </c>
      <c r="E190" s="213" t="s">
        <v>245</v>
      </c>
      <c r="F190" s="214" t="s">
        <v>246</v>
      </c>
      <c r="G190" s="215" t="s">
        <v>242</v>
      </c>
      <c r="H190" s="216">
        <v>26560.545</v>
      </c>
      <c r="I190" s="217"/>
      <c r="J190" s="218">
        <f>ROUND(I190*H190,2)</f>
        <v>0</v>
      </c>
      <c r="K190" s="214" t="s">
        <v>205</v>
      </c>
      <c r="L190" s="44"/>
      <c r="M190" s="219" t="s">
        <v>19</v>
      </c>
      <c r="N190" s="220" t="s">
        <v>44</v>
      </c>
      <c r="O190" s="84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3" t="s">
        <v>206</v>
      </c>
      <c r="AT190" s="223" t="s">
        <v>201</v>
      </c>
      <c r="AU190" s="223" t="s">
        <v>82</v>
      </c>
      <c r="AY190" s="17" t="s">
        <v>199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7" t="s">
        <v>80</v>
      </c>
      <c r="BK190" s="224">
        <f>ROUND(I190*H190,2)</f>
        <v>0</v>
      </c>
      <c r="BL190" s="17" t="s">
        <v>206</v>
      </c>
      <c r="BM190" s="223" t="s">
        <v>1197</v>
      </c>
    </row>
    <row r="191" spans="1:51" s="14" customFormat="1" ht="12">
      <c r="A191" s="14"/>
      <c r="B191" s="236"/>
      <c r="C191" s="237"/>
      <c r="D191" s="227" t="s">
        <v>208</v>
      </c>
      <c r="E191" s="237"/>
      <c r="F191" s="239" t="s">
        <v>1198</v>
      </c>
      <c r="G191" s="237"/>
      <c r="H191" s="240">
        <v>26560.545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208</v>
      </c>
      <c r="AU191" s="246" t="s">
        <v>82</v>
      </c>
      <c r="AV191" s="14" t="s">
        <v>82</v>
      </c>
      <c r="AW191" s="14" t="s">
        <v>4</v>
      </c>
      <c r="AX191" s="14" t="s">
        <v>80</v>
      </c>
      <c r="AY191" s="246" t="s">
        <v>199</v>
      </c>
    </row>
    <row r="192" spans="1:65" s="2" customFormat="1" ht="44.25" customHeight="1">
      <c r="A192" s="38"/>
      <c r="B192" s="39"/>
      <c r="C192" s="212" t="s">
        <v>559</v>
      </c>
      <c r="D192" s="212" t="s">
        <v>201</v>
      </c>
      <c r="E192" s="213" t="s">
        <v>250</v>
      </c>
      <c r="F192" s="214" t="s">
        <v>251</v>
      </c>
      <c r="G192" s="215" t="s">
        <v>242</v>
      </c>
      <c r="H192" s="216">
        <v>1770.703</v>
      </c>
      <c r="I192" s="217"/>
      <c r="J192" s="218">
        <f>ROUND(I192*H192,2)</f>
        <v>0</v>
      </c>
      <c r="K192" s="214" t="s">
        <v>205</v>
      </c>
      <c r="L192" s="44"/>
      <c r="M192" s="219" t="s">
        <v>19</v>
      </c>
      <c r="N192" s="220" t="s">
        <v>44</v>
      </c>
      <c r="O192" s="84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206</v>
      </c>
      <c r="AT192" s="223" t="s">
        <v>201</v>
      </c>
      <c r="AU192" s="223" t="s">
        <v>82</v>
      </c>
      <c r="AY192" s="17" t="s">
        <v>199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206</v>
      </c>
      <c r="BM192" s="223" t="s">
        <v>1199</v>
      </c>
    </row>
    <row r="193" spans="1:63" s="12" customFormat="1" ht="22.8" customHeight="1">
      <c r="A193" s="12"/>
      <c r="B193" s="196"/>
      <c r="C193" s="197"/>
      <c r="D193" s="198" t="s">
        <v>72</v>
      </c>
      <c r="E193" s="210" t="s">
        <v>253</v>
      </c>
      <c r="F193" s="210" t="s">
        <v>254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P194</f>
        <v>0</v>
      </c>
      <c r="Q193" s="204"/>
      <c r="R193" s="205">
        <f>R194</f>
        <v>0</v>
      </c>
      <c r="S193" s="204"/>
      <c r="T193" s="206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80</v>
      </c>
      <c r="AT193" s="208" t="s">
        <v>72</v>
      </c>
      <c r="AU193" s="208" t="s">
        <v>80</v>
      </c>
      <c r="AY193" s="207" t="s">
        <v>199</v>
      </c>
      <c r="BK193" s="209">
        <f>BK194</f>
        <v>0</v>
      </c>
    </row>
    <row r="194" spans="1:65" s="2" customFormat="1" ht="44.25" customHeight="1">
      <c r="A194" s="38"/>
      <c r="B194" s="39"/>
      <c r="C194" s="212" t="s">
        <v>888</v>
      </c>
      <c r="D194" s="212" t="s">
        <v>201</v>
      </c>
      <c r="E194" s="213" t="s">
        <v>255</v>
      </c>
      <c r="F194" s="214" t="s">
        <v>256</v>
      </c>
      <c r="G194" s="215" t="s">
        <v>242</v>
      </c>
      <c r="H194" s="216">
        <v>1029.308</v>
      </c>
      <c r="I194" s="217"/>
      <c r="J194" s="218">
        <f>ROUND(I194*H194,2)</f>
        <v>0</v>
      </c>
      <c r="K194" s="214" t="s">
        <v>205</v>
      </c>
      <c r="L194" s="44"/>
      <c r="M194" s="247" t="s">
        <v>19</v>
      </c>
      <c r="N194" s="248" t="s">
        <v>44</v>
      </c>
      <c r="O194" s="249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3" t="s">
        <v>206</v>
      </c>
      <c r="AT194" s="223" t="s">
        <v>201</v>
      </c>
      <c r="AU194" s="223" t="s">
        <v>82</v>
      </c>
      <c r="AY194" s="17" t="s">
        <v>199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80</v>
      </c>
      <c r="BK194" s="224">
        <f>ROUND(I194*H194,2)</f>
        <v>0</v>
      </c>
      <c r="BL194" s="17" t="s">
        <v>206</v>
      </c>
      <c r="BM194" s="223" t="s">
        <v>1200</v>
      </c>
    </row>
    <row r="195" spans="1:31" s="2" customFormat="1" ht="6.95" customHeight="1">
      <c r="A195" s="38"/>
      <c r="B195" s="59"/>
      <c r="C195" s="60"/>
      <c r="D195" s="60"/>
      <c r="E195" s="60"/>
      <c r="F195" s="60"/>
      <c r="G195" s="60"/>
      <c r="H195" s="60"/>
      <c r="I195" s="60"/>
      <c r="J195" s="60"/>
      <c r="K195" s="60"/>
      <c r="L195" s="44"/>
      <c r="M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</sheetData>
  <sheetProtection password="CC35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1201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ROUND((SUM(BE95:BE154)),2)</f>
        <v>0</v>
      </c>
      <c r="G35" s="38"/>
      <c r="H35" s="38"/>
      <c r="I35" s="157">
        <v>0.21</v>
      </c>
      <c r="J35" s="156">
        <f>ROUND(((SUM(BE95:BE154))*I35),2)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ROUND((SUM(BF95:BF154)),2)</f>
        <v>0</v>
      </c>
      <c r="G36" s="38"/>
      <c r="H36" s="38"/>
      <c r="I36" s="157">
        <v>0.15</v>
      </c>
      <c r="J36" s="156">
        <f>ROUND(((SUM(BF95:BF154))*I36),2)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ROUND((SUM(BG95:BG154)),2)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ROUND((SUM(BH95:BH154)),2)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ROUND((SUM(BI95:BI154)),2)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141 - Hospodářský sjezd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J111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J120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J123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378</v>
      </c>
      <c r="E69" s="182"/>
      <c r="F69" s="182"/>
      <c r="G69" s="182"/>
      <c r="H69" s="182"/>
      <c r="I69" s="182"/>
      <c r="J69" s="183">
        <f>J126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481</v>
      </c>
      <c r="E70" s="182"/>
      <c r="F70" s="182"/>
      <c r="G70" s="182"/>
      <c r="H70" s="182"/>
      <c r="I70" s="182"/>
      <c r="J70" s="183">
        <f>J134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181</v>
      </c>
      <c r="E71" s="182"/>
      <c r="F71" s="182"/>
      <c r="G71" s="182"/>
      <c r="H71" s="182"/>
      <c r="I71" s="182"/>
      <c r="J71" s="183">
        <f>J145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182</v>
      </c>
      <c r="E72" s="182"/>
      <c r="F72" s="182"/>
      <c r="G72" s="182"/>
      <c r="H72" s="182"/>
      <c r="I72" s="182"/>
      <c r="J72" s="183">
        <f>J147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183</v>
      </c>
      <c r="E73" s="182"/>
      <c r="F73" s="182"/>
      <c r="G73" s="182"/>
      <c r="H73" s="182"/>
      <c r="I73" s="182"/>
      <c r="J73" s="183">
        <f>J153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184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III/19357 od II/193 u Třebnic - OK II/193 u Horšovského Týna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171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1114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02 - SO 141 - Hospodářský sjezd s propustkem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 xml:space="preserve"> </v>
      </c>
      <c r="G89" s="40"/>
      <c r="H89" s="40"/>
      <c r="I89" s="32" t="s">
        <v>23</v>
      </c>
      <c r="J89" s="72" t="str">
        <f>IF(J14="","",J14)</f>
        <v>18. 3. 2021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 xml:space="preserve"> </v>
      </c>
      <c r="G91" s="40"/>
      <c r="H91" s="40"/>
      <c r="I91" s="32" t="s">
        <v>30</v>
      </c>
      <c r="J91" s="36" t="str">
        <f>E23</f>
        <v>IK Plzeň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IF(E20="","",E20)</f>
        <v>Vyplň údaj</v>
      </c>
      <c r="G92" s="40"/>
      <c r="H92" s="40"/>
      <c r="I92" s="32" t="s">
        <v>35</v>
      </c>
      <c r="J92" s="36" t="str">
        <f>E26</f>
        <v>Václav Nový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185</v>
      </c>
      <c r="D94" s="188" t="s">
        <v>58</v>
      </c>
      <c r="E94" s="188" t="s">
        <v>54</v>
      </c>
      <c r="F94" s="188" t="s">
        <v>55</v>
      </c>
      <c r="G94" s="188" t="s">
        <v>186</v>
      </c>
      <c r="H94" s="188" t="s">
        <v>187</v>
      </c>
      <c r="I94" s="188" t="s">
        <v>188</v>
      </c>
      <c r="J94" s="188" t="s">
        <v>177</v>
      </c>
      <c r="K94" s="189" t="s">
        <v>189</v>
      </c>
      <c r="L94" s="190"/>
      <c r="M94" s="92" t="s">
        <v>19</v>
      </c>
      <c r="N94" s="93" t="s">
        <v>43</v>
      </c>
      <c r="O94" s="93" t="s">
        <v>190</v>
      </c>
      <c r="P94" s="93" t="s">
        <v>191</v>
      </c>
      <c r="Q94" s="93" t="s">
        <v>192</v>
      </c>
      <c r="R94" s="93" t="s">
        <v>193</v>
      </c>
      <c r="S94" s="93" t="s">
        <v>194</v>
      </c>
      <c r="T94" s="94" t="s">
        <v>195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196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</f>
        <v>0</v>
      </c>
      <c r="Q95" s="96"/>
      <c r="R95" s="193">
        <f>R96</f>
        <v>512.6870213999999</v>
      </c>
      <c r="S95" s="96"/>
      <c r="T95" s="194">
        <f>T96</f>
        <v>117.1374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72</v>
      </c>
      <c r="AU95" s="17" t="s">
        <v>178</v>
      </c>
      <c r="BK95" s="195">
        <f>BK96</f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197</v>
      </c>
      <c r="F96" s="199" t="s">
        <v>198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P97+P111+P120+P123+P126+P134+P145+P147+P153</f>
        <v>0</v>
      </c>
      <c r="Q96" s="204"/>
      <c r="R96" s="205">
        <f>R97+R111+R120+R123+R126+R134+R145+R147+R153</f>
        <v>512.6870213999999</v>
      </c>
      <c r="S96" s="204"/>
      <c r="T96" s="206">
        <f>T97+T111+T120+T123+T126+T134+T145+T147+T153</f>
        <v>117.1374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73</v>
      </c>
      <c r="AY96" s="207" t="s">
        <v>199</v>
      </c>
      <c r="BK96" s="209">
        <f>BK97+BK111+BK120+BK123+BK126+BK134+BK145+BK147+BK153</f>
        <v>0</v>
      </c>
    </row>
    <row r="97" spans="1:63" s="12" customFormat="1" ht="22.8" customHeight="1">
      <c r="A97" s="12"/>
      <c r="B97" s="196"/>
      <c r="C97" s="197"/>
      <c r="D97" s="198" t="s">
        <v>72</v>
      </c>
      <c r="E97" s="210" t="s">
        <v>80</v>
      </c>
      <c r="F97" s="210" t="s">
        <v>200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SUM(P98:P110)</f>
        <v>0</v>
      </c>
      <c r="Q97" s="204"/>
      <c r="R97" s="205">
        <f>SUM(R98:R110)</f>
        <v>62.438</v>
      </c>
      <c r="S97" s="204"/>
      <c r="T97" s="206">
        <f>SUM(T98:T110)</f>
        <v>77.1374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80</v>
      </c>
      <c r="AT97" s="208" t="s">
        <v>72</v>
      </c>
      <c r="AU97" s="208" t="s">
        <v>80</v>
      </c>
      <c r="AY97" s="207" t="s">
        <v>199</v>
      </c>
      <c r="BK97" s="209">
        <f>SUM(BK98:BK110)</f>
        <v>0</v>
      </c>
    </row>
    <row r="98" spans="1:65" s="2" customFormat="1" ht="66.75" customHeight="1">
      <c r="A98" s="38"/>
      <c r="B98" s="39"/>
      <c r="C98" s="212" t="s">
        <v>80</v>
      </c>
      <c r="D98" s="212" t="s">
        <v>201</v>
      </c>
      <c r="E98" s="213" t="s">
        <v>482</v>
      </c>
      <c r="F98" s="214" t="s">
        <v>483</v>
      </c>
      <c r="G98" s="215" t="s">
        <v>204</v>
      </c>
      <c r="H98" s="216">
        <v>115.77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0.44</v>
      </c>
      <c r="T98" s="222">
        <f>S98*H98</f>
        <v>50.9388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1202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1203</v>
      </c>
      <c r="G99" s="237"/>
      <c r="H99" s="240">
        <v>115.77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66.75" customHeight="1">
      <c r="A100" s="38"/>
      <c r="B100" s="39"/>
      <c r="C100" s="212" t="s">
        <v>82</v>
      </c>
      <c r="D100" s="212" t="s">
        <v>201</v>
      </c>
      <c r="E100" s="213" t="s">
        <v>778</v>
      </c>
      <c r="F100" s="214" t="s">
        <v>779</v>
      </c>
      <c r="G100" s="215" t="s">
        <v>204</v>
      </c>
      <c r="H100" s="216">
        <v>45.17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0.58</v>
      </c>
      <c r="T100" s="222">
        <f>S100*H100</f>
        <v>26.1986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1204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1205</v>
      </c>
      <c r="G101" s="237"/>
      <c r="H101" s="240">
        <v>45.17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44.25" customHeight="1">
      <c r="A102" s="38"/>
      <c r="B102" s="39"/>
      <c r="C102" s="212" t="s">
        <v>218</v>
      </c>
      <c r="D102" s="212" t="s">
        <v>201</v>
      </c>
      <c r="E102" s="213" t="s">
        <v>487</v>
      </c>
      <c r="F102" s="214" t="s">
        <v>488</v>
      </c>
      <c r="G102" s="215" t="s">
        <v>424</v>
      </c>
      <c r="H102" s="216">
        <v>124.925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1206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1207</v>
      </c>
      <c r="G103" s="237"/>
      <c r="H103" s="240">
        <v>140.625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4" customFormat="1" ht="12">
      <c r="A104" s="14"/>
      <c r="B104" s="236"/>
      <c r="C104" s="237"/>
      <c r="D104" s="227" t="s">
        <v>208</v>
      </c>
      <c r="E104" s="238" t="s">
        <v>19</v>
      </c>
      <c r="F104" s="239" t="s">
        <v>1208</v>
      </c>
      <c r="G104" s="237"/>
      <c r="H104" s="240">
        <v>-15.7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208</v>
      </c>
      <c r="AU104" s="246" t="s">
        <v>82</v>
      </c>
      <c r="AV104" s="14" t="s">
        <v>82</v>
      </c>
      <c r="AW104" s="14" t="s">
        <v>34</v>
      </c>
      <c r="AX104" s="14" t="s">
        <v>73</v>
      </c>
      <c r="AY104" s="246" t="s">
        <v>199</v>
      </c>
    </row>
    <row r="105" spans="1:65" s="2" customFormat="1" ht="66.75" customHeight="1">
      <c r="A105" s="38"/>
      <c r="B105" s="39"/>
      <c r="C105" s="212" t="s">
        <v>206</v>
      </c>
      <c r="D105" s="212" t="s">
        <v>201</v>
      </c>
      <c r="E105" s="213" t="s">
        <v>492</v>
      </c>
      <c r="F105" s="214" t="s">
        <v>493</v>
      </c>
      <c r="G105" s="215" t="s">
        <v>424</v>
      </c>
      <c r="H105" s="216">
        <v>33.75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1209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1210</v>
      </c>
      <c r="G106" s="237"/>
      <c r="H106" s="240">
        <v>33.75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65" s="2" customFormat="1" ht="16.5" customHeight="1">
      <c r="A107" s="38"/>
      <c r="B107" s="39"/>
      <c r="C107" s="252" t="s">
        <v>231</v>
      </c>
      <c r="D107" s="252" t="s">
        <v>394</v>
      </c>
      <c r="E107" s="253" t="s">
        <v>496</v>
      </c>
      <c r="F107" s="254" t="s">
        <v>497</v>
      </c>
      <c r="G107" s="255" t="s">
        <v>242</v>
      </c>
      <c r="H107" s="256">
        <v>62.438</v>
      </c>
      <c r="I107" s="257"/>
      <c r="J107" s="258">
        <f>ROUND(I107*H107,2)</f>
        <v>0</v>
      </c>
      <c r="K107" s="254" t="s">
        <v>205</v>
      </c>
      <c r="L107" s="259"/>
      <c r="M107" s="260" t="s">
        <v>19</v>
      </c>
      <c r="N107" s="261" t="s">
        <v>44</v>
      </c>
      <c r="O107" s="84"/>
      <c r="P107" s="221">
        <f>O107*H107</f>
        <v>0</v>
      </c>
      <c r="Q107" s="221">
        <v>1</v>
      </c>
      <c r="R107" s="221">
        <f>Q107*H107</f>
        <v>62.438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249</v>
      </c>
      <c r="AT107" s="223" t="s">
        <v>394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1211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1212</v>
      </c>
      <c r="G108" s="237"/>
      <c r="H108" s="240">
        <v>62.438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65" s="2" customFormat="1" ht="33" customHeight="1">
      <c r="A109" s="38"/>
      <c r="B109" s="39"/>
      <c r="C109" s="212" t="s">
        <v>239</v>
      </c>
      <c r="D109" s="212" t="s">
        <v>201</v>
      </c>
      <c r="E109" s="213" t="s">
        <v>386</v>
      </c>
      <c r="F109" s="214" t="s">
        <v>387</v>
      </c>
      <c r="G109" s="215" t="s">
        <v>204</v>
      </c>
      <c r="H109" s="216">
        <v>160.94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1213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1214</v>
      </c>
      <c r="G110" s="237"/>
      <c r="H110" s="240">
        <v>160.94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3" s="12" customFormat="1" ht="22.8" customHeight="1">
      <c r="A111" s="12"/>
      <c r="B111" s="196"/>
      <c r="C111" s="197"/>
      <c r="D111" s="198" t="s">
        <v>72</v>
      </c>
      <c r="E111" s="210" t="s">
        <v>389</v>
      </c>
      <c r="F111" s="210" t="s">
        <v>390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SUM(P112:P119)</f>
        <v>0</v>
      </c>
      <c r="Q111" s="204"/>
      <c r="R111" s="205">
        <f>SUM(R112:R119)</f>
        <v>0.0028799999999999997</v>
      </c>
      <c r="S111" s="204"/>
      <c r="T111" s="206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72</v>
      </c>
      <c r="AU111" s="208" t="s">
        <v>80</v>
      </c>
      <c r="AY111" s="207" t="s">
        <v>199</v>
      </c>
      <c r="BK111" s="209">
        <f>SUM(BK112:BK119)</f>
        <v>0</v>
      </c>
    </row>
    <row r="112" spans="1:65" s="2" customFormat="1" ht="37.8" customHeight="1">
      <c r="A112" s="38"/>
      <c r="B112" s="39"/>
      <c r="C112" s="212" t="s">
        <v>244</v>
      </c>
      <c r="D112" s="212" t="s">
        <v>201</v>
      </c>
      <c r="E112" s="213" t="s">
        <v>501</v>
      </c>
      <c r="F112" s="214" t="s">
        <v>502</v>
      </c>
      <c r="G112" s="215" t="s">
        <v>204</v>
      </c>
      <c r="H112" s="216">
        <v>192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1215</v>
      </c>
    </row>
    <row r="113" spans="1:51" s="13" customFormat="1" ht="12">
      <c r="A113" s="13"/>
      <c r="B113" s="225"/>
      <c r="C113" s="226"/>
      <c r="D113" s="227" t="s">
        <v>208</v>
      </c>
      <c r="E113" s="228" t="s">
        <v>19</v>
      </c>
      <c r="F113" s="229" t="s">
        <v>504</v>
      </c>
      <c r="G113" s="226"/>
      <c r="H113" s="228" t="s">
        <v>19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208</v>
      </c>
      <c r="AU113" s="235" t="s">
        <v>82</v>
      </c>
      <c r="AV113" s="13" t="s">
        <v>80</v>
      </c>
      <c r="AW113" s="13" t="s">
        <v>34</v>
      </c>
      <c r="AX113" s="13" t="s">
        <v>73</v>
      </c>
      <c r="AY113" s="235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1216</v>
      </c>
      <c r="G114" s="237"/>
      <c r="H114" s="240">
        <v>192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65" s="2" customFormat="1" ht="37.8" customHeight="1">
      <c r="A115" s="38"/>
      <c r="B115" s="39"/>
      <c r="C115" s="212" t="s">
        <v>249</v>
      </c>
      <c r="D115" s="212" t="s">
        <v>201</v>
      </c>
      <c r="E115" s="213" t="s">
        <v>391</v>
      </c>
      <c r="F115" s="214" t="s">
        <v>392</v>
      </c>
      <c r="G115" s="215" t="s">
        <v>204</v>
      </c>
      <c r="H115" s="216">
        <v>192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1217</v>
      </c>
    </row>
    <row r="116" spans="1:65" s="2" customFormat="1" ht="16.5" customHeight="1">
      <c r="A116" s="38"/>
      <c r="B116" s="39"/>
      <c r="C116" s="252" t="s">
        <v>223</v>
      </c>
      <c r="D116" s="252" t="s">
        <v>394</v>
      </c>
      <c r="E116" s="253" t="s">
        <v>395</v>
      </c>
      <c r="F116" s="254" t="s">
        <v>396</v>
      </c>
      <c r="G116" s="255" t="s">
        <v>397</v>
      </c>
      <c r="H116" s="256">
        <v>2.88</v>
      </c>
      <c r="I116" s="257"/>
      <c r="J116" s="258">
        <f>ROUND(I116*H116,2)</f>
        <v>0</v>
      </c>
      <c r="K116" s="254" t="s">
        <v>205</v>
      </c>
      <c r="L116" s="259"/>
      <c r="M116" s="260" t="s">
        <v>19</v>
      </c>
      <c r="N116" s="261" t="s">
        <v>44</v>
      </c>
      <c r="O116" s="84"/>
      <c r="P116" s="221">
        <f>O116*H116</f>
        <v>0</v>
      </c>
      <c r="Q116" s="221">
        <v>0.001</v>
      </c>
      <c r="R116" s="221">
        <f>Q116*H116</f>
        <v>0.0028799999999999997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249</v>
      </c>
      <c r="AT116" s="223" t="s">
        <v>394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1218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1219</v>
      </c>
      <c r="G117" s="237"/>
      <c r="H117" s="240">
        <v>2.88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65" s="2" customFormat="1" ht="49.05" customHeight="1">
      <c r="A118" s="38"/>
      <c r="B118" s="39"/>
      <c r="C118" s="212" t="s">
        <v>431</v>
      </c>
      <c r="D118" s="212" t="s">
        <v>201</v>
      </c>
      <c r="E118" s="213" t="s">
        <v>400</v>
      </c>
      <c r="F118" s="214" t="s">
        <v>401</v>
      </c>
      <c r="G118" s="215" t="s">
        <v>204</v>
      </c>
      <c r="H118" s="216">
        <v>192</v>
      </c>
      <c r="I118" s="217"/>
      <c r="J118" s="218">
        <f>ROUND(I118*H118,2)</f>
        <v>0</v>
      </c>
      <c r="K118" s="214" t="s">
        <v>205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1220</v>
      </c>
    </row>
    <row r="119" spans="1:65" s="2" customFormat="1" ht="49.05" customHeight="1">
      <c r="A119" s="38"/>
      <c r="B119" s="39"/>
      <c r="C119" s="212" t="s">
        <v>437</v>
      </c>
      <c r="D119" s="212" t="s">
        <v>201</v>
      </c>
      <c r="E119" s="213" t="s">
        <v>510</v>
      </c>
      <c r="F119" s="214" t="s">
        <v>511</v>
      </c>
      <c r="G119" s="215" t="s">
        <v>204</v>
      </c>
      <c r="H119" s="216">
        <v>192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1221</v>
      </c>
    </row>
    <row r="120" spans="1:63" s="12" customFormat="1" ht="22.8" customHeight="1">
      <c r="A120" s="12"/>
      <c r="B120" s="196"/>
      <c r="C120" s="197"/>
      <c r="D120" s="198" t="s">
        <v>72</v>
      </c>
      <c r="E120" s="210" t="s">
        <v>82</v>
      </c>
      <c r="F120" s="210" t="s">
        <v>513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SUM(P121:P122)</f>
        <v>0</v>
      </c>
      <c r="Q120" s="204"/>
      <c r="R120" s="205">
        <f>SUM(R121:R122)</f>
        <v>33.4125</v>
      </c>
      <c r="S120" s="204"/>
      <c r="T120" s="206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80</v>
      </c>
      <c r="AT120" s="208" t="s">
        <v>72</v>
      </c>
      <c r="AU120" s="208" t="s">
        <v>80</v>
      </c>
      <c r="AY120" s="207" t="s">
        <v>199</v>
      </c>
      <c r="BK120" s="209">
        <f>SUM(BK121:BK122)</f>
        <v>0</v>
      </c>
    </row>
    <row r="121" spans="1:65" s="2" customFormat="1" ht="24.15" customHeight="1">
      <c r="A121" s="38"/>
      <c r="B121" s="39"/>
      <c r="C121" s="212" t="s">
        <v>441</v>
      </c>
      <c r="D121" s="212" t="s">
        <v>201</v>
      </c>
      <c r="E121" s="213" t="s">
        <v>514</v>
      </c>
      <c r="F121" s="214" t="s">
        <v>515</v>
      </c>
      <c r="G121" s="215" t="s">
        <v>424</v>
      </c>
      <c r="H121" s="216">
        <v>16.875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1.98</v>
      </c>
      <c r="R121" s="221">
        <f>Q121*H121</f>
        <v>33.4125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1222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1223</v>
      </c>
      <c r="G122" s="237"/>
      <c r="H122" s="240">
        <v>16.875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206</v>
      </c>
      <c r="F123" s="210" t="s">
        <v>518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SUM(P124:P125)</f>
        <v>0</v>
      </c>
      <c r="Q123" s="204"/>
      <c r="R123" s="205">
        <f>SUM(R124:R125)</f>
        <v>38.713402</v>
      </c>
      <c r="S123" s="204"/>
      <c r="T123" s="206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SUM(BK124:BK125)</f>
        <v>0</v>
      </c>
    </row>
    <row r="124" spans="1:65" s="2" customFormat="1" ht="37.8" customHeight="1">
      <c r="A124" s="38"/>
      <c r="B124" s="39"/>
      <c r="C124" s="212" t="s">
        <v>445</v>
      </c>
      <c r="D124" s="212" t="s">
        <v>201</v>
      </c>
      <c r="E124" s="213" t="s">
        <v>519</v>
      </c>
      <c r="F124" s="214" t="s">
        <v>520</v>
      </c>
      <c r="G124" s="215" t="s">
        <v>424</v>
      </c>
      <c r="H124" s="216">
        <v>15.938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2.429</v>
      </c>
      <c r="R124" s="221">
        <f>Q124*H124</f>
        <v>38.713402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1224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1225</v>
      </c>
      <c r="G125" s="237"/>
      <c r="H125" s="240">
        <v>15.938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63" s="12" customFormat="1" ht="22.8" customHeight="1">
      <c r="A126" s="12"/>
      <c r="B126" s="196"/>
      <c r="C126" s="197"/>
      <c r="D126" s="198" t="s">
        <v>72</v>
      </c>
      <c r="E126" s="210" t="s">
        <v>231</v>
      </c>
      <c r="F126" s="210" t="s">
        <v>415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SUM(P127:P133)</f>
        <v>0</v>
      </c>
      <c r="Q126" s="204"/>
      <c r="R126" s="205">
        <f>SUM(R127:R133)</f>
        <v>105.76492089999999</v>
      </c>
      <c r="S126" s="204"/>
      <c r="T126" s="206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72</v>
      </c>
      <c r="AU126" s="208" t="s">
        <v>80</v>
      </c>
      <c r="AY126" s="207" t="s">
        <v>199</v>
      </c>
      <c r="BK126" s="209">
        <f>SUM(BK127:BK133)</f>
        <v>0</v>
      </c>
    </row>
    <row r="127" spans="1:65" s="2" customFormat="1" ht="24.15" customHeight="1">
      <c r="A127" s="38"/>
      <c r="B127" s="39"/>
      <c r="C127" s="212" t="s">
        <v>449</v>
      </c>
      <c r="D127" s="212" t="s">
        <v>201</v>
      </c>
      <c r="E127" s="213" t="s">
        <v>523</v>
      </c>
      <c r="F127" s="214" t="s">
        <v>524</v>
      </c>
      <c r="G127" s="215" t="s">
        <v>204</v>
      </c>
      <c r="H127" s="216">
        <v>115.77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0.575</v>
      </c>
      <c r="R127" s="221">
        <f>Q127*H127</f>
        <v>66.56774999999999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1226</v>
      </c>
    </row>
    <row r="128" spans="1:65" s="2" customFormat="1" ht="37.8" customHeight="1">
      <c r="A128" s="38"/>
      <c r="B128" s="39"/>
      <c r="C128" s="212" t="s">
        <v>8</v>
      </c>
      <c r="D128" s="212" t="s">
        <v>201</v>
      </c>
      <c r="E128" s="213" t="s">
        <v>784</v>
      </c>
      <c r="F128" s="214" t="s">
        <v>785</v>
      </c>
      <c r="G128" s="215" t="s">
        <v>204</v>
      </c>
      <c r="H128" s="216">
        <v>45.17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0.3719</v>
      </c>
      <c r="R128" s="221">
        <f>Q128*H128</f>
        <v>16.798723000000003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1227</v>
      </c>
    </row>
    <row r="129" spans="1:65" s="2" customFormat="1" ht="37.8" customHeight="1">
      <c r="A129" s="38"/>
      <c r="B129" s="39"/>
      <c r="C129" s="212" t="s">
        <v>457</v>
      </c>
      <c r="D129" s="212" t="s">
        <v>201</v>
      </c>
      <c r="E129" s="213" t="s">
        <v>787</v>
      </c>
      <c r="F129" s="214" t="s">
        <v>788</v>
      </c>
      <c r="G129" s="215" t="s">
        <v>204</v>
      </c>
      <c r="H129" s="216">
        <v>45.17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0.49587</v>
      </c>
      <c r="R129" s="221">
        <f>Q129*H129</f>
        <v>22.3984479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1228</v>
      </c>
    </row>
    <row r="130" spans="1:65" s="2" customFormat="1" ht="24.15" customHeight="1">
      <c r="A130" s="38"/>
      <c r="B130" s="39"/>
      <c r="C130" s="212" t="s">
        <v>461</v>
      </c>
      <c r="D130" s="212" t="s">
        <v>201</v>
      </c>
      <c r="E130" s="213" t="s">
        <v>428</v>
      </c>
      <c r="F130" s="214" t="s">
        <v>429</v>
      </c>
      <c r="G130" s="215" t="s">
        <v>204</v>
      </c>
      <c r="H130" s="216">
        <v>45.17</v>
      </c>
      <c r="I130" s="217"/>
      <c r="J130" s="218">
        <f>ROUND(I130*H130,2)</f>
        <v>0</v>
      </c>
      <c r="K130" s="214" t="s">
        <v>19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206</v>
      </c>
      <c r="AT130" s="223" t="s">
        <v>201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1229</v>
      </c>
    </row>
    <row r="131" spans="1:65" s="2" customFormat="1" ht="24.15" customHeight="1">
      <c r="A131" s="38"/>
      <c r="B131" s="39"/>
      <c r="C131" s="212" t="s">
        <v>389</v>
      </c>
      <c r="D131" s="212" t="s">
        <v>201</v>
      </c>
      <c r="E131" s="213" t="s">
        <v>432</v>
      </c>
      <c r="F131" s="214" t="s">
        <v>433</v>
      </c>
      <c r="G131" s="215" t="s">
        <v>204</v>
      </c>
      <c r="H131" s="216">
        <v>45.17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1230</v>
      </c>
    </row>
    <row r="132" spans="1:65" s="2" customFormat="1" ht="44.25" customHeight="1">
      <c r="A132" s="38"/>
      <c r="B132" s="39"/>
      <c r="C132" s="212" t="s">
        <v>470</v>
      </c>
      <c r="D132" s="212" t="s">
        <v>201</v>
      </c>
      <c r="E132" s="213" t="s">
        <v>438</v>
      </c>
      <c r="F132" s="214" t="s">
        <v>439</v>
      </c>
      <c r="G132" s="215" t="s">
        <v>204</v>
      </c>
      <c r="H132" s="216">
        <v>45.17</v>
      </c>
      <c r="I132" s="217"/>
      <c r="J132" s="218">
        <f>ROUND(I132*H132,2)</f>
        <v>0</v>
      </c>
      <c r="K132" s="214" t="s">
        <v>205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201</v>
      </c>
      <c r="AU132" s="223" t="s">
        <v>82</v>
      </c>
      <c r="AY132" s="17" t="s">
        <v>199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206</v>
      </c>
      <c r="BM132" s="223" t="s">
        <v>1231</v>
      </c>
    </row>
    <row r="133" spans="1:65" s="2" customFormat="1" ht="44.25" customHeight="1">
      <c r="A133" s="38"/>
      <c r="B133" s="39"/>
      <c r="C133" s="212" t="s">
        <v>472</v>
      </c>
      <c r="D133" s="212" t="s">
        <v>201</v>
      </c>
      <c r="E133" s="213" t="s">
        <v>442</v>
      </c>
      <c r="F133" s="214" t="s">
        <v>443</v>
      </c>
      <c r="G133" s="215" t="s">
        <v>204</v>
      </c>
      <c r="H133" s="216">
        <v>45.17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1232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249</v>
      </c>
      <c r="F134" s="210" t="s">
        <v>526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SUM(P135:P144)</f>
        <v>0</v>
      </c>
      <c r="Q134" s="204"/>
      <c r="R134" s="205">
        <f>SUM(R135:R144)</f>
        <v>104.2194785</v>
      </c>
      <c r="S134" s="204"/>
      <c r="T134" s="206">
        <f>SUM(T135:T144)</f>
        <v>40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SUM(BK135:BK144)</f>
        <v>0</v>
      </c>
    </row>
    <row r="135" spans="1:65" s="2" customFormat="1" ht="24.15" customHeight="1">
      <c r="A135" s="38"/>
      <c r="B135" s="39"/>
      <c r="C135" s="212" t="s">
        <v>7</v>
      </c>
      <c r="D135" s="212" t="s">
        <v>201</v>
      </c>
      <c r="E135" s="213" t="s">
        <v>527</v>
      </c>
      <c r="F135" s="214" t="s">
        <v>528</v>
      </c>
      <c r="G135" s="215" t="s">
        <v>227</v>
      </c>
      <c r="H135" s="216">
        <v>125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0.32</v>
      </c>
      <c r="T135" s="222">
        <f>S135*H135</f>
        <v>40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1233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1234</v>
      </c>
      <c r="G136" s="237"/>
      <c r="H136" s="240">
        <v>125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65" s="2" customFormat="1" ht="33" customHeight="1">
      <c r="A137" s="38"/>
      <c r="B137" s="39"/>
      <c r="C137" s="212" t="s">
        <v>476</v>
      </c>
      <c r="D137" s="212" t="s">
        <v>201</v>
      </c>
      <c r="E137" s="213" t="s">
        <v>530</v>
      </c>
      <c r="F137" s="214" t="s">
        <v>531</v>
      </c>
      <c r="G137" s="215" t="s">
        <v>227</v>
      </c>
      <c r="H137" s="216">
        <v>125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3E-05</v>
      </c>
      <c r="R137" s="221">
        <f>Q137*H137</f>
        <v>0.0037500000000000003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1235</v>
      </c>
    </row>
    <row r="138" spans="1:65" s="2" customFormat="1" ht="24.15" customHeight="1">
      <c r="A138" s="38"/>
      <c r="B138" s="39"/>
      <c r="C138" s="252" t="s">
        <v>555</v>
      </c>
      <c r="D138" s="252" t="s">
        <v>394</v>
      </c>
      <c r="E138" s="253" t="s">
        <v>533</v>
      </c>
      <c r="F138" s="254" t="s">
        <v>534</v>
      </c>
      <c r="G138" s="255" t="s">
        <v>227</v>
      </c>
      <c r="H138" s="256">
        <v>132</v>
      </c>
      <c r="I138" s="257"/>
      <c r="J138" s="258">
        <f>ROUND(I138*H138,2)</f>
        <v>0</v>
      </c>
      <c r="K138" s="254" t="s">
        <v>205</v>
      </c>
      <c r="L138" s="259"/>
      <c r="M138" s="260" t="s">
        <v>19</v>
      </c>
      <c r="N138" s="261" t="s">
        <v>44</v>
      </c>
      <c r="O138" s="84"/>
      <c r="P138" s="221">
        <f>O138*H138</f>
        <v>0</v>
      </c>
      <c r="Q138" s="221">
        <v>0.0092</v>
      </c>
      <c r="R138" s="221">
        <f>Q138*H138</f>
        <v>1.2144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249</v>
      </c>
      <c r="AT138" s="223" t="s">
        <v>394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1236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1237</v>
      </c>
      <c r="G139" s="237"/>
      <c r="H139" s="240">
        <v>132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65" s="2" customFormat="1" ht="24.15" customHeight="1">
      <c r="A140" s="38"/>
      <c r="B140" s="39"/>
      <c r="C140" s="212" t="s">
        <v>559</v>
      </c>
      <c r="D140" s="212" t="s">
        <v>201</v>
      </c>
      <c r="E140" s="213" t="s">
        <v>536</v>
      </c>
      <c r="F140" s="214" t="s">
        <v>537</v>
      </c>
      <c r="G140" s="215" t="s">
        <v>424</v>
      </c>
      <c r="H140" s="216">
        <v>41.738</v>
      </c>
      <c r="I140" s="217"/>
      <c r="J140" s="218">
        <f>ROUND(I140*H140,2)</f>
        <v>0</v>
      </c>
      <c r="K140" s="214" t="s">
        <v>205</v>
      </c>
      <c r="L140" s="44"/>
      <c r="M140" s="219" t="s">
        <v>19</v>
      </c>
      <c r="N140" s="220" t="s">
        <v>44</v>
      </c>
      <c r="O140" s="84"/>
      <c r="P140" s="221">
        <f>O140*H140</f>
        <v>0</v>
      </c>
      <c r="Q140" s="221">
        <v>2.45329</v>
      </c>
      <c r="R140" s="221">
        <f>Q140*H140</f>
        <v>102.39541802</v>
      </c>
      <c r="S140" s="221">
        <v>0</v>
      </c>
      <c r="T140" s="22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3" t="s">
        <v>206</v>
      </c>
      <c r="AT140" s="223" t="s">
        <v>201</v>
      </c>
      <c r="AU140" s="223" t="s">
        <v>82</v>
      </c>
      <c r="AY140" s="17" t="s">
        <v>199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80</v>
      </c>
      <c r="BK140" s="224">
        <f>ROUND(I140*H140,2)</f>
        <v>0</v>
      </c>
      <c r="BL140" s="17" t="s">
        <v>206</v>
      </c>
      <c r="BM140" s="223" t="s">
        <v>1238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1239</v>
      </c>
      <c r="G141" s="237"/>
      <c r="H141" s="240">
        <v>41.738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65" s="2" customFormat="1" ht="21.75" customHeight="1">
      <c r="A142" s="38"/>
      <c r="B142" s="39"/>
      <c r="C142" s="212" t="s">
        <v>888</v>
      </c>
      <c r="D142" s="212" t="s">
        <v>201</v>
      </c>
      <c r="E142" s="213" t="s">
        <v>540</v>
      </c>
      <c r="F142" s="214" t="s">
        <v>541</v>
      </c>
      <c r="G142" s="215" t="s">
        <v>204</v>
      </c>
      <c r="H142" s="216">
        <v>150.724</v>
      </c>
      <c r="I142" s="217"/>
      <c r="J142" s="218">
        <f>ROUND(I142*H142,2)</f>
        <v>0</v>
      </c>
      <c r="K142" s="214" t="s">
        <v>205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0.00402</v>
      </c>
      <c r="R142" s="221">
        <f>Q142*H142</f>
        <v>0.60591048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1240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1241</v>
      </c>
      <c r="G143" s="237"/>
      <c r="H143" s="240">
        <v>145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51" s="14" customFormat="1" ht="12">
      <c r="A144" s="14"/>
      <c r="B144" s="236"/>
      <c r="C144" s="237"/>
      <c r="D144" s="227" t="s">
        <v>208</v>
      </c>
      <c r="E144" s="238" t="s">
        <v>19</v>
      </c>
      <c r="F144" s="239" t="s">
        <v>1242</v>
      </c>
      <c r="G144" s="237"/>
      <c r="H144" s="240">
        <v>5.724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208</v>
      </c>
      <c r="AU144" s="246" t="s">
        <v>82</v>
      </c>
      <c r="AV144" s="14" t="s">
        <v>82</v>
      </c>
      <c r="AW144" s="14" t="s">
        <v>34</v>
      </c>
      <c r="AX144" s="14" t="s">
        <v>73</v>
      </c>
      <c r="AY144" s="246" t="s">
        <v>199</v>
      </c>
    </row>
    <row r="145" spans="1:63" s="12" customFormat="1" ht="22.8" customHeight="1">
      <c r="A145" s="12"/>
      <c r="B145" s="196"/>
      <c r="C145" s="197"/>
      <c r="D145" s="198" t="s">
        <v>72</v>
      </c>
      <c r="E145" s="210" t="s">
        <v>223</v>
      </c>
      <c r="F145" s="210" t="s">
        <v>224</v>
      </c>
      <c r="G145" s="197"/>
      <c r="H145" s="197"/>
      <c r="I145" s="200"/>
      <c r="J145" s="211">
        <f>BK145</f>
        <v>0</v>
      </c>
      <c r="K145" s="197"/>
      <c r="L145" s="202"/>
      <c r="M145" s="203"/>
      <c r="N145" s="204"/>
      <c r="O145" s="204"/>
      <c r="P145" s="205">
        <f>P146</f>
        <v>0</v>
      </c>
      <c r="Q145" s="204"/>
      <c r="R145" s="205">
        <f>R146</f>
        <v>168.13584</v>
      </c>
      <c r="S145" s="204"/>
      <c r="T145" s="206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7" t="s">
        <v>80</v>
      </c>
      <c r="AT145" s="208" t="s">
        <v>72</v>
      </c>
      <c r="AU145" s="208" t="s">
        <v>80</v>
      </c>
      <c r="AY145" s="207" t="s">
        <v>199</v>
      </c>
      <c r="BK145" s="209">
        <f>BK146</f>
        <v>0</v>
      </c>
    </row>
    <row r="146" spans="1:65" s="2" customFormat="1" ht="33" customHeight="1">
      <c r="A146" s="38"/>
      <c r="B146" s="39"/>
      <c r="C146" s="212" t="s">
        <v>1243</v>
      </c>
      <c r="D146" s="212" t="s">
        <v>201</v>
      </c>
      <c r="E146" s="213" t="s">
        <v>545</v>
      </c>
      <c r="F146" s="214" t="s">
        <v>546</v>
      </c>
      <c r="G146" s="215" t="s">
        <v>547</v>
      </c>
      <c r="H146" s="216">
        <v>24</v>
      </c>
      <c r="I146" s="217"/>
      <c r="J146" s="218">
        <f>ROUND(I146*H146,2)</f>
        <v>0</v>
      </c>
      <c r="K146" s="214" t="s">
        <v>205</v>
      </c>
      <c r="L146" s="44"/>
      <c r="M146" s="219" t="s">
        <v>19</v>
      </c>
      <c r="N146" s="220" t="s">
        <v>44</v>
      </c>
      <c r="O146" s="84"/>
      <c r="P146" s="221">
        <f>O146*H146</f>
        <v>0</v>
      </c>
      <c r="Q146" s="221">
        <v>7.00566</v>
      </c>
      <c r="R146" s="221">
        <f>Q146*H146</f>
        <v>168.13584</v>
      </c>
      <c r="S146" s="221">
        <v>0</v>
      </c>
      <c r="T146" s="22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3" t="s">
        <v>206</v>
      </c>
      <c r="AT146" s="223" t="s">
        <v>201</v>
      </c>
      <c r="AU146" s="223" t="s">
        <v>82</v>
      </c>
      <c r="AY146" s="17" t="s">
        <v>199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80</v>
      </c>
      <c r="BK146" s="224">
        <f>ROUND(I146*H146,2)</f>
        <v>0</v>
      </c>
      <c r="BL146" s="17" t="s">
        <v>206</v>
      </c>
      <c r="BM146" s="223" t="s">
        <v>1244</v>
      </c>
    </row>
    <row r="147" spans="1:63" s="12" customFormat="1" ht="22.8" customHeight="1">
      <c r="A147" s="12"/>
      <c r="B147" s="196"/>
      <c r="C147" s="197"/>
      <c r="D147" s="198" t="s">
        <v>72</v>
      </c>
      <c r="E147" s="210" t="s">
        <v>237</v>
      </c>
      <c r="F147" s="210" t="s">
        <v>238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SUM(P148:P152)</f>
        <v>0</v>
      </c>
      <c r="Q147" s="204"/>
      <c r="R147" s="205">
        <f>SUM(R148:R152)</f>
        <v>0</v>
      </c>
      <c r="S147" s="204"/>
      <c r="T147" s="206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80</v>
      </c>
      <c r="AT147" s="208" t="s">
        <v>72</v>
      </c>
      <c r="AU147" s="208" t="s">
        <v>80</v>
      </c>
      <c r="AY147" s="207" t="s">
        <v>199</v>
      </c>
      <c r="BK147" s="209">
        <f>SUM(BK148:BK152)</f>
        <v>0</v>
      </c>
    </row>
    <row r="148" spans="1:65" s="2" customFormat="1" ht="33" customHeight="1">
      <c r="A148" s="38"/>
      <c r="B148" s="39"/>
      <c r="C148" s="212" t="s">
        <v>1245</v>
      </c>
      <c r="D148" s="212" t="s">
        <v>201</v>
      </c>
      <c r="E148" s="213" t="s">
        <v>240</v>
      </c>
      <c r="F148" s="214" t="s">
        <v>241</v>
      </c>
      <c r="G148" s="215" t="s">
        <v>242</v>
      </c>
      <c r="H148" s="216">
        <v>117.137</v>
      </c>
      <c r="I148" s="217"/>
      <c r="J148" s="218">
        <f>ROUND(I148*H148,2)</f>
        <v>0</v>
      </c>
      <c r="K148" s="214" t="s">
        <v>205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206</v>
      </c>
      <c r="AT148" s="223" t="s">
        <v>201</v>
      </c>
      <c r="AU148" s="223" t="s">
        <v>82</v>
      </c>
      <c r="AY148" s="17" t="s">
        <v>199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206</v>
      </c>
      <c r="BM148" s="223" t="s">
        <v>1246</v>
      </c>
    </row>
    <row r="149" spans="1:65" s="2" customFormat="1" ht="44.25" customHeight="1">
      <c r="A149" s="38"/>
      <c r="B149" s="39"/>
      <c r="C149" s="212" t="s">
        <v>1247</v>
      </c>
      <c r="D149" s="212" t="s">
        <v>201</v>
      </c>
      <c r="E149" s="213" t="s">
        <v>245</v>
      </c>
      <c r="F149" s="214" t="s">
        <v>246</v>
      </c>
      <c r="G149" s="215" t="s">
        <v>242</v>
      </c>
      <c r="H149" s="216">
        <v>1757.055</v>
      </c>
      <c r="I149" s="217"/>
      <c r="J149" s="218">
        <f>ROUND(I149*H149,2)</f>
        <v>0</v>
      </c>
      <c r="K149" s="214" t="s">
        <v>205</v>
      </c>
      <c r="L149" s="44"/>
      <c r="M149" s="219" t="s">
        <v>19</v>
      </c>
      <c r="N149" s="220" t="s">
        <v>44</v>
      </c>
      <c r="O149" s="84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3" t="s">
        <v>206</v>
      </c>
      <c r="AT149" s="223" t="s">
        <v>201</v>
      </c>
      <c r="AU149" s="223" t="s">
        <v>82</v>
      </c>
      <c r="AY149" s="17" t="s">
        <v>199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80</v>
      </c>
      <c r="BK149" s="224">
        <f>ROUND(I149*H149,2)</f>
        <v>0</v>
      </c>
      <c r="BL149" s="17" t="s">
        <v>206</v>
      </c>
      <c r="BM149" s="223" t="s">
        <v>1248</v>
      </c>
    </row>
    <row r="150" spans="1:51" s="14" customFormat="1" ht="12">
      <c r="A150" s="14"/>
      <c r="B150" s="236"/>
      <c r="C150" s="237"/>
      <c r="D150" s="227" t="s">
        <v>208</v>
      </c>
      <c r="E150" s="237"/>
      <c r="F150" s="239" t="s">
        <v>1249</v>
      </c>
      <c r="G150" s="237"/>
      <c r="H150" s="240">
        <v>1757.055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208</v>
      </c>
      <c r="AU150" s="246" t="s">
        <v>82</v>
      </c>
      <c r="AV150" s="14" t="s">
        <v>82</v>
      </c>
      <c r="AW150" s="14" t="s">
        <v>4</v>
      </c>
      <c r="AX150" s="14" t="s">
        <v>80</v>
      </c>
      <c r="AY150" s="246" t="s">
        <v>199</v>
      </c>
    </row>
    <row r="151" spans="1:65" s="2" customFormat="1" ht="44.25" customHeight="1">
      <c r="A151" s="38"/>
      <c r="B151" s="39"/>
      <c r="C151" s="212" t="s">
        <v>1250</v>
      </c>
      <c r="D151" s="212" t="s">
        <v>201</v>
      </c>
      <c r="E151" s="213" t="s">
        <v>552</v>
      </c>
      <c r="F151" s="214" t="s">
        <v>553</v>
      </c>
      <c r="G151" s="215" t="s">
        <v>242</v>
      </c>
      <c r="H151" s="216">
        <v>40</v>
      </c>
      <c r="I151" s="217"/>
      <c r="J151" s="218">
        <f>ROUND(I151*H151,2)</f>
        <v>0</v>
      </c>
      <c r="K151" s="214" t="s">
        <v>205</v>
      </c>
      <c r="L151" s="44"/>
      <c r="M151" s="219" t="s">
        <v>19</v>
      </c>
      <c r="N151" s="220" t="s">
        <v>44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206</v>
      </c>
      <c r="AT151" s="223" t="s">
        <v>201</v>
      </c>
      <c r="AU151" s="223" t="s">
        <v>82</v>
      </c>
      <c r="AY151" s="17" t="s">
        <v>199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80</v>
      </c>
      <c r="BK151" s="224">
        <f>ROUND(I151*H151,2)</f>
        <v>0</v>
      </c>
      <c r="BL151" s="17" t="s">
        <v>206</v>
      </c>
      <c r="BM151" s="223" t="s">
        <v>1251</v>
      </c>
    </row>
    <row r="152" spans="1:65" s="2" customFormat="1" ht="44.25" customHeight="1">
      <c r="A152" s="38"/>
      <c r="B152" s="39"/>
      <c r="C152" s="212" t="s">
        <v>1252</v>
      </c>
      <c r="D152" s="212" t="s">
        <v>201</v>
      </c>
      <c r="E152" s="213" t="s">
        <v>556</v>
      </c>
      <c r="F152" s="214" t="s">
        <v>557</v>
      </c>
      <c r="G152" s="215" t="s">
        <v>242</v>
      </c>
      <c r="H152" s="216">
        <v>77.137</v>
      </c>
      <c r="I152" s="217"/>
      <c r="J152" s="218">
        <f>ROUND(I152*H152,2)</f>
        <v>0</v>
      </c>
      <c r="K152" s="214" t="s">
        <v>205</v>
      </c>
      <c r="L152" s="44"/>
      <c r="M152" s="219" t="s">
        <v>19</v>
      </c>
      <c r="N152" s="220" t="s">
        <v>44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206</v>
      </c>
      <c r="AT152" s="223" t="s">
        <v>201</v>
      </c>
      <c r="AU152" s="223" t="s">
        <v>82</v>
      </c>
      <c r="AY152" s="17" t="s">
        <v>199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206</v>
      </c>
      <c r="BM152" s="223" t="s">
        <v>1253</v>
      </c>
    </row>
    <row r="153" spans="1:63" s="12" customFormat="1" ht="22.8" customHeight="1">
      <c r="A153" s="12"/>
      <c r="B153" s="196"/>
      <c r="C153" s="197"/>
      <c r="D153" s="198" t="s">
        <v>72</v>
      </c>
      <c r="E153" s="210" t="s">
        <v>253</v>
      </c>
      <c r="F153" s="210" t="s">
        <v>254</v>
      </c>
      <c r="G153" s="197"/>
      <c r="H153" s="197"/>
      <c r="I153" s="200"/>
      <c r="J153" s="211">
        <f>BK153</f>
        <v>0</v>
      </c>
      <c r="K153" s="197"/>
      <c r="L153" s="202"/>
      <c r="M153" s="203"/>
      <c r="N153" s="204"/>
      <c r="O153" s="204"/>
      <c r="P153" s="205">
        <f>P154</f>
        <v>0</v>
      </c>
      <c r="Q153" s="204"/>
      <c r="R153" s="205">
        <f>R154</f>
        <v>0</v>
      </c>
      <c r="S153" s="204"/>
      <c r="T153" s="206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7" t="s">
        <v>80</v>
      </c>
      <c r="AT153" s="208" t="s">
        <v>72</v>
      </c>
      <c r="AU153" s="208" t="s">
        <v>80</v>
      </c>
      <c r="AY153" s="207" t="s">
        <v>199</v>
      </c>
      <c r="BK153" s="209">
        <f>BK154</f>
        <v>0</v>
      </c>
    </row>
    <row r="154" spans="1:65" s="2" customFormat="1" ht="44.25" customHeight="1">
      <c r="A154" s="38"/>
      <c r="B154" s="39"/>
      <c r="C154" s="212" t="s">
        <v>1254</v>
      </c>
      <c r="D154" s="212" t="s">
        <v>201</v>
      </c>
      <c r="E154" s="213" t="s">
        <v>255</v>
      </c>
      <c r="F154" s="214" t="s">
        <v>256</v>
      </c>
      <c r="G154" s="215" t="s">
        <v>242</v>
      </c>
      <c r="H154" s="216">
        <v>512.687</v>
      </c>
      <c r="I154" s="217"/>
      <c r="J154" s="218">
        <f>ROUND(I154*H154,2)</f>
        <v>0</v>
      </c>
      <c r="K154" s="214" t="s">
        <v>205</v>
      </c>
      <c r="L154" s="44"/>
      <c r="M154" s="247" t="s">
        <v>19</v>
      </c>
      <c r="N154" s="248" t="s">
        <v>44</v>
      </c>
      <c r="O154" s="249"/>
      <c r="P154" s="250">
        <f>O154*H154</f>
        <v>0</v>
      </c>
      <c r="Q154" s="250">
        <v>0</v>
      </c>
      <c r="R154" s="250">
        <f>Q154*H154</f>
        <v>0</v>
      </c>
      <c r="S154" s="250">
        <v>0</v>
      </c>
      <c r="T154" s="25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3" t="s">
        <v>206</v>
      </c>
      <c r="AT154" s="223" t="s">
        <v>201</v>
      </c>
      <c r="AU154" s="223" t="s">
        <v>82</v>
      </c>
      <c r="AY154" s="17" t="s">
        <v>199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80</v>
      </c>
      <c r="BK154" s="224">
        <f>ROUND(I154*H154,2)</f>
        <v>0</v>
      </c>
      <c r="BL154" s="17" t="s">
        <v>206</v>
      </c>
      <c r="BM154" s="223" t="s">
        <v>1255</v>
      </c>
    </row>
    <row r="155" spans="1:31" s="2" customFormat="1" ht="6.95" customHeight="1">
      <c r="A155" s="38"/>
      <c r="B155" s="59"/>
      <c r="C155" s="60"/>
      <c r="D155" s="60"/>
      <c r="E155" s="60"/>
      <c r="F155" s="60"/>
      <c r="G155" s="60"/>
      <c r="H155" s="60"/>
      <c r="I155" s="60"/>
      <c r="J155" s="60"/>
      <c r="K155" s="60"/>
      <c r="L155" s="44"/>
      <c r="M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</sheetData>
  <sheetProtection password="CC35" sheet="1" objects="1" scenarios="1" formatColumns="0" formatRows="0" autoFilter="0"/>
  <autoFilter ref="C94:K15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1256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ROUND((SUM(BE90:BE104)),2)</f>
        <v>0</v>
      </c>
      <c r="G35" s="38"/>
      <c r="H35" s="38"/>
      <c r="I35" s="157">
        <v>0.21</v>
      </c>
      <c r="J35" s="156">
        <f>ROUND(((SUM(BE90:BE104))*I35),2)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ROUND((SUM(BF90:BF104)),2)</f>
        <v>0</v>
      </c>
      <c r="G36" s="38"/>
      <c r="H36" s="38"/>
      <c r="I36" s="157">
        <v>0.15</v>
      </c>
      <c r="J36" s="156">
        <f>ROUND(((SUM(BF90:BF104))*I36),2)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ROUND((SUM(BG90:BG104)),2)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ROUND((SUM(BH90:BH104)),2)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ROUND((SUM(BI90:BI104)),2)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142 - Hospodářský sjezd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378</v>
      </c>
      <c r="E66" s="182"/>
      <c r="F66" s="182"/>
      <c r="G66" s="182"/>
      <c r="H66" s="182"/>
      <c r="I66" s="182"/>
      <c r="J66" s="183">
        <f>J96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J98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J103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1114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03 - SO 142 - Hospodářský sjezd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52.647</v>
      </c>
      <c r="S90" s="96"/>
      <c r="T90" s="194">
        <f>T91</f>
        <v>40.2864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P92+P96+P98+P103</f>
        <v>0</v>
      </c>
      <c r="Q91" s="204"/>
      <c r="R91" s="205">
        <f>R92+R96+R98+R103</f>
        <v>52.647</v>
      </c>
      <c r="S91" s="204"/>
      <c r="T91" s="206">
        <f>T92+T96+T98+T103</f>
        <v>40.2864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BK92+BK96+BK98+BK103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SUM(P93:P95)</f>
        <v>0</v>
      </c>
      <c r="Q92" s="204"/>
      <c r="R92" s="205">
        <f>SUM(R93:R95)</f>
        <v>0</v>
      </c>
      <c r="S92" s="204"/>
      <c r="T92" s="206">
        <f>SUM(T93:T95)</f>
        <v>40.2864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SUM(BK93:BK95)</f>
        <v>0</v>
      </c>
    </row>
    <row r="93" spans="1:65" s="2" customFormat="1" ht="66.75" customHeight="1">
      <c r="A93" s="38"/>
      <c r="B93" s="39"/>
      <c r="C93" s="212" t="s">
        <v>80</v>
      </c>
      <c r="D93" s="212" t="s">
        <v>201</v>
      </c>
      <c r="E93" s="213" t="s">
        <v>482</v>
      </c>
      <c r="F93" s="214" t="s">
        <v>483</v>
      </c>
      <c r="G93" s="215" t="s">
        <v>204</v>
      </c>
      <c r="H93" s="216">
        <v>91.56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40.2864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1257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1258</v>
      </c>
      <c r="G94" s="237"/>
      <c r="H94" s="240">
        <v>91.56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65" s="2" customFormat="1" ht="33" customHeight="1">
      <c r="A95" s="38"/>
      <c r="B95" s="39"/>
      <c r="C95" s="212" t="s">
        <v>82</v>
      </c>
      <c r="D95" s="212" t="s">
        <v>201</v>
      </c>
      <c r="E95" s="213" t="s">
        <v>386</v>
      </c>
      <c r="F95" s="214" t="s">
        <v>387</v>
      </c>
      <c r="G95" s="215" t="s">
        <v>204</v>
      </c>
      <c r="H95" s="216">
        <v>91.56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1259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231</v>
      </c>
      <c r="F96" s="210" t="s">
        <v>415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P97</f>
        <v>0</v>
      </c>
      <c r="Q96" s="204"/>
      <c r="R96" s="205">
        <f>R97</f>
        <v>52.647</v>
      </c>
      <c r="S96" s="204"/>
      <c r="T96" s="206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BK97</f>
        <v>0</v>
      </c>
    </row>
    <row r="97" spans="1:65" s="2" customFormat="1" ht="24.15" customHeight="1">
      <c r="A97" s="38"/>
      <c r="B97" s="39"/>
      <c r="C97" s="212" t="s">
        <v>218</v>
      </c>
      <c r="D97" s="212" t="s">
        <v>201</v>
      </c>
      <c r="E97" s="213" t="s">
        <v>523</v>
      </c>
      <c r="F97" s="214" t="s">
        <v>524</v>
      </c>
      <c r="G97" s="215" t="s">
        <v>204</v>
      </c>
      <c r="H97" s="216">
        <v>91.56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0.575</v>
      </c>
      <c r="R97" s="221">
        <f>Q97*H97</f>
        <v>52.647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1260</v>
      </c>
    </row>
    <row r="98" spans="1:63" s="12" customFormat="1" ht="22.8" customHeight="1">
      <c r="A98" s="12"/>
      <c r="B98" s="196"/>
      <c r="C98" s="197"/>
      <c r="D98" s="198" t="s">
        <v>72</v>
      </c>
      <c r="E98" s="210" t="s">
        <v>237</v>
      </c>
      <c r="F98" s="210" t="s">
        <v>238</v>
      </c>
      <c r="G98" s="197"/>
      <c r="H98" s="197"/>
      <c r="I98" s="200"/>
      <c r="J98" s="211">
        <f>BK98</f>
        <v>0</v>
      </c>
      <c r="K98" s="197"/>
      <c r="L98" s="202"/>
      <c r="M98" s="203"/>
      <c r="N98" s="204"/>
      <c r="O98" s="204"/>
      <c r="P98" s="205">
        <f>SUM(P99:P102)</f>
        <v>0</v>
      </c>
      <c r="Q98" s="204"/>
      <c r="R98" s="205">
        <f>SUM(R99:R102)</f>
        <v>0</v>
      </c>
      <c r="S98" s="204"/>
      <c r="T98" s="206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7" t="s">
        <v>80</v>
      </c>
      <c r="AT98" s="208" t="s">
        <v>72</v>
      </c>
      <c r="AU98" s="208" t="s">
        <v>80</v>
      </c>
      <c r="AY98" s="207" t="s">
        <v>199</v>
      </c>
      <c r="BK98" s="209">
        <f>SUM(BK99:BK102)</f>
        <v>0</v>
      </c>
    </row>
    <row r="99" spans="1:65" s="2" customFormat="1" ht="33" customHeight="1">
      <c r="A99" s="38"/>
      <c r="B99" s="39"/>
      <c r="C99" s="212" t="s">
        <v>206</v>
      </c>
      <c r="D99" s="212" t="s">
        <v>201</v>
      </c>
      <c r="E99" s="213" t="s">
        <v>240</v>
      </c>
      <c r="F99" s="214" t="s">
        <v>241</v>
      </c>
      <c r="G99" s="215" t="s">
        <v>242</v>
      </c>
      <c r="H99" s="216">
        <v>40.286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1261</v>
      </c>
    </row>
    <row r="100" spans="1:65" s="2" customFormat="1" ht="44.25" customHeight="1">
      <c r="A100" s="38"/>
      <c r="B100" s="39"/>
      <c r="C100" s="212" t="s">
        <v>231</v>
      </c>
      <c r="D100" s="212" t="s">
        <v>201</v>
      </c>
      <c r="E100" s="213" t="s">
        <v>245</v>
      </c>
      <c r="F100" s="214" t="s">
        <v>246</v>
      </c>
      <c r="G100" s="215" t="s">
        <v>242</v>
      </c>
      <c r="H100" s="216">
        <v>604.29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1262</v>
      </c>
    </row>
    <row r="101" spans="1:51" s="14" customFormat="1" ht="12">
      <c r="A101" s="14"/>
      <c r="B101" s="236"/>
      <c r="C101" s="237"/>
      <c r="D101" s="227" t="s">
        <v>208</v>
      </c>
      <c r="E101" s="237"/>
      <c r="F101" s="239" t="s">
        <v>1263</v>
      </c>
      <c r="G101" s="237"/>
      <c r="H101" s="240">
        <v>604.29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4</v>
      </c>
      <c r="AX101" s="14" t="s">
        <v>80</v>
      </c>
      <c r="AY101" s="246" t="s">
        <v>199</v>
      </c>
    </row>
    <row r="102" spans="1:65" s="2" customFormat="1" ht="44.25" customHeight="1">
      <c r="A102" s="38"/>
      <c r="B102" s="39"/>
      <c r="C102" s="212" t="s">
        <v>239</v>
      </c>
      <c r="D102" s="212" t="s">
        <v>201</v>
      </c>
      <c r="E102" s="213" t="s">
        <v>556</v>
      </c>
      <c r="F102" s="214" t="s">
        <v>557</v>
      </c>
      <c r="G102" s="215" t="s">
        <v>242</v>
      </c>
      <c r="H102" s="216">
        <v>40.286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1264</v>
      </c>
    </row>
    <row r="103" spans="1:63" s="12" customFormat="1" ht="22.8" customHeight="1">
      <c r="A103" s="12"/>
      <c r="B103" s="196"/>
      <c r="C103" s="197"/>
      <c r="D103" s="198" t="s">
        <v>72</v>
      </c>
      <c r="E103" s="210" t="s">
        <v>253</v>
      </c>
      <c r="F103" s="210" t="s">
        <v>254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P104</f>
        <v>0</v>
      </c>
      <c r="Q103" s="204"/>
      <c r="R103" s="205">
        <f>R104</f>
        <v>0</v>
      </c>
      <c r="S103" s="204"/>
      <c r="T103" s="206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72</v>
      </c>
      <c r="AU103" s="208" t="s">
        <v>80</v>
      </c>
      <c r="AY103" s="207" t="s">
        <v>199</v>
      </c>
      <c r="BK103" s="209">
        <f>BK104</f>
        <v>0</v>
      </c>
    </row>
    <row r="104" spans="1:65" s="2" customFormat="1" ht="44.25" customHeight="1">
      <c r="A104" s="38"/>
      <c r="B104" s="39"/>
      <c r="C104" s="212" t="s">
        <v>244</v>
      </c>
      <c r="D104" s="212" t="s">
        <v>201</v>
      </c>
      <c r="E104" s="213" t="s">
        <v>255</v>
      </c>
      <c r="F104" s="214" t="s">
        <v>256</v>
      </c>
      <c r="G104" s="215" t="s">
        <v>242</v>
      </c>
      <c r="H104" s="216">
        <v>52.647</v>
      </c>
      <c r="I104" s="217"/>
      <c r="J104" s="218">
        <f>ROUND(I104*H104,2)</f>
        <v>0</v>
      </c>
      <c r="K104" s="214" t="s">
        <v>205</v>
      </c>
      <c r="L104" s="44"/>
      <c r="M104" s="247" t="s">
        <v>19</v>
      </c>
      <c r="N104" s="248" t="s">
        <v>44</v>
      </c>
      <c r="O104" s="249"/>
      <c r="P104" s="250">
        <f>O104*H104</f>
        <v>0</v>
      </c>
      <c r="Q104" s="250">
        <v>0</v>
      </c>
      <c r="R104" s="250">
        <f>Q104*H104</f>
        <v>0</v>
      </c>
      <c r="S104" s="250">
        <v>0</v>
      </c>
      <c r="T104" s="251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1265</v>
      </c>
    </row>
    <row r="105" spans="1:31" s="2" customFormat="1" ht="6.95" customHeight="1">
      <c r="A105" s="38"/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44"/>
      <c r="M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</sheetData>
  <sheetProtection password="CC35" sheet="1" objects="1" scenarios="1" formatColumns="0" formatRows="0" autoFilter="0"/>
  <autoFilter ref="C89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1266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ROUND((SUM(BE94:BE143)),2)</f>
        <v>0</v>
      </c>
      <c r="G35" s="38"/>
      <c r="H35" s="38"/>
      <c r="I35" s="157">
        <v>0.21</v>
      </c>
      <c r="J35" s="156">
        <f>ROUND(((SUM(BE94:BE143))*I35),2)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ROUND((SUM(BF94:BF143)),2)</f>
        <v>0</v>
      </c>
      <c r="G36" s="38"/>
      <c r="H36" s="38"/>
      <c r="I36" s="157">
        <v>0.15</v>
      </c>
      <c r="J36" s="156">
        <f>ROUND(((SUM(BF94:BF143))*I36),2)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SO 143 - Propustek Ø 600 v km 5,862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J142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1114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04 - SO 143 - Propustek Ø 600 v km 5,862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59.402847949999995</v>
      </c>
      <c r="S94" s="96"/>
      <c r="T94" s="194">
        <f>T95</f>
        <v>5.949999999999999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P96+P106+P115+P118+P125+P134+P136+P142</f>
        <v>0</v>
      </c>
      <c r="Q95" s="204"/>
      <c r="R95" s="205">
        <f>R96+R106+R115+R118+R125+R134+R136+R142</f>
        <v>59.402847949999995</v>
      </c>
      <c r="S95" s="204"/>
      <c r="T95" s="206">
        <f>T96+T106+T115+T118+T125+T134+T136+T142</f>
        <v>5.949999999999999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BK96+BK106+BK115+BK118+BK125+BK134+BK136+BK142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SUM(P97:P105)</f>
        <v>0</v>
      </c>
      <c r="Q96" s="204"/>
      <c r="R96" s="205">
        <f>SUM(R97:R105)</f>
        <v>5.189</v>
      </c>
      <c r="S96" s="204"/>
      <c r="T96" s="206">
        <f>SUM(T97:T105)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SUM(BK97:BK105)</f>
        <v>0</v>
      </c>
    </row>
    <row r="97" spans="1:65" s="2" customFormat="1" ht="33" customHeight="1">
      <c r="A97" s="38"/>
      <c r="B97" s="39"/>
      <c r="C97" s="212" t="s">
        <v>80</v>
      </c>
      <c r="D97" s="212" t="s">
        <v>201</v>
      </c>
      <c r="E97" s="213" t="s">
        <v>684</v>
      </c>
      <c r="F97" s="214" t="s">
        <v>685</v>
      </c>
      <c r="G97" s="215" t="s">
        <v>424</v>
      </c>
      <c r="H97" s="216">
        <v>2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1267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687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688</v>
      </c>
      <c r="G99" s="237"/>
      <c r="H99" s="240">
        <v>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9.818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1268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691</v>
      </c>
      <c r="G101" s="237"/>
      <c r="H101" s="240">
        <v>9.818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66.75" customHeight="1">
      <c r="A102" s="38"/>
      <c r="B102" s="39"/>
      <c r="C102" s="212" t="s">
        <v>218</v>
      </c>
      <c r="D102" s="212" t="s">
        <v>201</v>
      </c>
      <c r="E102" s="213" t="s">
        <v>492</v>
      </c>
      <c r="F102" s="214" t="s">
        <v>493</v>
      </c>
      <c r="G102" s="215" t="s">
        <v>424</v>
      </c>
      <c r="H102" s="216">
        <v>2.805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1269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693</v>
      </c>
      <c r="G103" s="237"/>
      <c r="H103" s="240">
        <v>2.805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16.5" customHeight="1">
      <c r="A104" s="38"/>
      <c r="B104" s="39"/>
      <c r="C104" s="252" t="s">
        <v>206</v>
      </c>
      <c r="D104" s="252" t="s">
        <v>394</v>
      </c>
      <c r="E104" s="253" t="s">
        <v>496</v>
      </c>
      <c r="F104" s="254" t="s">
        <v>497</v>
      </c>
      <c r="G104" s="255" t="s">
        <v>242</v>
      </c>
      <c r="H104" s="256">
        <v>5.189</v>
      </c>
      <c r="I104" s="257"/>
      <c r="J104" s="258">
        <f>ROUND(I104*H104,2)</f>
        <v>0</v>
      </c>
      <c r="K104" s="254" t="s">
        <v>205</v>
      </c>
      <c r="L104" s="259"/>
      <c r="M104" s="260" t="s">
        <v>19</v>
      </c>
      <c r="N104" s="261" t="s">
        <v>44</v>
      </c>
      <c r="O104" s="84"/>
      <c r="P104" s="221">
        <f>O104*H104</f>
        <v>0</v>
      </c>
      <c r="Q104" s="221">
        <v>1</v>
      </c>
      <c r="R104" s="221">
        <f>Q104*H104</f>
        <v>5.189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249</v>
      </c>
      <c r="AT104" s="223" t="s">
        <v>394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1270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695</v>
      </c>
      <c r="G105" s="237"/>
      <c r="H105" s="240">
        <v>5.189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3" s="12" customFormat="1" ht="22.8" customHeight="1">
      <c r="A106" s="12"/>
      <c r="B106" s="196"/>
      <c r="C106" s="197"/>
      <c r="D106" s="198" t="s">
        <v>72</v>
      </c>
      <c r="E106" s="210" t="s">
        <v>389</v>
      </c>
      <c r="F106" s="210" t="s">
        <v>390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SUM(P107:P114)</f>
        <v>0</v>
      </c>
      <c r="Q106" s="204"/>
      <c r="R106" s="205">
        <f>SUM(R107:R114)</f>
        <v>0.00024</v>
      </c>
      <c r="S106" s="204"/>
      <c r="T106" s="206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72</v>
      </c>
      <c r="AU106" s="208" t="s">
        <v>80</v>
      </c>
      <c r="AY106" s="207" t="s">
        <v>199</v>
      </c>
      <c r="BK106" s="209">
        <f>SUM(BK107:BK114)</f>
        <v>0</v>
      </c>
    </row>
    <row r="107" spans="1:65" s="2" customFormat="1" ht="37.8" customHeight="1">
      <c r="A107" s="38"/>
      <c r="B107" s="39"/>
      <c r="C107" s="212" t="s">
        <v>231</v>
      </c>
      <c r="D107" s="212" t="s">
        <v>201</v>
      </c>
      <c r="E107" s="213" t="s">
        <v>501</v>
      </c>
      <c r="F107" s="214" t="s">
        <v>502</v>
      </c>
      <c r="G107" s="215" t="s">
        <v>204</v>
      </c>
      <c r="H107" s="216">
        <v>16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1271</v>
      </c>
    </row>
    <row r="108" spans="1:51" s="13" customFormat="1" ht="12">
      <c r="A108" s="13"/>
      <c r="B108" s="225"/>
      <c r="C108" s="226"/>
      <c r="D108" s="227" t="s">
        <v>208</v>
      </c>
      <c r="E108" s="228" t="s">
        <v>19</v>
      </c>
      <c r="F108" s="229" t="s">
        <v>504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208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199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505</v>
      </c>
      <c r="G109" s="237"/>
      <c r="H109" s="240">
        <v>16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37.8" customHeight="1">
      <c r="A110" s="38"/>
      <c r="B110" s="39"/>
      <c r="C110" s="212" t="s">
        <v>239</v>
      </c>
      <c r="D110" s="212" t="s">
        <v>201</v>
      </c>
      <c r="E110" s="213" t="s">
        <v>391</v>
      </c>
      <c r="F110" s="214" t="s">
        <v>392</v>
      </c>
      <c r="G110" s="215" t="s">
        <v>204</v>
      </c>
      <c r="H110" s="216">
        <v>16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1272</v>
      </c>
    </row>
    <row r="111" spans="1:65" s="2" customFormat="1" ht="16.5" customHeight="1">
      <c r="A111" s="38"/>
      <c r="B111" s="39"/>
      <c r="C111" s="252" t="s">
        <v>244</v>
      </c>
      <c r="D111" s="252" t="s">
        <v>394</v>
      </c>
      <c r="E111" s="253" t="s">
        <v>395</v>
      </c>
      <c r="F111" s="254" t="s">
        <v>396</v>
      </c>
      <c r="G111" s="255" t="s">
        <v>397</v>
      </c>
      <c r="H111" s="256">
        <v>0.24</v>
      </c>
      <c r="I111" s="257"/>
      <c r="J111" s="258">
        <f>ROUND(I111*H111,2)</f>
        <v>0</v>
      </c>
      <c r="K111" s="254" t="s">
        <v>205</v>
      </c>
      <c r="L111" s="259"/>
      <c r="M111" s="260" t="s">
        <v>19</v>
      </c>
      <c r="N111" s="261" t="s">
        <v>44</v>
      </c>
      <c r="O111" s="84"/>
      <c r="P111" s="221">
        <f>O111*H111</f>
        <v>0</v>
      </c>
      <c r="Q111" s="221">
        <v>0.001</v>
      </c>
      <c r="R111" s="221">
        <f>Q111*H111</f>
        <v>0.00024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249</v>
      </c>
      <c r="AT111" s="223" t="s">
        <v>394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1273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699</v>
      </c>
      <c r="G112" s="237"/>
      <c r="H112" s="240">
        <v>0.24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49.05" customHeight="1">
      <c r="A113" s="38"/>
      <c r="B113" s="39"/>
      <c r="C113" s="212" t="s">
        <v>249</v>
      </c>
      <c r="D113" s="212" t="s">
        <v>201</v>
      </c>
      <c r="E113" s="213" t="s">
        <v>400</v>
      </c>
      <c r="F113" s="214" t="s">
        <v>401</v>
      </c>
      <c r="G113" s="215" t="s">
        <v>204</v>
      </c>
      <c r="H113" s="216">
        <v>16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1274</v>
      </c>
    </row>
    <row r="114" spans="1:65" s="2" customFormat="1" ht="49.05" customHeight="1">
      <c r="A114" s="38"/>
      <c r="B114" s="39"/>
      <c r="C114" s="212" t="s">
        <v>223</v>
      </c>
      <c r="D114" s="212" t="s">
        <v>201</v>
      </c>
      <c r="E114" s="213" t="s">
        <v>510</v>
      </c>
      <c r="F114" s="214" t="s">
        <v>511</v>
      </c>
      <c r="G114" s="215" t="s">
        <v>204</v>
      </c>
      <c r="H114" s="216">
        <v>16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1275</v>
      </c>
    </row>
    <row r="115" spans="1:63" s="12" customFormat="1" ht="22.8" customHeight="1">
      <c r="A115" s="12"/>
      <c r="B115" s="196"/>
      <c r="C115" s="197"/>
      <c r="D115" s="198" t="s">
        <v>72</v>
      </c>
      <c r="E115" s="210" t="s">
        <v>82</v>
      </c>
      <c r="F115" s="210" t="s">
        <v>513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SUM(P116:P117)</f>
        <v>0</v>
      </c>
      <c r="Q115" s="204"/>
      <c r="R115" s="205">
        <f>SUM(R116:R117)</f>
        <v>2.77794</v>
      </c>
      <c r="S115" s="204"/>
      <c r="T115" s="206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80</v>
      </c>
      <c r="AT115" s="208" t="s">
        <v>72</v>
      </c>
      <c r="AU115" s="208" t="s">
        <v>80</v>
      </c>
      <c r="AY115" s="207" t="s">
        <v>199</v>
      </c>
      <c r="BK115" s="209">
        <f>SUM(BK116:BK117)</f>
        <v>0</v>
      </c>
    </row>
    <row r="116" spans="1:65" s="2" customFormat="1" ht="24.15" customHeight="1">
      <c r="A116" s="38"/>
      <c r="B116" s="39"/>
      <c r="C116" s="212" t="s">
        <v>431</v>
      </c>
      <c r="D116" s="212" t="s">
        <v>201</v>
      </c>
      <c r="E116" s="213" t="s">
        <v>514</v>
      </c>
      <c r="F116" s="214" t="s">
        <v>515</v>
      </c>
      <c r="G116" s="215" t="s">
        <v>424</v>
      </c>
      <c r="H116" s="216">
        <v>1.403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1.98</v>
      </c>
      <c r="R116" s="221">
        <f>Q116*H116</f>
        <v>2.77794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1276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703</v>
      </c>
      <c r="G117" s="237"/>
      <c r="H117" s="240">
        <v>1.403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206</v>
      </c>
      <c r="F118" s="210" t="s">
        <v>518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SUM(P119:P124)</f>
        <v>0</v>
      </c>
      <c r="Q118" s="204"/>
      <c r="R118" s="205">
        <f>SUM(R119:R124)</f>
        <v>8.203831</v>
      </c>
      <c r="S118" s="204"/>
      <c r="T118" s="206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SUM(BK119:BK124)</f>
        <v>0</v>
      </c>
    </row>
    <row r="119" spans="1:65" s="2" customFormat="1" ht="24.15" customHeight="1">
      <c r="A119" s="38"/>
      <c r="B119" s="39"/>
      <c r="C119" s="212" t="s">
        <v>437</v>
      </c>
      <c r="D119" s="212" t="s">
        <v>201</v>
      </c>
      <c r="E119" s="213" t="s">
        <v>704</v>
      </c>
      <c r="F119" s="214" t="s">
        <v>705</v>
      </c>
      <c r="G119" s="215" t="s">
        <v>204</v>
      </c>
      <c r="H119" s="216">
        <v>4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0.30006</v>
      </c>
      <c r="R119" s="221">
        <f>Q119*H119</f>
        <v>1.20024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1277</v>
      </c>
    </row>
    <row r="120" spans="1:51" s="13" customFormat="1" ht="12">
      <c r="A120" s="13"/>
      <c r="B120" s="225"/>
      <c r="C120" s="226"/>
      <c r="D120" s="227" t="s">
        <v>208</v>
      </c>
      <c r="E120" s="228" t="s">
        <v>19</v>
      </c>
      <c r="F120" s="229" t="s">
        <v>687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208</v>
      </c>
      <c r="AU120" s="235" t="s">
        <v>82</v>
      </c>
      <c r="AV120" s="13" t="s">
        <v>80</v>
      </c>
      <c r="AW120" s="13" t="s">
        <v>34</v>
      </c>
      <c r="AX120" s="13" t="s">
        <v>73</v>
      </c>
      <c r="AY120" s="235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707</v>
      </c>
      <c r="G121" s="237"/>
      <c r="H121" s="240">
        <v>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5" s="2" customFormat="1" ht="37.8" customHeight="1">
      <c r="A122" s="38"/>
      <c r="B122" s="39"/>
      <c r="C122" s="212" t="s">
        <v>441</v>
      </c>
      <c r="D122" s="212" t="s">
        <v>201</v>
      </c>
      <c r="E122" s="213" t="s">
        <v>519</v>
      </c>
      <c r="F122" s="214" t="s">
        <v>520</v>
      </c>
      <c r="G122" s="215" t="s">
        <v>424</v>
      </c>
      <c r="H122" s="216">
        <v>1.339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2.429</v>
      </c>
      <c r="R122" s="221">
        <f>Q122*H122</f>
        <v>3.2524309999999996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1278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710</v>
      </c>
      <c r="G123" s="237"/>
      <c r="H123" s="240">
        <v>1.339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5" s="2" customFormat="1" ht="44.25" customHeight="1">
      <c r="A124" s="38"/>
      <c r="B124" s="39"/>
      <c r="C124" s="212" t="s">
        <v>445</v>
      </c>
      <c r="D124" s="212" t="s">
        <v>201</v>
      </c>
      <c r="E124" s="213" t="s">
        <v>711</v>
      </c>
      <c r="F124" s="214" t="s">
        <v>712</v>
      </c>
      <c r="G124" s="215" t="s">
        <v>204</v>
      </c>
      <c r="H124" s="216">
        <v>4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0.93779</v>
      </c>
      <c r="R124" s="221">
        <f>Q124*H124</f>
        <v>3.75116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1279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SUM(P126:P133)</f>
        <v>0</v>
      </c>
      <c r="Q125" s="204"/>
      <c r="R125" s="205">
        <f>SUM(R126:R133)</f>
        <v>9.728996949999999</v>
      </c>
      <c r="S125" s="204"/>
      <c r="T125" s="206">
        <f>SUM(T126:T133)</f>
        <v>5.949999999999999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SUM(BK126:BK133)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714</v>
      </c>
      <c r="F126" s="214" t="s">
        <v>715</v>
      </c>
      <c r="G126" s="215" t="s">
        <v>227</v>
      </c>
      <c r="H126" s="216">
        <v>8.5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0.7</v>
      </c>
      <c r="T126" s="222">
        <f>S126*H126</f>
        <v>5.949999999999999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1280</v>
      </c>
    </row>
    <row r="127" spans="1:65" s="2" customFormat="1" ht="33" customHeight="1">
      <c r="A127" s="38"/>
      <c r="B127" s="39"/>
      <c r="C127" s="212" t="s">
        <v>8</v>
      </c>
      <c r="D127" s="212" t="s">
        <v>201</v>
      </c>
      <c r="E127" s="213" t="s">
        <v>717</v>
      </c>
      <c r="F127" s="214" t="s">
        <v>718</v>
      </c>
      <c r="G127" s="215" t="s">
        <v>227</v>
      </c>
      <c r="H127" s="216">
        <v>8.5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4E-05</v>
      </c>
      <c r="R127" s="221">
        <f>Q127*H127</f>
        <v>0.00034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1281</v>
      </c>
    </row>
    <row r="128" spans="1:65" s="2" customFormat="1" ht="24.15" customHeight="1">
      <c r="A128" s="38"/>
      <c r="B128" s="39"/>
      <c r="C128" s="252" t="s">
        <v>457</v>
      </c>
      <c r="D128" s="252" t="s">
        <v>394</v>
      </c>
      <c r="E128" s="253" t="s">
        <v>533</v>
      </c>
      <c r="F128" s="254" t="s">
        <v>534</v>
      </c>
      <c r="G128" s="255" t="s">
        <v>227</v>
      </c>
      <c r="H128" s="256">
        <v>9</v>
      </c>
      <c r="I128" s="257"/>
      <c r="J128" s="258">
        <f>ROUND(I128*H128,2)</f>
        <v>0</v>
      </c>
      <c r="K128" s="254" t="s">
        <v>205</v>
      </c>
      <c r="L128" s="259"/>
      <c r="M128" s="260" t="s">
        <v>19</v>
      </c>
      <c r="N128" s="261" t="s">
        <v>44</v>
      </c>
      <c r="O128" s="84"/>
      <c r="P128" s="221">
        <f>O128*H128</f>
        <v>0</v>
      </c>
      <c r="Q128" s="221">
        <v>0.0092</v>
      </c>
      <c r="R128" s="221">
        <f>Q128*H128</f>
        <v>0.0828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249</v>
      </c>
      <c r="AT128" s="223" t="s">
        <v>394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1282</v>
      </c>
    </row>
    <row r="129" spans="1:65" s="2" customFormat="1" ht="24.15" customHeight="1">
      <c r="A129" s="38"/>
      <c r="B129" s="39"/>
      <c r="C129" s="212" t="s">
        <v>461</v>
      </c>
      <c r="D129" s="212" t="s">
        <v>201</v>
      </c>
      <c r="E129" s="213" t="s">
        <v>536</v>
      </c>
      <c r="F129" s="214" t="s">
        <v>537</v>
      </c>
      <c r="G129" s="215" t="s">
        <v>424</v>
      </c>
      <c r="H129" s="216">
        <v>3.909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2.45329</v>
      </c>
      <c r="R129" s="221">
        <f>Q129*H129</f>
        <v>9.589910609999999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1283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722</v>
      </c>
      <c r="G130" s="237"/>
      <c r="H130" s="240">
        <v>3.909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1.75" customHeight="1">
      <c r="A131" s="38"/>
      <c r="B131" s="39"/>
      <c r="C131" s="212" t="s">
        <v>389</v>
      </c>
      <c r="D131" s="212" t="s">
        <v>201</v>
      </c>
      <c r="E131" s="213" t="s">
        <v>540</v>
      </c>
      <c r="F131" s="214" t="s">
        <v>541</v>
      </c>
      <c r="G131" s="215" t="s">
        <v>204</v>
      </c>
      <c r="H131" s="216">
        <v>13.917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0.00402</v>
      </c>
      <c r="R131" s="221">
        <f>Q131*H131</f>
        <v>0.055946340000000004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1284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724</v>
      </c>
      <c r="G132" s="237"/>
      <c r="H132" s="240">
        <v>13.26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725</v>
      </c>
      <c r="G133" s="237"/>
      <c r="H133" s="240">
        <v>0.657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223</v>
      </c>
      <c r="F134" s="210" t="s">
        <v>224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P135</f>
        <v>0</v>
      </c>
      <c r="Q134" s="204"/>
      <c r="R134" s="205">
        <f>R135</f>
        <v>33.50284</v>
      </c>
      <c r="S134" s="204"/>
      <c r="T134" s="20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BK135</f>
        <v>0</v>
      </c>
    </row>
    <row r="135" spans="1:65" s="2" customFormat="1" ht="33" customHeight="1">
      <c r="A135" s="38"/>
      <c r="B135" s="39"/>
      <c r="C135" s="212" t="s">
        <v>470</v>
      </c>
      <c r="D135" s="212" t="s">
        <v>201</v>
      </c>
      <c r="E135" s="213" t="s">
        <v>726</v>
      </c>
      <c r="F135" s="214" t="s">
        <v>727</v>
      </c>
      <c r="G135" s="215" t="s">
        <v>547</v>
      </c>
      <c r="H135" s="216">
        <v>2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16.75142</v>
      </c>
      <c r="R135" s="221">
        <f>Q135*H135</f>
        <v>33.50284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1285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237</v>
      </c>
      <c r="F136" s="210" t="s">
        <v>238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SUM(P137:P141)</f>
        <v>0</v>
      </c>
      <c r="Q136" s="204"/>
      <c r="R136" s="205">
        <f>SUM(R137:R141)</f>
        <v>0</v>
      </c>
      <c r="S136" s="204"/>
      <c r="T136" s="206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SUM(BK137:BK141)</f>
        <v>0</v>
      </c>
    </row>
    <row r="137" spans="1:65" s="2" customFormat="1" ht="33" customHeight="1">
      <c r="A137" s="38"/>
      <c r="B137" s="39"/>
      <c r="C137" s="212" t="s">
        <v>472</v>
      </c>
      <c r="D137" s="212" t="s">
        <v>201</v>
      </c>
      <c r="E137" s="213" t="s">
        <v>240</v>
      </c>
      <c r="F137" s="214" t="s">
        <v>241</v>
      </c>
      <c r="G137" s="215" t="s">
        <v>242</v>
      </c>
      <c r="H137" s="216">
        <v>5.95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1286</v>
      </c>
    </row>
    <row r="138" spans="1:65" s="2" customFormat="1" ht="44.25" customHeight="1">
      <c r="A138" s="38"/>
      <c r="B138" s="39"/>
      <c r="C138" s="212" t="s">
        <v>7</v>
      </c>
      <c r="D138" s="212" t="s">
        <v>201</v>
      </c>
      <c r="E138" s="213" t="s">
        <v>245</v>
      </c>
      <c r="F138" s="214" t="s">
        <v>246</v>
      </c>
      <c r="G138" s="215" t="s">
        <v>242</v>
      </c>
      <c r="H138" s="216">
        <v>89.25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1287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731</v>
      </c>
      <c r="G139" s="237"/>
      <c r="H139" s="240">
        <v>5.95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7"/>
      <c r="F140" s="239" t="s">
        <v>1288</v>
      </c>
      <c r="G140" s="237"/>
      <c r="H140" s="240">
        <v>89.25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4</v>
      </c>
      <c r="AX140" s="14" t="s">
        <v>80</v>
      </c>
      <c r="AY140" s="246" t="s">
        <v>199</v>
      </c>
    </row>
    <row r="141" spans="1:65" s="2" customFormat="1" ht="44.25" customHeight="1">
      <c r="A141" s="38"/>
      <c r="B141" s="39"/>
      <c r="C141" s="212" t="s">
        <v>476</v>
      </c>
      <c r="D141" s="212" t="s">
        <v>201</v>
      </c>
      <c r="E141" s="213" t="s">
        <v>552</v>
      </c>
      <c r="F141" s="214" t="s">
        <v>553</v>
      </c>
      <c r="G141" s="215" t="s">
        <v>242</v>
      </c>
      <c r="H141" s="216">
        <v>5.95</v>
      </c>
      <c r="I141" s="217"/>
      <c r="J141" s="218">
        <f>ROUND(I141*H141,2)</f>
        <v>0</v>
      </c>
      <c r="K141" s="214" t="s">
        <v>205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1289</v>
      </c>
    </row>
    <row r="142" spans="1:63" s="12" customFormat="1" ht="22.8" customHeight="1">
      <c r="A142" s="12"/>
      <c r="B142" s="196"/>
      <c r="C142" s="197"/>
      <c r="D142" s="198" t="s">
        <v>72</v>
      </c>
      <c r="E142" s="210" t="s">
        <v>253</v>
      </c>
      <c r="F142" s="210" t="s">
        <v>254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0</v>
      </c>
      <c r="S142" s="204"/>
      <c r="T142" s="20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80</v>
      </c>
      <c r="AT142" s="208" t="s">
        <v>72</v>
      </c>
      <c r="AU142" s="208" t="s">
        <v>80</v>
      </c>
      <c r="AY142" s="207" t="s">
        <v>199</v>
      </c>
      <c r="BK142" s="209">
        <f>BK143</f>
        <v>0</v>
      </c>
    </row>
    <row r="143" spans="1:65" s="2" customFormat="1" ht="44.25" customHeight="1">
      <c r="A143" s="38"/>
      <c r="B143" s="39"/>
      <c r="C143" s="212" t="s">
        <v>555</v>
      </c>
      <c r="D143" s="212" t="s">
        <v>201</v>
      </c>
      <c r="E143" s="213" t="s">
        <v>255</v>
      </c>
      <c r="F143" s="214" t="s">
        <v>256</v>
      </c>
      <c r="G143" s="215" t="s">
        <v>242</v>
      </c>
      <c r="H143" s="216">
        <v>59.403</v>
      </c>
      <c r="I143" s="217"/>
      <c r="J143" s="218">
        <f>ROUND(I143*H143,2)</f>
        <v>0</v>
      </c>
      <c r="K143" s="214" t="s">
        <v>205</v>
      </c>
      <c r="L143" s="44"/>
      <c r="M143" s="247" t="s">
        <v>19</v>
      </c>
      <c r="N143" s="248" t="s">
        <v>44</v>
      </c>
      <c r="O143" s="249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1290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93:K1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1291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ROUND((SUM(BE94:BE141)),2)</f>
        <v>0</v>
      </c>
      <c r="G35" s="38"/>
      <c r="H35" s="38"/>
      <c r="I35" s="157">
        <v>0.21</v>
      </c>
      <c r="J35" s="156">
        <f>ROUND(((SUM(BE94:BE141))*I35),2)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ROUND((SUM(BF94:BF141)),2)</f>
        <v>0</v>
      </c>
      <c r="G36" s="38"/>
      <c r="H36" s="38"/>
      <c r="I36" s="157">
        <v>0.15</v>
      </c>
      <c r="J36" s="156">
        <f>ROUND(((SUM(BF94:BF141))*I36),2)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ROUND((SUM(BG94:BG141)),2)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ROUND((SUM(BH94:BH141)),2)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ROUND((SUM(BI94:BI141)),2)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SO 144 - Propustek Ø 600 v km 5,957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J113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J123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J132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J134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J140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1114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05 - SO 144 - Propustek Ø 600 v km 5,957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239.78335725</v>
      </c>
      <c r="S94" s="96"/>
      <c r="T94" s="194">
        <f>T95</f>
        <v>9.799999999999999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P96+P104+P113+P116+P123+P132+P134+P140</f>
        <v>0</v>
      </c>
      <c r="Q95" s="204"/>
      <c r="R95" s="205">
        <f>R96+R104+R113+R116+R123+R132+R134+R140</f>
        <v>239.78335725</v>
      </c>
      <c r="S95" s="204"/>
      <c r="T95" s="206">
        <f>T96+T104+T113+T116+T123+T132+T134+T140</f>
        <v>9.799999999999999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BK96+BK104+BK113+BK116+BK123+BK132+BK134+BK140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SUM(P97:P103)</f>
        <v>0</v>
      </c>
      <c r="Q96" s="204"/>
      <c r="R96" s="205">
        <f>SUM(R97:R103)</f>
        <v>170.422</v>
      </c>
      <c r="S96" s="204"/>
      <c r="T96" s="206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SUM(BK97:BK103)</f>
        <v>0</v>
      </c>
    </row>
    <row r="97" spans="1:65" s="2" customFormat="1" ht="44.25" customHeight="1">
      <c r="A97" s="38"/>
      <c r="B97" s="39"/>
      <c r="C97" s="212" t="s">
        <v>80</v>
      </c>
      <c r="D97" s="212" t="s">
        <v>201</v>
      </c>
      <c r="E97" s="213" t="s">
        <v>487</v>
      </c>
      <c r="F97" s="214" t="s">
        <v>488</v>
      </c>
      <c r="G97" s="215" t="s">
        <v>424</v>
      </c>
      <c r="H97" s="216">
        <v>122.5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1292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1293</v>
      </c>
      <c r="G98" s="237"/>
      <c r="H98" s="240">
        <v>122.5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65" s="2" customFormat="1" ht="66.75" customHeight="1">
      <c r="A99" s="38"/>
      <c r="B99" s="39"/>
      <c r="C99" s="212" t="s">
        <v>82</v>
      </c>
      <c r="D99" s="212" t="s">
        <v>201</v>
      </c>
      <c r="E99" s="213" t="s">
        <v>492</v>
      </c>
      <c r="F99" s="214" t="s">
        <v>493</v>
      </c>
      <c r="G99" s="215" t="s">
        <v>424</v>
      </c>
      <c r="H99" s="216">
        <v>92.12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1294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1295</v>
      </c>
      <c r="G100" s="237"/>
      <c r="H100" s="240">
        <v>87.5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1296</v>
      </c>
      <c r="G101" s="237"/>
      <c r="H101" s="240">
        <v>4.62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16.5" customHeight="1">
      <c r="A102" s="38"/>
      <c r="B102" s="39"/>
      <c r="C102" s="252" t="s">
        <v>218</v>
      </c>
      <c r="D102" s="252" t="s">
        <v>394</v>
      </c>
      <c r="E102" s="253" t="s">
        <v>496</v>
      </c>
      <c r="F102" s="254" t="s">
        <v>497</v>
      </c>
      <c r="G102" s="255" t="s">
        <v>242</v>
      </c>
      <c r="H102" s="256">
        <v>170.422</v>
      </c>
      <c r="I102" s="257"/>
      <c r="J102" s="258">
        <f>ROUND(I102*H102,2)</f>
        <v>0</v>
      </c>
      <c r="K102" s="254" t="s">
        <v>205</v>
      </c>
      <c r="L102" s="259"/>
      <c r="M102" s="260" t="s">
        <v>19</v>
      </c>
      <c r="N102" s="261" t="s">
        <v>44</v>
      </c>
      <c r="O102" s="84"/>
      <c r="P102" s="221">
        <f>O102*H102</f>
        <v>0</v>
      </c>
      <c r="Q102" s="221">
        <v>1</v>
      </c>
      <c r="R102" s="221">
        <f>Q102*H102</f>
        <v>170.422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249</v>
      </c>
      <c r="AT102" s="223" t="s">
        <v>394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1297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1298</v>
      </c>
      <c r="G103" s="237"/>
      <c r="H103" s="240">
        <v>170.422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389</v>
      </c>
      <c r="F104" s="210" t="s">
        <v>390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SUM(P105:P112)</f>
        <v>0</v>
      </c>
      <c r="Q104" s="204"/>
      <c r="R104" s="205">
        <f>SUM(R105:R112)</f>
        <v>0.00024</v>
      </c>
      <c r="S104" s="204"/>
      <c r="T104" s="206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SUM(BK105:BK112)</f>
        <v>0</v>
      </c>
    </row>
    <row r="105" spans="1:65" s="2" customFormat="1" ht="37.8" customHeight="1">
      <c r="A105" s="38"/>
      <c r="B105" s="39"/>
      <c r="C105" s="212" t="s">
        <v>206</v>
      </c>
      <c r="D105" s="212" t="s">
        <v>201</v>
      </c>
      <c r="E105" s="213" t="s">
        <v>501</v>
      </c>
      <c r="F105" s="214" t="s">
        <v>502</v>
      </c>
      <c r="G105" s="215" t="s">
        <v>204</v>
      </c>
      <c r="H105" s="216">
        <v>32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1299</v>
      </c>
    </row>
    <row r="106" spans="1:51" s="13" customFormat="1" ht="12">
      <c r="A106" s="13"/>
      <c r="B106" s="225"/>
      <c r="C106" s="226"/>
      <c r="D106" s="227" t="s">
        <v>208</v>
      </c>
      <c r="E106" s="228" t="s">
        <v>19</v>
      </c>
      <c r="F106" s="229" t="s">
        <v>504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208</v>
      </c>
      <c r="AU106" s="235" t="s">
        <v>82</v>
      </c>
      <c r="AV106" s="13" t="s">
        <v>80</v>
      </c>
      <c r="AW106" s="13" t="s">
        <v>34</v>
      </c>
      <c r="AX106" s="13" t="s">
        <v>73</v>
      </c>
      <c r="AY106" s="235" t="s">
        <v>199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1300</v>
      </c>
      <c r="G107" s="237"/>
      <c r="H107" s="240">
        <v>32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37.8" customHeight="1">
      <c r="A108" s="38"/>
      <c r="B108" s="39"/>
      <c r="C108" s="212" t="s">
        <v>231</v>
      </c>
      <c r="D108" s="212" t="s">
        <v>201</v>
      </c>
      <c r="E108" s="213" t="s">
        <v>391</v>
      </c>
      <c r="F108" s="214" t="s">
        <v>392</v>
      </c>
      <c r="G108" s="215" t="s">
        <v>204</v>
      </c>
      <c r="H108" s="216">
        <v>32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1301</v>
      </c>
    </row>
    <row r="109" spans="1:65" s="2" customFormat="1" ht="16.5" customHeight="1">
      <c r="A109" s="38"/>
      <c r="B109" s="39"/>
      <c r="C109" s="252" t="s">
        <v>239</v>
      </c>
      <c r="D109" s="252" t="s">
        <v>394</v>
      </c>
      <c r="E109" s="253" t="s">
        <v>395</v>
      </c>
      <c r="F109" s="254" t="s">
        <v>396</v>
      </c>
      <c r="G109" s="255" t="s">
        <v>397</v>
      </c>
      <c r="H109" s="256">
        <v>0.24</v>
      </c>
      <c r="I109" s="257"/>
      <c r="J109" s="258">
        <f>ROUND(I109*H109,2)</f>
        <v>0</v>
      </c>
      <c r="K109" s="254" t="s">
        <v>205</v>
      </c>
      <c r="L109" s="259"/>
      <c r="M109" s="260" t="s">
        <v>19</v>
      </c>
      <c r="N109" s="261" t="s">
        <v>44</v>
      </c>
      <c r="O109" s="84"/>
      <c r="P109" s="221">
        <f>O109*H109</f>
        <v>0</v>
      </c>
      <c r="Q109" s="221">
        <v>0.001</v>
      </c>
      <c r="R109" s="221">
        <f>Q109*H109</f>
        <v>0.00024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249</v>
      </c>
      <c r="AT109" s="223" t="s">
        <v>394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1302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699</v>
      </c>
      <c r="G110" s="237"/>
      <c r="H110" s="240">
        <v>0.24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49.05" customHeight="1">
      <c r="A111" s="38"/>
      <c r="B111" s="39"/>
      <c r="C111" s="212" t="s">
        <v>244</v>
      </c>
      <c r="D111" s="212" t="s">
        <v>201</v>
      </c>
      <c r="E111" s="213" t="s">
        <v>400</v>
      </c>
      <c r="F111" s="214" t="s">
        <v>401</v>
      </c>
      <c r="G111" s="215" t="s">
        <v>204</v>
      </c>
      <c r="H111" s="216">
        <v>32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1303</v>
      </c>
    </row>
    <row r="112" spans="1:65" s="2" customFormat="1" ht="49.05" customHeight="1">
      <c r="A112" s="38"/>
      <c r="B112" s="39"/>
      <c r="C112" s="212" t="s">
        <v>249</v>
      </c>
      <c r="D112" s="212" t="s">
        <v>201</v>
      </c>
      <c r="E112" s="213" t="s">
        <v>510</v>
      </c>
      <c r="F112" s="214" t="s">
        <v>511</v>
      </c>
      <c r="G112" s="215" t="s">
        <v>204</v>
      </c>
      <c r="H112" s="216">
        <v>32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1304</v>
      </c>
    </row>
    <row r="113" spans="1:63" s="12" customFormat="1" ht="22.8" customHeight="1">
      <c r="A113" s="12"/>
      <c r="B113" s="196"/>
      <c r="C113" s="197"/>
      <c r="D113" s="198" t="s">
        <v>72</v>
      </c>
      <c r="E113" s="210" t="s">
        <v>82</v>
      </c>
      <c r="F113" s="210" t="s">
        <v>513</v>
      </c>
      <c r="G113" s="197"/>
      <c r="H113" s="197"/>
      <c r="I113" s="200"/>
      <c r="J113" s="211">
        <f>BK113</f>
        <v>0</v>
      </c>
      <c r="K113" s="197"/>
      <c r="L113" s="202"/>
      <c r="M113" s="203"/>
      <c r="N113" s="204"/>
      <c r="O113" s="204"/>
      <c r="P113" s="205">
        <f>SUM(P114:P115)</f>
        <v>0</v>
      </c>
      <c r="Q113" s="204"/>
      <c r="R113" s="205">
        <f>SUM(R114:R115)</f>
        <v>4.5738</v>
      </c>
      <c r="S113" s="204"/>
      <c r="T113" s="206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7" t="s">
        <v>80</v>
      </c>
      <c r="AT113" s="208" t="s">
        <v>72</v>
      </c>
      <c r="AU113" s="208" t="s">
        <v>80</v>
      </c>
      <c r="AY113" s="207" t="s">
        <v>199</v>
      </c>
      <c r="BK113" s="209">
        <f>SUM(BK114:BK115)</f>
        <v>0</v>
      </c>
    </row>
    <row r="114" spans="1:65" s="2" customFormat="1" ht="24.15" customHeight="1">
      <c r="A114" s="38"/>
      <c r="B114" s="39"/>
      <c r="C114" s="212" t="s">
        <v>223</v>
      </c>
      <c r="D114" s="212" t="s">
        <v>201</v>
      </c>
      <c r="E114" s="213" t="s">
        <v>514</v>
      </c>
      <c r="F114" s="214" t="s">
        <v>515</v>
      </c>
      <c r="G114" s="215" t="s">
        <v>424</v>
      </c>
      <c r="H114" s="216">
        <v>2.31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1.98</v>
      </c>
      <c r="R114" s="221">
        <f>Q114*H114</f>
        <v>4.5738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1305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1306</v>
      </c>
      <c r="G115" s="237"/>
      <c r="H115" s="240">
        <v>2.31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3" s="12" customFormat="1" ht="22.8" customHeight="1">
      <c r="A116" s="12"/>
      <c r="B116" s="196"/>
      <c r="C116" s="197"/>
      <c r="D116" s="198" t="s">
        <v>72</v>
      </c>
      <c r="E116" s="210" t="s">
        <v>206</v>
      </c>
      <c r="F116" s="210" t="s">
        <v>518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SUM(P117:P122)</f>
        <v>0</v>
      </c>
      <c r="Q116" s="204"/>
      <c r="R116" s="205">
        <f>SUM(R117:R122)</f>
        <v>15.258745000000001</v>
      </c>
      <c r="S116" s="204"/>
      <c r="T116" s="206">
        <f>SUM(T117:T122)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72</v>
      </c>
      <c r="AU116" s="208" t="s">
        <v>80</v>
      </c>
      <c r="AY116" s="207" t="s">
        <v>199</v>
      </c>
      <c r="BK116" s="209">
        <f>SUM(BK117:BK122)</f>
        <v>0</v>
      </c>
    </row>
    <row r="117" spans="1:65" s="2" customFormat="1" ht="24.15" customHeight="1">
      <c r="A117" s="38"/>
      <c r="B117" s="39"/>
      <c r="C117" s="212" t="s">
        <v>431</v>
      </c>
      <c r="D117" s="212" t="s">
        <v>201</v>
      </c>
      <c r="E117" s="213" t="s">
        <v>704</v>
      </c>
      <c r="F117" s="214" t="s">
        <v>705</v>
      </c>
      <c r="G117" s="215" t="s">
        <v>204</v>
      </c>
      <c r="H117" s="216">
        <v>8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0.30006</v>
      </c>
      <c r="R117" s="221">
        <f>Q117*H117</f>
        <v>2.40048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1307</v>
      </c>
    </row>
    <row r="118" spans="1:51" s="13" customFormat="1" ht="12">
      <c r="A118" s="13"/>
      <c r="B118" s="225"/>
      <c r="C118" s="226"/>
      <c r="D118" s="227" t="s">
        <v>208</v>
      </c>
      <c r="E118" s="228" t="s">
        <v>19</v>
      </c>
      <c r="F118" s="229" t="s">
        <v>687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208</v>
      </c>
      <c r="AU118" s="235" t="s">
        <v>82</v>
      </c>
      <c r="AV118" s="13" t="s">
        <v>80</v>
      </c>
      <c r="AW118" s="13" t="s">
        <v>34</v>
      </c>
      <c r="AX118" s="13" t="s">
        <v>73</v>
      </c>
      <c r="AY118" s="235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975</v>
      </c>
      <c r="G119" s="237"/>
      <c r="H119" s="240">
        <v>8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65" s="2" customFormat="1" ht="37.8" customHeight="1">
      <c r="A120" s="38"/>
      <c r="B120" s="39"/>
      <c r="C120" s="212" t="s">
        <v>437</v>
      </c>
      <c r="D120" s="212" t="s">
        <v>201</v>
      </c>
      <c r="E120" s="213" t="s">
        <v>519</v>
      </c>
      <c r="F120" s="214" t="s">
        <v>520</v>
      </c>
      <c r="G120" s="215" t="s">
        <v>424</v>
      </c>
      <c r="H120" s="216">
        <v>2.205</v>
      </c>
      <c r="I120" s="217"/>
      <c r="J120" s="218">
        <f>ROUND(I120*H120,2)</f>
        <v>0</v>
      </c>
      <c r="K120" s="214" t="s">
        <v>205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2.429</v>
      </c>
      <c r="R120" s="221">
        <f>Q120*H120</f>
        <v>5.355945</v>
      </c>
      <c r="S120" s="221">
        <v>0</v>
      </c>
      <c r="T120" s="222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206</v>
      </c>
      <c r="AT120" s="223" t="s">
        <v>201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1308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1309</v>
      </c>
      <c r="G121" s="237"/>
      <c r="H121" s="240">
        <v>2.205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5" s="2" customFormat="1" ht="44.25" customHeight="1">
      <c r="A122" s="38"/>
      <c r="B122" s="39"/>
      <c r="C122" s="212" t="s">
        <v>441</v>
      </c>
      <c r="D122" s="212" t="s">
        <v>201</v>
      </c>
      <c r="E122" s="213" t="s">
        <v>711</v>
      </c>
      <c r="F122" s="214" t="s">
        <v>712</v>
      </c>
      <c r="G122" s="215" t="s">
        <v>204</v>
      </c>
      <c r="H122" s="216">
        <v>8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0.93779</v>
      </c>
      <c r="R122" s="221">
        <f>Q122*H122</f>
        <v>7.50232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1310</v>
      </c>
    </row>
    <row r="123" spans="1:63" s="12" customFormat="1" ht="22.8" customHeight="1">
      <c r="A123" s="12"/>
      <c r="B123" s="196"/>
      <c r="C123" s="197"/>
      <c r="D123" s="198" t="s">
        <v>72</v>
      </c>
      <c r="E123" s="210" t="s">
        <v>249</v>
      </c>
      <c r="F123" s="210" t="s">
        <v>526</v>
      </c>
      <c r="G123" s="197"/>
      <c r="H123" s="197"/>
      <c r="I123" s="200"/>
      <c r="J123" s="211">
        <f>BK123</f>
        <v>0</v>
      </c>
      <c r="K123" s="197"/>
      <c r="L123" s="202"/>
      <c r="M123" s="203"/>
      <c r="N123" s="204"/>
      <c r="O123" s="204"/>
      <c r="P123" s="205">
        <f>SUM(P124:P131)</f>
        <v>0</v>
      </c>
      <c r="Q123" s="204"/>
      <c r="R123" s="205">
        <f>SUM(R124:R131)</f>
        <v>16.02573225</v>
      </c>
      <c r="S123" s="204"/>
      <c r="T123" s="206">
        <f>SUM(T124:T131)</f>
        <v>9.799999999999999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80</v>
      </c>
      <c r="AT123" s="208" t="s">
        <v>72</v>
      </c>
      <c r="AU123" s="208" t="s">
        <v>80</v>
      </c>
      <c r="AY123" s="207" t="s">
        <v>199</v>
      </c>
      <c r="BK123" s="209">
        <f>SUM(BK124:BK131)</f>
        <v>0</v>
      </c>
    </row>
    <row r="124" spans="1:65" s="2" customFormat="1" ht="24.15" customHeight="1">
      <c r="A124" s="38"/>
      <c r="B124" s="39"/>
      <c r="C124" s="212" t="s">
        <v>445</v>
      </c>
      <c r="D124" s="212" t="s">
        <v>201</v>
      </c>
      <c r="E124" s="213" t="s">
        <v>714</v>
      </c>
      <c r="F124" s="214" t="s">
        <v>715</v>
      </c>
      <c r="G124" s="215" t="s">
        <v>227</v>
      </c>
      <c r="H124" s="216">
        <v>14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0.7</v>
      </c>
      <c r="T124" s="222">
        <f>S124*H124</f>
        <v>9.799999999999999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1311</v>
      </c>
    </row>
    <row r="125" spans="1:65" s="2" customFormat="1" ht="33" customHeight="1">
      <c r="A125" s="38"/>
      <c r="B125" s="39"/>
      <c r="C125" s="212" t="s">
        <v>449</v>
      </c>
      <c r="D125" s="212" t="s">
        <v>201</v>
      </c>
      <c r="E125" s="213" t="s">
        <v>717</v>
      </c>
      <c r="F125" s="214" t="s">
        <v>718</v>
      </c>
      <c r="G125" s="215" t="s">
        <v>227</v>
      </c>
      <c r="H125" s="216">
        <v>14</v>
      </c>
      <c r="I125" s="217"/>
      <c r="J125" s="218">
        <f>ROUND(I125*H125,2)</f>
        <v>0</v>
      </c>
      <c r="K125" s="214" t="s">
        <v>205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4E-05</v>
      </c>
      <c r="R125" s="221">
        <f>Q125*H125</f>
        <v>0.0005600000000000001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206</v>
      </c>
      <c r="AT125" s="223" t="s">
        <v>201</v>
      </c>
      <c r="AU125" s="223" t="s">
        <v>82</v>
      </c>
      <c r="AY125" s="17" t="s">
        <v>199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206</v>
      </c>
      <c r="BM125" s="223" t="s">
        <v>1312</v>
      </c>
    </row>
    <row r="126" spans="1:65" s="2" customFormat="1" ht="24.15" customHeight="1">
      <c r="A126" s="38"/>
      <c r="B126" s="39"/>
      <c r="C126" s="252" t="s">
        <v>8</v>
      </c>
      <c r="D126" s="252" t="s">
        <v>394</v>
      </c>
      <c r="E126" s="253" t="s">
        <v>533</v>
      </c>
      <c r="F126" s="254" t="s">
        <v>534</v>
      </c>
      <c r="G126" s="255" t="s">
        <v>227</v>
      </c>
      <c r="H126" s="256">
        <v>15</v>
      </c>
      <c r="I126" s="257"/>
      <c r="J126" s="258">
        <f>ROUND(I126*H126,2)</f>
        <v>0</v>
      </c>
      <c r="K126" s="254" t="s">
        <v>205</v>
      </c>
      <c r="L126" s="259"/>
      <c r="M126" s="260" t="s">
        <v>19</v>
      </c>
      <c r="N126" s="261" t="s">
        <v>44</v>
      </c>
      <c r="O126" s="84"/>
      <c r="P126" s="221">
        <f>O126*H126</f>
        <v>0</v>
      </c>
      <c r="Q126" s="221">
        <v>0.0092</v>
      </c>
      <c r="R126" s="221">
        <f>Q126*H126</f>
        <v>0.138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249</v>
      </c>
      <c r="AT126" s="223" t="s">
        <v>394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1313</v>
      </c>
    </row>
    <row r="127" spans="1:65" s="2" customFormat="1" ht="24.15" customHeight="1">
      <c r="A127" s="38"/>
      <c r="B127" s="39"/>
      <c r="C127" s="212" t="s">
        <v>457</v>
      </c>
      <c r="D127" s="212" t="s">
        <v>201</v>
      </c>
      <c r="E127" s="213" t="s">
        <v>536</v>
      </c>
      <c r="F127" s="214" t="s">
        <v>537</v>
      </c>
      <c r="G127" s="215" t="s">
        <v>424</v>
      </c>
      <c r="H127" s="216">
        <v>6.439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2.45329</v>
      </c>
      <c r="R127" s="221">
        <f>Q127*H127</f>
        <v>15.79673431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1314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1315</v>
      </c>
      <c r="G128" s="237"/>
      <c r="H128" s="240">
        <v>6.439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65" s="2" customFormat="1" ht="21.75" customHeight="1">
      <c r="A129" s="38"/>
      <c r="B129" s="39"/>
      <c r="C129" s="212" t="s">
        <v>461</v>
      </c>
      <c r="D129" s="212" t="s">
        <v>201</v>
      </c>
      <c r="E129" s="213" t="s">
        <v>540</v>
      </c>
      <c r="F129" s="214" t="s">
        <v>541</v>
      </c>
      <c r="G129" s="215" t="s">
        <v>204</v>
      </c>
      <c r="H129" s="216">
        <v>22.497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0.00402</v>
      </c>
      <c r="R129" s="221">
        <f>Q129*H129</f>
        <v>0.09043794000000001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1316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1317</v>
      </c>
      <c r="G130" s="237"/>
      <c r="H130" s="240">
        <v>21.84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725</v>
      </c>
      <c r="G131" s="237"/>
      <c r="H131" s="240">
        <v>0.657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63" s="12" customFormat="1" ht="22.8" customHeight="1">
      <c r="A132" s="12"/>
      <c r="B132" s="196"/>
      <c r="C132" s="197"/>
      <c r="D132" s="198" t="s">
        <v>72</v>
      </c>
      <c r="E132" s="210" t="s">
        <v>223</v>
      </c>
      <c r="F132" s="210" t="s">
        <v>224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P133</f>
        <v>0</v>
      </c>
      <c r="Q132" s="204"/>
      <c r="R132" s="205">
        <f>R133</f>
        <v>33.50284</v>
      </c>
      <c r="S132" s="204"/>
      <c r="T132" s="206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72</v>
      </c>
      <c r="AU132" s="208" t="s">
        <v>80</v>
      </c>
      <c r="AY132" s="207" t="s">
        <v>199</v>
      </c>
      <c r="BK132" s="209">
        <f>BK133</f>
        <v>0</v>
      </c>
    </row>
    <row r="133" spans="1:65" s="2" customFormat="1" ht="33" customHeight="1">
      <c r="A133" s="38"/>
      <c r="B133" s="39"/>
      <c r="C133" s="212" t="s">
        <v>389</v>
      </c>
      <c r="D133" s="212" t="s">
        <v>201</v>
      </c>
      <c r="E133" s="213" t="s">
        <v>726</v>
      </c>
      <c r="F133" s="214" t="s">
        <v>727</v>
      </c>
      <c r="G133" s="215" t="s">
        <v>547</v>
      </c>
      <c r="H133" s="216">
        <v>2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16.75142</v>
      </c>
      <c r="R133" s="221">
        <f>Q133*H133</f>
        <v>33.50284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1318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237</v>
      </c>
      <c r="F134" s="210" t="s">
        <v>238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SUM(P135:P139)</f>
        <v>0</v>
      </c>
      <c r="Q134" s="204"/>
      <c r="R134" s="205">
        <f>SUM(R135:R139)</f>
        <v>0</v>
      </c>
      <c r="S134" s="204"/>
      <c r="T134" s="206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SUM(BK135:BK139)</f>
        <v>0</v>
      </c>
    </row>
    <row r="135" spans="1:65" s="2" customFormat="1" ht="33" customHeight="1">
      <c r="A135" s="38"/>
      <c r="B135" s="39"/>
      <c r="C135" s="212" t="s">
        <v>470</v>
      </c>
      <c r="D135" s="212" t="s">
        <v>201</v>
      </c>
      <c r="E135" s="213" t="s">
        <v>240</v>
      </c>
      <c r="F135" s="214" t="s">
        <v>241</v>
      </c>
      <c r="G135" s="215" t="s">
        <v>242</v>
      </c>
      <c r="H135" s="216">
        <v>9.8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1319</v>
      </c>
    </row>
    <row r="136" spans="1:65" s="2" customFormat="1" ht="44.25" customHeight="1">
      <c r="A136" s="38"/>
      <c r="B136" s="39"/>
      <c r="C136" s="212" t="s">
        <v>472</v>
      </c>
      <c r="D136" s="212" t="s">
        <v>201</v>
      </c>
      <c r="E136" s="213" t="s">
        <v>245</v>
      </c>
      <c r="F136" s="214" t="s">
        <v>246</v>
      </c>
      <c r="G136" s="215" t="s">
        <v>242</v>
      </c>
      <c r="H136" s="216">
        <v>147</v>
      </c>
      <c r="I136" s="217"/>
      <c r="J136" s="218">
        <f>ROUND(I136*H136,2)</f>
        <v>0</v>
      </c>
      <c r="K136" s="214" t="s">
        <v>205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206</v>
      </c>
      <c r="AT136" s="223" t="s">
        <v>201</v>
      </c>
      <c r="AU136" s="223" t="s">
        <v>82</v>
      </c>
      <c r="AY136" s="17" t="s">
        <v>199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206</v>
      </c>
      <c r="BM136" s="223" t="s">
        <v>1320</v>
      </c>
    </row>
    <row r="137" spans="1:51" s="14" customFormat="1" ht="12">
      <c r="A137" s="14"/>
      <c r="B137" s="236"/>
      <c r="C137" s="237"/>
      <c r="D137" s="227" t="s">
        <v>208</v>
      </c>
      <c r="E137" s="238" t="s">
        <v>19</v>
      </c>
      <c r="F137" s="239" t="s">
        <v>1321</v>
      </c>
      <c r="G137" s="237"/>
      <c r="H137" s="240">
        <v>9.8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208</v>
      </c>
      <c r="AU137" s="246" t="s">
        <v>82</v>
      </c>
      <c r="AV137" s="14" t="s">
        <v>82</v>
      </c>
      <c r="AW137" s="14" t="s">
        <v>34</v>
      </c>
      <c r="AX137" s="14" t="s">
        <v>73</v>
      </c>
      <c r="AY137" s="246" t="s">
        <v>199</v>
      </c>
    </row>
    <row r="138" spans="1:51" s="14" customFormat="1" ht="12">
      <c r="A138" s="14"/>
      <c r="B138" s="236"/>
      <c r="C138" s="237"/>
      <c r="D138" s="227" t="s">
        <v>208</v>
      </c>
      <c r="E138" s="237"/>
      <c r="F138" s="239" t="s">
        <v>1322</v>
      </c>
      <c r="G138" s="237"/>
      <c r="H138" s="240">
        <v>147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208</v>
      </c>
      <c r="AU138" s="246" t="s">
        <v>82</v>
      </c>
      <c r="AV138" s="14" t="s">
        <v>82</v>
      </c>
      <c r="AW138" s="14" t="s">
        <v>4</v>
      </c>
      <c r="AX138" s="14" t="s">
        <v>80</v>
      </c>
      <c r="AY138" s="246" t="s">
        <v>199</v>
      </c>
    </row>
    <row r="139" spans="1:65" s="2" customFormat="1" ht="44.25" customHeight="1">
      <c r="A139" s="38"/>
      <c r="B139" s="39"/>
      <c r="C139" s="212" t="s">
        <v>7</v>
      </c>
      <c r="D139" s="212" t="s">
        <v>201</v>
      </c>
      <c r="E139" s="213" t="s">
        <v>552</v>
      </c>
      <c r="F139" s="214" t="s">
        <v>553</v>
      </c>
      <c r="G139" s="215" t="s">
        <v>242</v>
      </c>
      <c r="H139" s="216">
        <v>5.895</v>
      </c>
      <c r="I139" s="217"/>
      <c r="J139" s="218">
        <f>ROUND(I139*H139,2)</f>
        <v>0</v>
      </c>
      <c r="K139" s="214" t="s">
        <v>205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1323</v>
      </c>
    </row>
    <row r="140" spans="1:63" s="12" customFormat="1" ht="22.8" customHeight="1">
      <c r="A140" s="12"/>
      <c r="B140" s="196"/>
      <c r="C140" s="197"/>
      <c r="D140" s="198" t="s">
        <v>72</v>
      </c>
      <c r="E140" s="210" t="s">
        <v>253</v>
      </c>
      <c r="F140" s="210" t="s">
        <v>254</v>
      </c>
      <c r="G140" s="197"/>
      <c r="H140" s="197"/>
      <c r="I140" s="200"/>
      <c r="J140" s="211">
        <f>BK140</f>
        <v>0</v>
      </c>
      <c r="K140" s="197"/>
      <c r="L140" s="202"/>
      <c r="M140" s="203"/>
      <c r="N140" s="204"/>
      <c r="O140" s="204"/>
      <c r="P140" s="205">
        <f>P141</f>
        <v>0</v>
      </c>
      <c r="Q140" s="204"/>
      <c r="R140" s="205">
        <f>R141</f>
        <v>0</v>
      </c>
      <c r="S140" s="204"/>
      <c r="T140" s="20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7" t="s">
        <v>80</v>
      </c>
      <c r="AT140" s="208" t="s">
        <v>72</v>
      </c>
      <c r="AU140" s="208" t="s">
        <v>80</v>
      </c>
      <c r="AY140" s="207" t="s">
        <v>199</v>
      </c>
      <c r="BK140" s="209">
        <f>BK141</f>
        <v>0</v>
      </c>
    </row>
    <row r="141" spans="1:65" s="2" customFormat="1" ht="44.25" customHeight="1">
      <c r="A141" s="38"/>
      <c r="B141" s="39"/>
      <c r="C141" s="212" t="s">
        <v>476</v>
      </c>
      <c r="D141" s="212" t="s">
        <v>201</v>
      </c>
      <c r="E141" s="213" t="s">
        <v>255</v>
      </c>
      <c r="F141" s="214" t="s">
        <v>256</v>
      </c>
      <c r="G141" s="215" t="s">
        <v>242</v>
      </c>
      <c r="H141" s="216">
        <v>239.783</v>
      </c>
      <c r="I141" s="217"/>
      <c r="J141" s="218">
        <f>ROUND(I141*H141,2)</f>
        <v>0</v>
      </c>
      <c r="K141" s="214" t="s">
        <v>205</v>
      </c>
      <c r="L141" s="44"/>
      <c r="M141" s="247" t="s">
        <v>19</v>
      </c>
      <c r="N141" s="248" t="s">
        <v>44</v>
      </c>
      <c r="O141" s="249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1324</v>
      </c>
    </row>
    <row r="142" spans="1:31" s="2" customFormat="1" ht="6.95" customHeight="1">
      <c r="A142" s="38"/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93:K1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1325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ROUND((SUM(BE94:BE138)),2)</f>
        <v>0</v>
      </c>
      <c r="G35" s="38"/>
      <c r="H35" s="38"/>
      <c r="I35" s="157">
        <v>0.21</v>
      </c>
      <c r="J35" s="156">
        <f>ROUND(((SUM(BE94:BE138))*I35),2)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ROUND((SUM(BF94:BF138)),2)</f>
        <v>0</v>
      </c>
      <c r="G36" s="38"/>
      <c r="H36" s="38"/>
      <c r="I36" s="157">
        <v>0.15</v>
      </c>
      <c r="J36" s="156">
        <f>ROUND(((SUM(BF94:BF138))*I36),2)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ROUND((SUM(BG94:BG138)),2)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ROUND((SUM(BH94:BH138)),2)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ROUND((SUM(BI94:BI138)),2)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06 - SO 145 - Propustek Ø 600 v km 6,067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J113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J116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J119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J128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J131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J137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1114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06 - SO 145 - Propustek Ø 600 v km 6,067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76.36823555000001</v>
      </c>
      <c r="S94" s="96"/>
      <c r="T94" s="194">
        <f>T95</f>
        <v>9.049999999999999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P96+P104+P113+P116+P119+P128+P131+P137</f>
        <v>0</v>
      </c>
      <c r="Q95" s="204"/>
      <c r="R95" s="205">
        <f>R96+R104+R113+R116+R119+R128+R131+R137</f>
        <v>76.36823555000001</v>
      </c>
      <c r="S95" s="204"/>
      <c r="T95" s="206">
        <f>T96+T104+T113+T116+T119+T128+T131+T137</f>
        <v>9.049999999999999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BK96+BK104+BK113+BK116+BK119+BK128+BK131+BK137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SUM(P97:P103)</f>
        <v>0</v>
      </c>
      <c r="Q96" s="204"/>
      <c r="R96" s="205">
        <f>SUM(R97:R103)</f>
        <v>25.132</v>
      </c>
      <c r="S96" s="204"/>
      <c r="T96" s="206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SUM(BK97:BK103)</f>
        <v>0</v>
      </c>
    </row>
    <row r="97" spans="1:65" s="2" customFormat="1" ht="44.25" customHeight="1">
      <c r="A97" s="38"/>
      <c r="B97" s="39"/>
      <c r="C97" s="212" t="s">
        <v>80</v>
      </c>
      <c r="D97" s="212" t="s">
        <v>201</v>
      </c>
      <c r="E97" s="213" t="s">
        <v>487</v>
      </c>
      <c r="F97" s="214" t="s">
        <v>488</v>
      </c>
      <c r="G97" s="215" t="s">
        <v>424</v>
      </c>
      <c r="H97" s="216">
        <v>20.9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1326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1327</v>
      </c>
      <c r="G98" s="237"/>
      <c r="H98" s="240">
        <v>20.9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65" s="2" customFormat="1" ht="66.75" customHeight="1">
      <c r="A99" s="38"/>
      <c r="B99" s="39"/>
      <c r="C99" s="212" t="s">
        <v>82</v>
      </c>
      <c r="D99" s="212" t="s">
        <v>201</v>
      </c>
      <c r="E99" s="213" t="s">
        <v>492</v>
      </c>
      <c r="F99" s="214" t="s">
        <v>493</v>
      </c>
      <c r="G99" s="215" t="s">
        <v>424</v>
      </c>
      <c r="H99" s="216">
        <v>13.585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1328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1329</v>
      </c>
      <c r="G100" s="237"/>
      <c r="H100" s="240">
        <v>10.45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1330</v>
      </c>
      <c r="G101" s="237"/>
      <c r="H101" s="240">
        <v>3.135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16.5" customHeight="1">
      <c r="A102" s="38"/>
      <c r="B102" s="39"/>
      <c r="C102" s="252" t="s">
        <v>218</v>
      </c>
      <c r="D102" s="252" t="s">
        <v>394</v>
      </c>
      <c r="E102" s="253" t="s">
        <v>496</v>
      </c>
      <c r="F102" s="254" t="s">
        <v>497</v>
      </c>
      <c r="G102" s="255" t="s">
        <v>242</v>
      </c>
      <c r="H102" s="256">
        <v>25.132</v>
      </c>
      <c r="I102" s="257"/>
      <c r="J102" s="258">
        <f>ROUND(I102*H102,2)</f>
        <v>0</v>
      </c>
      <c r="K102" s="254" t="s">
        <v>205</v>
      </c>
      <c r="L102" s="259"/>
      <c r="M102" s="260" t="s">
        <v>19</v>
      </c>
      <c r="N102" s="261" t="s">
        <v>44</v>
      </c>
      <c r="O102" s="84"/>
      <c r="P102" s="221">
        <f>O102*H102</f>
        <v>0</v>
      </c>
      <c r="Q102" s="221">
        <v>1</v>
      </c>
      <c r="R102" s="221">
        <f>Q102*H102</f>
        <v>25.132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249</v>
      </c>
      <c r="AT102" s="223" t="s">
        <v>394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1331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1332</v>
      </c>
      <c r="G103" s="237"/>
      <c r="H103" s="240">
        <v>25.132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389</v>
      </c>
      <c r="F104" s="210" t="s">
        <v>390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SUM(P105:P112)</f>
        <v>0</v>
      </c>
      <c r="Q104" s="204"/>
      <c r="R104" s="205">
        <f>SUM(R105:R112)</f>
        <v>0.00024</v>
      </c>
      <c r="S104" s="204"/>
      <c r="T104" s="206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SUM(BK105:BK112)</f>
        <v>0</v>
      </c>
    </row>
    <row r="105" spans="1:65" s="2" customFormat="1" ht="37.8" customHeight="1">
      <c r="A105" s="38"/>
      <c r="B105" s="39"/>
      <c r="C105" s="212" t="s">
        <v>206</v>
      </c>
      <c r="D105" s="212" t="s">
        <v>201</v>
      </c>
      <c r="E105" s="213" t="s">
        <v>501</v>
      </c>
      <c r="F105" s="214" t="s">
        <v>502</v>
      </c>
      <c r="G105" s="215" t="s">
        <v>204</v>
      </c>
      <c r="H105" s="216">
        <v>16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1333</v>
      </c>
    </row>
    <row r="106" spans="1:51" s="13" customFormat="1" ht="12">
      <c r="A106" s="13"/>
      <c r="B106" s="225"/>
      <c r="C106" s="226"/>
      <c r="D106" s="227" t="s">
        <v>208</v>
      </c>
      <c r="E106" s="228" t="s">
        <v>19</v>
      </c>
      <c r="F106" s="229" t="s">
        <v>504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208</v>
      </c>
      <c r="AU106" s="235" t="s">
        <v>82</v>
      </c>
      <c r="AV106" s="13" t="s">
        <v>80</v>
      </c>
      <c r="AW106" s="13" t="s">
        <v>34</v>
      </c>
      <c r="AX106" s="13" t="s">
        <v>73</v>
      </c>
      <c r="AY106" s="235" t="s">
        <v>199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505</v>
      </c>
      <c r="G107" s="237"/>
      <c r="H107" s="240">
        <v>16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37.8" customHeight="1">
      <c r="A108" s="38"/>
      <c r="B108" s="39"/>
      <c r="C108" s="212" t="s">
        <v>231</v>
      </c>
      <c r="D108" s="212" t="s">
        <v>201</v>
      </c>
      <c r="E108" s="213" t="s">
        <v>391</v>
      </c>
      <c r="F108" s="214" t="s">
        <v>392</v>
      </c>
      <c r="G108" s="215" t="s">
        <v>204</v>
      </c>
      <c r="H108" s="216">
        <v>16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1334</v>
      </c>
    </row>
    <row r="109" spans="1:65" s="2" customFormat="1" ht="16.5" customHeight="1">
      <c r="A109" s="38"/>
      <c r="B109" s="39"/>
      <c r="C109" s="252" t="s">
        <v>239</v>
      </c>
      <c r="D109" s="252" t="s">
        <v>394</v>
      </c>
      <c r="E109" s="253" t="s">
        <v>395</v>
      </c>
      <c r="F109" s="254" t="s">
        <v>396</v>
      </c>
      <c r="G109" s="255" t="s">
        <v>397</v>
      </c>
      <c r="H109" s="256">
        <v>0.24</v>
      </c>
      <c r="I109" s="257"/>
      <c r="J109" s="258">
        <f>ROUND(I109*H109,2)</f>
        <v>0</v>
      </c>
      <c r="K109" s="254" t="s">
        <v>205</v>
      </c>
      <c r="L109" s="259"/>
      <c r="M109" s="260" t="s">
        <v>19</v>
      </c>
      <c r="N109" s="261" t="s">
        <v>44</v>
      </c>
      <c r="O109" s="84"/>
      <c r="P109" s="221">
        <f>O109*H109</f>
        <v>0</v>
      </c>
      <c r="Q109" s="221">
        <v>0.001</v>
      </c>
      <c r="R109" s="221">
        <f>Q109*H109</f>
        <v>0.00024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249</v>
      </c>
      <c r="AT109" s="223" t="s">
        <v>394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1335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699</v>
      </c>
      <c r="G110" s="237"/>
      <c r="H110" s="240">
        <v>0.24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49.05" customHeight="1">
      <c r="A111" s="38"/>
      <c r="B111" s="39"/>
      <c r="C111" s="212" t="s">
        <v>244</v>
      </c>
      <c r="D111" s="212" t="s">
        <v>201</v>
      </c>
      <c r="E111" s="213" t="s">
        <v>400</v>
      </c>
      <c r="F111" s="214" t="s">
        <v>401</v>
      </c>
      <c r="G111" s="215" t="s">
        <v>204</v>
      </c>
      <c r="H111" s="216">
        <v>16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1336</v>
      </c>
    </row>
    <row r="112" spans="1:65" s="2" customFormat="1" ht="49.05" customHeight="1">
      <c r="A112" s="38"/>
      <c r="B112" s="39"/>
      <c r="C112" s="212" t="s">
        <v>249</v>
      </c>
      <c r="D112" s="212" t="s">
        <v>201</v>
      </c>
      <c r="E112" s="213" t="s">
        <v>510</v>
      </c>
      <c r="F112" s="214" t="s">
        <v>511</v>
      </c>
      <c r="G112" s="215" t="s">
        <v>204</v>
      </c>
      <c r="H112" s="216">
        <v>16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1337</v>
      </c>
    </row>
    <row r="113" spans="1:63" s="12" customFormat="1" ht="22.8" customHeight="1">
      <c r="A113" s="12"/>
      <c r="B113" s="196"/>
      <c r="C113" s="197"/>
      <c r="D113" s="198" t="s">
        <v>72</v>
      </c>
      <c r="E113" s="210" t="s">
        <v>82</v>
      </c>
      <c r="F113" s="210" t="s">
        <v>513</v>
      </c>
      <c r="G113" s="197"/>
      <c r="H113" s="197"/>
      <c r="I113" s="200"/>
      <c r="J113" s="211">
        <f>BK113</f>
        <v>0</v>
      </c>
      <c r="K113" s="197"/>
      <c r="L113" s="202"/>
      <c r="M113" s="203"/>
      <c r="N113" s="204"/>
      <c r="O113" s="204"/>
      <c r="P113" s="205">
        <f>SUM(P114:P115)</f>
        <v>0</v>
      </c>
      <c r="Q113" s="204"/>
      <c r="R113" s="205">
        <f>SUM(R114:R115)</f>
        <v>3.1046400000000003</v>
      </c>
      <c r="S113" s="204"/>
      <c r="T113" s="206">
        <f>SUM(T114:T115)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7" t="s">
        <v>80</v>
      </c>
      <c r="AT113" s="208" t="s">
        <v>72</v>
      </c>
      <c r="AU113" s="208" t="s">
        <v>80</v>
      </c>
      <c r="AY113" s="207" t="s">
        <v>199</v>
      </c>
      <c r="BK113" s="209">
        <f>SUM(BK114:BK115)</f>
        <v>0</v>
      </c>
    </row>
    <row r="114" spans="1:65" s="2" customFormat="1" ht="24.15" customHeight="1">
      <c r="A114" s="38"/>
      <c r="B114" s="39"/>
      <c r="C114" s="212" t="s">
        <v>223</v>
      </c>
      <c r="D114" s="212" t="s">
        <v>201</v>
      </c>
      <c r="E114" s="213" t="s">
        <v>514</v>
      </c>
      <c r="F114" s="214" t="s">
        <v>515</v>
      </c>
      <c r="G114" s="215" t="s">
        <v>424</v>
      </c>
      <c r="H114" s="216">
        <v>1.568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1.98</v>
      </c>
      <c r="R114" s="221">
        <f>Q114*H114</f>
        <v>3.1046400000000003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1338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1339</v>
      </c>
      <c r="G115" s="237"/>
      <c r="H115" s="240">
        <v>1.568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3" s="12" customFormat="1" ht="22.8" customHeight="1">
      <c r="A116" s="12"/>
      <c r="B116" s="196"/>
      <c r="C116" s="197"/>
      <c r="D116" s="198" t="s">
        <v>72</v>
      </c>
      <c r="E116" s="210" t="s">
        <v>206</v>
      </c>
      <c r="F116" s="210" t="s">
        <v>518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SUM(P117:P118)</f>
        <v>0</v>
      </c>
      <c r="Q116" s="204"/>
      <c r="R116" s="205">
        <f>SUM(R117:R118)</f>
        <v>3.633784</v>
      </c>
      <c r="S116" s="204"/>
      <c r="T116" s="206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72</v>
      </c>
      <c r="AU116" s="208" t="s">
        <v>80</v>
      </c>
      <c r="AY116" s="207" t="s">
        <v>199</v>
      </c>
      <c r="BK116" s="209">
        <f>SUM(BK117:BK118)</f>
        <v>0</v>
      </c>
    </row>
    <row r="117" spans="1:65" s="2" customFormat="1" ht="37.8" customHeight="1">
      <c r="A117" s="38"/>
      <c r="B117" s="39"/>
      <c r="C117" s="212" t="s">
        <v>431</v>
      </c>
      <c r="D117" s="212" t="s">
        <v>201</v>
      </c>
      <c r="E117" s="213" t="s">
        <v>519</v>
      </c>
      <c r="F117" s="214" t="s">
        <v>520</v>
      </c>
      <c r="G117" s="215" t="s">
        <v>424</v>
      </c>
      <c r="H117" s="216">
        <v>1.496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2.429</v>
      </c>
      <c r="R117" s="221">
        <f>Q117*H117</f>
        <v>3.633784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1340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1341</v>
      </c>
      <c r="G118" s="237"/>
      <c r="H118" s="240">
        <v>1.496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63" s="12" customFormat="1" ht="22.8" customHeight="1">
      <c r="A119" s="12"/>
      <c r="B119" s="196"/>
      <c r="C119" s="197"/>
      <c r="D119" s="198" t="s">
        <v>72</v>
      </c>
      <c r="E119" s="210" t="s">
        <v>249</v>
      </c>
      <c r="F119" s="210" t="s">
        <v>526</v>
      </c>
      <c r="G119" s="197"/>
      <c r="H119" s="197"/>
      <c r="I119" s="200"/>
      <c r="J119" s="211">
        <f>BK119</f>
        <v>0</v>
      </c>
      <c r="K119" s="197"/>
      <c r="L119" s="202"/>
      <c r="M119" s="203"/>
      <c r="N119" s="204"/>
      <c r="O119" s="204"/>
      <c r="P119" s="205">
        <f>SUM(P120:P127)</f>
        <v>0</v>
      </c>
      <c r="Q119" s="204"/>
      <c r="R119" s="205">
        <f>SUM(R120:R127)</f>
        <v>10.87302155</v>
      </c>
      <c r="S119" s="204"/>
      <c r="T119" s="206">
        <f>SUM(T120:T127)</f>
        <v>6.6499999999999995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7" t="s">
        <v>80</v>
      </c>
      <c r="AT119" s="208" t="s">
        <v>72</v>
      </c>
      <c r="AU119" s="208" t="s">
        <v>80</v>
      </c>
      <c r="AY119" s="207" t="s">
        <v>199</v>
      </c>
      <c r="BK119" s="209">
        <f>SUM(BK120:BK127)</f>
        <v>0</v>
      </c>
    </row>
    <row r="120" spans="1:65" s="2" customFormat="1" ht="24.15" customHeight="1">
      <c r="A120" s="38"/>
      <c r="B120" s="39"/>
      <c r="C120" s="212" t="s">
        <v>437</v>
      </c>
      <c r="D120" s="212" t="s">
        <v>201</v>
      </c>
      <c r="E120" s="213" t="s">
        <v>714</v>
      </c>
      <c r="F120" s="214" t="s">
        <v>715</v>
      </c>
      <c r="G120" s="215" t="s">
        <v>227</v>
      </c>
      <c r="H120" s="216">
        <v>9.5</v>
      </c>
      <c r="I120" s="217"/>
      <c r="J120" s="218">
        <f>ROUND(I120*H120,2)</f>
        <v>0</v>
      </c>
      <c r="K120" s="214" t="s">
        <v>205</v>
      </c>
      <c r="L120" s="44"/>
      <c r="M120" s="219" t="s">
        <v>19</v>
      </c>
      <c r="N120" s="220" t="s">
        <v>44</v>
      </c>
      <c r="O120" s="84"/>
      <c r="P120" s="221">
        <f>O120*H120</f>
        <v>0</v>
      </c>
      <c r="Q120" s="221">
        <v>0</v>
      </c>
      <c r="R120" s="221">
        <f>Q120*H120</f>
        <v>0</v>
      </c>
      <c r="S120" s="221">
        <v>0.7</v>
      </c>
      <c r="T120" s="222">
        <f>S120*H120</f>
        <v>6.6499999999999995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3" t="s">
        <v>206</v>
      </c>
      <c r="AT120" s="223" t="s">
        <v>201</v>
      </c>
      <c r="AU120" s="223" t="s">
        <v>82</v>
      </c>
      <c r="AY120" s="17" t="s">
        <v>199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80</v>
      </c>
      <c r="BK120" s="224">
        <f>ROUND(I120*H120,2)</f>
        <v>0</v>
      </c>
      <c r="BL120" s="17" t="s">
        <v>206</v>
      </c>
      <c r="BM120" s="223" t="s">
        <v>1342</v>
      </c>
    </row>
    <row r="121" spans="1:65" s="2" customFormat="1" ht="33" customHeight="1">
      <c r="A121" s="38"/>
      <c r="B121" s="39"/>
      <c r="C121" s="212" t="s">
        <v>441</v>
      </c>
      <c r="D121" s="212" t="s">
        <v>201</v>
      </c>
      <c r="E121" s="213" t="s">
        <v>717</v>
      </c>
      <c r="F121" s="214" t="s">
        <v>718</v>
      </c>
      <c r="G121" s="215" t="s">
        <v>227</v>
      </c>
      <c r="H121" s="216">
        <v>9.5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4E-05</v>
      </c>
      <c r="R121" s="221">
        <f>Q121*H121</f>
        <v>0.00038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1343</v>
      </c>
    </row>
    <row r="122" spans="1:65" s="2" customFormat="1" ht="24.15" customHeight="1">
      <c r="A122" s="38"/>
      <c r="B122" s="39"/>
      <c r="C122" s="252" t="s">
        <v>445</v>
      </c>
      <c r="D122" s="252" t="s">
        <v>394</v>
      </c>
      <c r="E122" s="253" t="s">
        <v>533</v>
      </c>
      <c r="F122" s="254" t="s">
        <v>534</v>
      </c>
      <c r="G122" s="255" t="s">
        <v>227</v>
      </c>
      <c r="H122" s="256">
        <v>10</v>
      </c>
      <c r="I122" s="257"/>
      <c r="J122" s="258">
        <f>ROUND(I122*H122,2)</f>
        <v>0</v>
      </c>
      <c r="K122" s="254" t="s">
        <v>205</v>
      </c>
      <c r="L122" s="259"/>
      <c r="M122" s="260" t="s">
        <v>19</v>
      </c>
      <c r="N122" s="261" t="s">
        <v>44</v>
      </c>
      <c r="O122" s="84"/>
      <c r="P122" s="221">
        <f>O122*H122</f>
        <v>0</v>
      </c>
      <c r="Q122" s="221">
        <v>0.0092</v>
      </c>
      <c r="R122" s="221">
        <f>Q122*H122</f>
        <v>0.092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249</v>
      </c>
      <c r="AT122" s="223" t="s">
        <v>394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1344</v>
      </c>
    </row>
    <row r="123" spans="1:65" s="2" customFormat="1" ht="24.15" customHeight="1">
      <c r="A123" s="38"/>
      <c r="B123" s="39"/>
      <c r="C123" s="212" t="s">
        <v>449</v>
      </c>
      <c r="D123" s="212" t="s">
        <v>201</v>
      </c>
      <c r="E123" s="213" t="s">
        <v>536</v>
      </c>
      <c r="F123" s="214" t="s">
        <v>537</v>
      </c>
      <c r="G123" s="215" t="s">
        <v>424</v>
      </c>
      <c r="H123" s="216">
        <v>4.369</v>
      </c>
      <c r="I123" s="217"/>
      <c r="J123" s="218">
        <f>ROUND(I123*H123,2)</f>
        <v>0</v>
      </c>
      <c r="K123" s="214" t="s">
        <v>205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2.45329</v>
      </c>
      <c r="R123" s="221">
        <f>Q123*H123</f>
        <v>10.71842401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206</v>
      </c>
      <c r="AT123" s="223" t="s">
        <v>201</v>
      </c>
      <c r="AU123" s="223" t="s">
        <v>82</v>
      </c>
      <c r="AY123" s="17" t="s">
        <v>199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206</v>
      </c>
      <c r="BM123" s="223" t="s">
        <v>1345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1346</v>
      </c>
      <c r="G124" s="237"/>
      <c r="H124" s="240">
        <v>4.369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65" s="2" customFormat="1" ht="21.75" customHeight="1">
      <c r="A125" s="38"/>
      <c r="B125" s="39"/>
      <c r="C125" s="212" t="s">
        <v>8</v>
      </c>
      <c r="D125" s="212" t="s">
        <v>201</v>
      </c>
      <c r="E125" s="213" t="s">
        <v>540</v>
      </c>
      <c r="F125" s="214" t="s">
        <v>541</v>
      </c>
      <c r="G125" s="215" t="s">
        <v>204</v>
      </c>
      <c r="H125" s="216">
        <v>15.477</v>
      </c>
      <c r="I125" s="217"/>
      <c r="J125" s="218">
        <f>ROUND(I125*H125,2)</f>
        <v>0</v>
      </c>
      <c r="K125" s="214" t="s">
        <v>205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0.00402</v>
      </c>
      <c r="R125" s="221">
        <f>Q125*H125</f>
        <v>0.06221754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206</v>
      </c>
      <c r="AT125" s="223" t="s">
        <v>201</v>
      </c>
      <c r="AU125" s="223" t="s">
        <v>82</v>
      </c>
      <c r="AY125" s="17" t="s">
        <v>199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206</v>
      </c>
      <c r="BM125" s="223" t="s">
        <v>1347</v>
      </c>
    </row>
    <row r="126" spans="1:51" s="14" customFormat="1" ht="12">
      <c r="A126" s="14"/>
      <c r="B126" s="236"/>
      <c r="C126" s="237"/>
      <c r="D126" s="227" t="s">
        <v>208</v>
      </c>
      <c r="E126" s="238" t="s">
        <v>19</v>
      </c>
      <c r="F126" s="239" t="s">
        <v>1348</v>
      </c>
      <c r="G126" s="237"/>
      <c r="H126" s="240">
        <v>14.82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208</v>
      </c>
      <c r="AU126" s="246" t="s">
        <v>82</v>
      </c>
      <c r="AV126" s="14" t="s">
        <v>82</v>
      </c>
      <c r="AW126" s="14" t="s">
        <v>34</v>
      </c>
      <c r="AX126" s="14" t="s">
        <v>73</v>
      </c>
      <c r="AY126" s="246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725</v>
      </c>
      <c r="G127" s="237"/>
      <c r="H127" s="240">
        <v>0.657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63" s="12" customFormat="1" ht="22.8" customHeight="1">
      <c r="A128" s="12"/>
      <c r="B128" s="196"/>
      <c r="C128" s="197"/>
      <c r="D128" s="198" t="s">
        <v>72</v>
      </c>
      <c r="E128" s="210" t="s">
        <v>223</v>
      </c>
      <c r="F128" s="210" t="s">
        <v>224</v>
      </c>
      <c r="G128" s="197"/>
      <c r="H128" s="197"/>
      <c r="I128" s="200"/>
      <c r="J128" s="211">
        <f>BK128</f>
        <v>0</v>
      </c>
      <c r="K128" s="197"/>
      <c r="L128" s="202"/>
      <c r="M128" s="203"/>
      <c r="N128" s="204"/>
      <c r="O128" s="204"/>
      <c r="P128" s="205">
        <f>SUM(P129:P130)</f>
        <v>0</v>
      </c>
      <c r="Q128" s="204"/>
      <c r="R128" s="205">
        <f>SUM(R129:R130)</f>
        <v>33.62455</v>
      </c>
      <c r="S128" s="204"/>
      <c r="T128" s="206">
        <f>SUM(T129:T130)</f>
        <v>2.4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7" t="s">
        <v>80</v>
      </c>
      <c r="AT128" s="208" t="s">
        <v>72</v>
      </c>
      <c r="AU128" s="208" t="s">
        <v>80</v>
      </c>
      <c r="AY128" s="207" t="s">
        <v>199</v>
      </c>
      <c r="BK128" s="209">
        <f>SUM(BK129:BK130)</f>
        <v>0</v>
      </c>
    </row>
    <row r="129" spans="1:65" s="2" customFormat="1" ht="33" customHeight="1">
      <c r="A129" s="38"/>
      <c r="B129" s="39"/>
      <c r="C129" s="212" t="s">
        <v>457</v>
      </c>
      <c r="D129" s="212" t="s">
        <v>201</v>
      </c>
      <c r="E129" s="213" t="s">
        <v>726</v>
      </c>
      <c r="F129" s="214" t="s">
        <v>727</v>
      </c>
      <c r="G129" s="215" t="s">
        <v>547</v>
      </c>
      <c r="H129" s="216">
        <v>2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16.75142</v>
      </c>
      <c r="R129" s="221">
        <f>Q129*H129</f>
        <v>33.50284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1349</v>
      </c>
    </row>
    <row r="130" spans="1:65" s="2" customFormat="1" ht="24.15" customHeight="1">
      <c r="A130" s="38"/>
      <c r="B130" s="39"/>
      <c r="C130" s="212" t="s">
        <v>461</v>
      </c>
      <c r="D130" s="212" t="s">
        <v>201</v>
      </c>
      <c r="E130" s="213" t="s">
        <v>1075</v>
      </c>
      <c r="F130" s="214" t="s">
        <v>1076</v>
      </c>
      <c r="G130" s="215" t="s">
        <v>424</v>
      </c>
      <c r="H130" s="216">
        <v>1</v>
      </c>
      <c r="I130" s="217"/>
      <c r="J130" s="218">
        <f>ROUND(I130*H130,2)</f>
        <v>0</v>
      </c>
      <c r="K130" s="214" t="s">
        <v>205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0.12171</v>
      </c>
      <c r="R130" s="221">
        <f>Q130*H130</f>
        <v>0.12171</v>
      </c>
      <c r="S130" s="221">
        <v>2.4</v>
      </c>
      <c r="T130" s="222">
        <f>S130*H130</f>
        <v>2.4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206</v>
      </c>
      <c r="AT130" s="223" t="s">
        <v>201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1350</v>
      </c>
    </row>
    <row r="131" spans="1:63" s="12" customFormat="1" ht="22.8" customHeight="1">
      <c r="A131" s="12"/>
      <c r="B131" s="196"/>
      <c r="C131" s="197"/>
      <c r="D131" s="198" t="s">
        <v>72</v>
      </c>
      <c r="E131" s="210" t="s">
        <v>237</v>
      </c>
      <c r="F131" s="210" t="s">
        <v>238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SUM(P132:P136)</f>
        <v>0</v>
      </c>
      <c r="Q131" s="204"/>
      <c r="R131" s="205">
        <f>SUM(R132:R136)</f>
        <v>0</v>
      </c>
      <c r="S131" s="204"/>
      <c r="T131" s="206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80</v>
      </c>
      <c r="AT131" s="208" t="s">
        <v>72</v>
      </c>
      <c r="AU131" s="208" t="s">
        <v>80</v>
      </c>
      <c r="AY131" s="207" t="s">
        <v>199</v>
      </c>
      <c r="BK131" s="209">
        <f>SUM(BK132:BK136)</f>
        <v>0</v>
      </c>
    </row>
    <row r="132" spans="1:65" s="2" customFormat="1" ht="33" customHeight="1">
      <c r="A132" s="38"/>
      <c r="B132" s="39"/>
      <c r="C132" s="212" t="s">
        <v>389</v>
      </c>
      <c r="D132" s="212" t="s">
        <v>201</v>
      </c>
      <c r="E132" s="213" t="s">
        <v>240</v>
      </c>
      <c r="F132" s="214" t="s">
        <v>241</v>
      </c>
      <c r="G132" s="215" t="s">
        <v>242</v>
      </c>
      <c r="H132" s="216">
        <v>9.05</v>
      </c>
      <c r="I132" s="217"/>
      <c r="J132" s="218">
        <f>ROUND(I132*H132,2)</f>
        <v>0</v>
      </c>
      <c r="K132" s="214" t="s">
        <v>205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201</v>
      </c>
      <c r="AU132" s="223" t="s">
        <v>82</v>
      </c>
      <c r="AY132" s="17" t="s">
        <v>199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206</v>
      </c>
      <c r="BM132" s="223" t="s">
        <v>1351</v>
      </c>
    </row>
    <row r="133" spans="1:65" s="2" customFormat="1" ht="44.25" customHeight="1">
      <c r="A133" s="38"/>
      <c r="B133" s="39"/>
      <c r="C133" s="212" t="s">
        <v>470</v>
      </c>
      <c r="D133" s="212" t="s">
        <v>201</v>
      </c>
      <c r="E133" s="213" t="s">
        <v>245</v>
      </c>
      <c r="F133" s="214" t="s">
        <v>246</v>
      </c>
      <c r="G133" s="215" t="s">
        <v>242</v>
      </c>
      <c r="H133" s="216">
        <v>135.75</v>
      </c>
      <c r="I133" s="217"/>
      <c r="J133" s="218">
        <f>ROUND(I133*H133,2)</f>
        <v>0</v>
      </c>
      <c r="K133" s="214" t="s">
        <v>205</v>
      </c>
      <c r="L133" s="44"/>
      <c r="M133" s="219" t="s">
        <v>19</v>
      </c>
      <c r="N133" s="220" t="s">
        <v>44</v>
      </c>
      <c r="O133" s="84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206</v>
      </c>
      <c r="AT133" s="223" t="s">
        <v>201</v>
      </c>
      <c r="AU133" s="223" t="s">
        <v>82</v>
      </c>
      <c r="AY133" s="17" t="s">
        <v>199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206</v>
      </c>
      <c r="BM133" s="223" t="s">
        <v>1352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1353</v>
      </c>
      <c r="G134" s="237"/>
      <c r="H134" s="240">
        <v>9.05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7"/>
      <c r="F135" s="239" t="s">
        <v>1354</v>
      </c>
      <c r="G135" s="237"/>
      <c r="H135" s="240">
        <v>135.75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4</v>
      </c>
      <c r="AX135" s="14" t="s">
        <v>80</v>
      </c>
      <c r="AY135" s="246" t="s">
        <v>199</v>
      </c>
    </row>
    <row r="136" spans="1:65" s="2" customFormat="1" ht="44.25" customHeight="1">
      <c r="A136" s="38"/>
      <c r="B136" s="39"/>
      <c r="C136" s="212" t="s">
        <v>472</v>
      </c>
      <c r="D136" s="212" t="s">
        <v>201</v>
      </c>
      <c r="E136" s="213" t="s">
        <v>552</v>
      </c>
      <c r="F136" s="214" t="s">
        <v>553</v>
      </c>
      <c r="G136" s="215" t="s">
        <v>242</v>
      </c>
      <c r="H136" s="216">
        <v>9.05</v>
      </c>
      <c r="I136" s="217"/>
      <c r="J136" s="218">
        <f>ROUND(I136*H136,2)</f>
        <v>0</v>
      </c>
      <c r="K136" s="214" t="s">
        <v>205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206</v>
      </c>
      <c r="AT136" s="223" t="s">
        <v>201</v>
      </c>
      <c r="AU136" s="223" t="s">
        <v>82</v>
      </c>
      <c r="AY136" s="17" t="s">
        <v>199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206</v>
      </c>
      <c r="BM136" s="223" t="s">
        <v>1355</v>
      </c>
    </row>
    <row r="137" spans="1:63" s="12" customFormat="1" ht="22.8" customHeight="1">
      <c r="A137" s="12"/>
      <c r="B137" s="196"/>
      <c r="C137" s="197"/>
      <c r="D137" s="198" t="s">
        <v>72</v>
      </c>
      <c r="E137" s="210" t="s">
        <v>253</v>
      </c>
      <c r="F137" s="210" t="s">
        <v>254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P138</f>
        <v>0</v>
      </c>
      <c r="Q137" s="204"/>
      <c r="R137" s="205">
        <f>R138</f>
        <v>0</v>
      </c>
      <c r="S137" s="204"/>
      <c r="T137" s="206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80</v>
      </c>
      <c r="AT137" s="208" t="s">
        <v>72</v>
      </c>
      <c r="AU137" s="208" t="s">
        <v>80</v>
      </c>
      <c r="AY137" s="207" t="s">
        <v>199</v>
      </c>
      <c r="BK137" s="209">
        <f>BK138</f>
        <v>0</v>
      </c>
    </row>
    <row r="138" spans="1:65" s="2" customFormat="1" ht="44.25" customHeight="1">
      <c r="A138" s="38"/>
      <c r="B138" s="39"/>
      <c r="C138" s="212" t="s">
        <v>7</v>
      </c>
      <c r="D138" s="212" t="s">
        <v>201</v>
      </c>
      <c r="E138" s="213" t="s">
        <v>255</v>
      </c>
      <c r="F138" s="214" t="s">
        <v>256</v>
      </c>
      <c r="G138" s="215" t="s">
        <v>242</v>
      </c>
      <c r="H138" s="216">
        <v>76.368</v>
      </c>
      <c r="I138" s="217"/>
      <c r="J138" s="218">
        <f>ROUND(I138*H138,2)</f>
        <v>0</v>
      </c>
      <c r="K138" s="214" t="s">
        <v>205</v>
      </c>
      <c r="L138" s="44"/>
      <c r="M138" s="247" t="s">
        <v>19</v>
      </c>
      <c r="N138" s="248" t="s">
        <v>44</v>
      </c>
      <c r="O138" s="249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1356</v>
      </c>
    </row>
    <row r="139" spans="1:31" s="2" customFormat="1" ht="6.95" customHeight="1">
      <c r="A139" s="38"/>
      <c r="B139" s="59"/>
      <c r="C139" s="60"/>
      <c r="D139" s="60"/>
      <c r="E139" s="60"/>
      <c r="F139" s="60"/>
      <c r="G139" s="60"/>
      <c r="H139" s="60"/>
      <c r="I139" s="60"/>
      <c r="J139" s="60"/>
      <c r="K139" s="60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93:K13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1357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ROUND(J94,2)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ROUND((SUM(BE94:BE143)),2)</f>
        <v>0</v>
      </c>
      <c r="G35" s="38"/>
      <c r="H35" s="38"/>
      <c r="I35" s="157">
        <v>0.21</v>
      </c>
      <c r="J35" s="156">
        <f>ROUND(((SUM(BE94:BE143))*I35),2)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ROUND((SUM(BF94:BF143)),2)</f>
        <v>0</v>
      </c>
      <c r="G36" s="38"/>
      <c r="H36" s="38"/>
      <c r="I36" s="157">
        <v>0.15</v>
      </c>
      <c r="J36" s="156">
        <f>ROUND(((SUM(BF94:BF143))*I36),2)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ROUND((SUM(BG94:BG143)),2)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ROUND((SUM(BH94:BH143)),2)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ROUND((SUM(BI94:BI143)),2)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07 - SO 146 - Propustek Ø 600 v km 6,521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J94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J95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J96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J115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J118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481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181</v>
      </c>
      <c r="E70" s="182"/>
      <c r="F70" s="182"/>
      <c r="G70" s="182"/>
      <c r="H70" s="182"/>
      <c r="I70" s="182"/>
      <c r="J70" s="183">
        <f>J134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182</v>
      </c>
      <c r="E71" s="182"/>
      <c r="F71" s="182"/>
      <c r="G71" s="182"/>
      <c r="H71" s="182"/>
      <c r="I71" s="182"/>
      <c r="J71" s="183">
        <f>J136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183</v>
      </c>
      <c r="E72" s="182"/>
      <c r="F72" s="182"/>
      <c r="G72" s="182"/>
      <c r="H72" s="182"/>
      <c r="I72" s="182"/>
      <c r="J72" s="183">
        <f>J142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184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9" t="str">
        <f>E7</f>
        <v>III/19357 od II/193 u Třebnic - OK II/193 u Horšovského Týna</v>
      </c>
      <c r="F82" s="32"/>
      <c r="G82" s="32"/>
      <c r="H82" s="32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2:12" s="1" customFormat="1" ht="12" customHeight="1">
      <c r="B83" s="21"/>
      <c r="C83" s="32" t="s">
        <v>171</v>
      </c>
      <c r="D83" s="22"/>
      <c r="E83" s="22"/>
      <c r="F83" s="22"/>
      <c r="G83" s="22"/>
      <c r="H83" s="22"/>
      <c r="I83" s="22"/>
      <c r="J83" s="22"/>
      <c r="K83" s="22"/>
      <c r="L83" s="20"/>
    </row>
    <row r="84" spans="1:31" s="2" customFormat="1" ht="16.5" customHeight="1">
      <c r="A84" s="38"/>
      <c r="B84" s="39"/>
      <c r="C84" s="40"/>
      <c r="D84" s="40"/>
      <c r="E84" s="169" t="s">
        <v>1114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173</v>
      </c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E11</f>
        <v>07 - SO 146 - Propustek Ø 600 v km 6,521</v>
      </c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F14</f>
        <v xml:space="preserve"> </v>
      </c>
      <c r="G88" s="40"/>
      <c r="H88" s="40"/>
      <c r="I88" s="32" t="s">
        <v>23</v>
      </c>
      <c r="J88" s="72" t="str">
        <f>IF(J14="","",J14)</f>
        <v>18. 3. 2021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E17</f>
        <v xml:space="preserve"> </v>
      </c>
      <c r="G90" s="40"/>
      <c r="H90" s="40"/>
      <c r="I90" s="32" t="s">
        <v>30</v>
      </c>
      <c r="J90" s="36" t="str">
        <f>E23</f>
        <v>IK Plzeň s.r.o.</v>
      </c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IF(E20="","",E20)</f>
        <v>Vyplň údaj</v>
      </c>
      <c r="G91" s="40"/>
      <c r="H91" s="40"/>
      <c r="I91" s="32" t="s">
        <v>35</v>
      </c>
      <c r="J91" s="36" t="str">
        <f>E26</f>
        <v>Václav Nový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85"/>
      <c r="B93" s="186"/>
      <c r="C93" s="187" t="s">
        <v>185</v>
      </c>
      <c r="D93" s="188" t="s">
        <v>58</v>
      </c>
      <c r="E93" s="188" t="s">
        <v>54</v>
      </c>
      <c r="F93" s="188" t="s">
        <v>55</v>
      </c>
      <c r="G93" s="188" t="s">
        <v>186</v>
      </c>
      <c r="H93" s="188" t="s">
        <v>187</v>
      </c>
      <c r="I93" s="188" t="s">
        <v>188</v>
      </c>
      <c r="J93" s="188" t="s">
        <v>177</v>
      </c>
      <c r="K93" s="189" t="s">
        <v>189</v>
      </c>
      <c r="L93" s="190"/>
      <c r="M93" s="92" t="s">
        <v>19</v>
      </c>
      <c r="N93" s="93" t="s">
        <v>43</v>
      </c>
      <c r="O93" s="93" t="s">
        <v>190</v>
      </c>
      <c r="P93" s="93" t="s">
        <v>191</v>
      </c>
      <c r="Q93" s="93" t="s">
        <v>192</v>
      </c>
      <c r="R93" s="93" t="s">
        <v>193</v>
      </c>
      <c r="S93" s="93" t="s">
        <v>194</v>
      </c>
      <c r="T93" s="94" t="s">
        <v>195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8"/>
      <c r="B94" s="39"/>
      <c r="C94" s="99" t="s">
        <v>196</v>
      </c>
      <c r="D94" s="40"/>
      <c r="E94" s="40"/>
      <c r="F94" s="40"/>
      <c r="G94" s="40"/>
      <c r="H94" s="40"/>
      <c r="I94" s="40"/>
      <c r="J94" s="191">
        <f>BK94</f>
        <v>0</v>
      </c>
      <c r="K94" s="40"/>
      <c r="L94" s="44"/>
      <c r="M94" s="95"/>
      <c r="N94" s="192"/>
      <c r="O94" s="96"/>
      <c r="P94" s="193">
        <f>P95</f>
        <v>0</v>
      </c>
      <c r="Q94" s="96"/>
      <c r="R94" s="193">
        <f>R95</f>
        <v>66.79350975</v>
      </c>
      <c r="S94" s="96"/>
      <c r="T94" s="194">
        <f>T95</f>
        <v>8.049999999999999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72</v>
      </c>
      <c r="AU94" s="17" t="s">
        <v>178</v>
      </c>
      <c r="BK94" s="195">
        <f>BK95</f>
        <v>0</v>
      </c>
    </row>
    <row r="95" spans="1:63" s="12" customFormat="1" ht="25.9" customHeight="1">
      <c r="A95" s="12"/>
      <c r="B95" s="196"/>
      <c r="C95" s="197"/>
      <c r="D95" s="198" t="s">
        <v>72</v>
      </c>
      <c r="E95" s="199" t="s">
        <v>197</v>
      </c>
      <c r="F95" s="199" t="s">
        <v>198</v>
      </c>
      <c r="G95" s="197"/>
      <c r="H95" s="197"/>
      <c r="I95" s="200"/>
      <c r="J95" s="201">
        <f>BK95</f>
        <v>0</v>
      </c>
      <c r="K95" s="197"/>
      <c r="L95" s="202"/>
      <c r="M95" s="203"/>
      <c r="N95" s="204"/>
      <c r="O95" s="204"/>
      <c r="P95" s="205">
        <f>P96+P106+P115+P118+P125+P134+P136+P142</f>
        <v>0</v>
      </c>
      <c r="Q95" s="204"/>
      <c r="R95" s="205">
        <f>R96+R106+R115+R118+R125+R134+R136+R142</f>
        <v>66.79350975</v>
      </c>
      <c r="S95" s="204"/>
      <c r="T95" s="206">
        <f>T96+T106+T115+T118+T125+T134+T136+T142</f>
        <v>8.049999999999999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80</v>
      </c>
      <c r="AT95" s="208" t="s">
        <v>72</v>
      </c>
      <c r="AU95" s="208" t="s">
        <v>73</v>
      </c>
      <c r="AY95" s="207" t="s">
        <v>199</v>
      </c>
      <c r="BK95" s="209">
        <f>BK96+BK106+BK115+BK118+BK125+BK134+BK136+BK142</f>
        <v>0</v>
      </c>
    </row>
    <row r="96" spans="1:63" s="12" customFormat="1" ht="22.8" customHeight="1">
      <c r="A96" s="12"/>
      <c r="B96" s="196"/>
      <c r="C96" s="197"/>
      <c r="D96" s="198" t="s">
        <v>72</v>
      </c>
      <c r="E96" s="210" t="s">
        <v>80</v>
      </c>
      <c r="F96" s="210" t="s">
        <v>200</v>
      </c>
      <c r="G96" s="197"/>
      <c r="H96" s="197"/>
      <c r="I96" s="200"/>
      <c r="J96" s="211">
        <f>BK96</f>
        <v>0</v>
      </c>
      <c r="K96" s="197"/>
      <c r="L96" s="202"/>
      <c r="M96" s="203"/>
      <c r="N96" s="204"/>
      <c r="O96" s="204"/>
      <c r="P96" s="205">
        <f>SUM(P97:P105)</f>
        <v>0</v>
      </c>
      <c r="Q96" s="204"/>
      <c r="R96" s="205">
        <f>SUM(R97:R105)</f>
        <v>7.021</v>
      </c>
      <c r="S96" s="204"/>
      <c r="T96" s="206">
        <f>SUM(T97:T105)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80</v>
      </c>
      <c r="AY96" s="207" t="s">
        <v>199</v>
      </c>
      <c r="BK96" s="209">
        <f>SUM(BK97:BK105)</f>
        <v>0</v>
      </c>
    </row>
    <row r="97" spans="1:65" s="2" customFormat="1" ht="33" customHeight="1">
      <c r="A97" s="38"/>
      <c r="B97" s="39"/>
      <c r="C97" s="212" t="s">
        <v>80</v>
      </c>
      <c r="D97" s="212" t="s">
        <v>201</v>
      </c>
      <c r="E97" s="213" t="s">
        <v>684</v>
      </c>
      <c r="F97" s="214" t="s">
        <v>685</v>
      </c>
      <c r="G97" s="215" t="s">
        <v>424</v>
      </c>
      <c r="H97" s="216">
        <v>2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1358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687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688</v>
      </c>
      <c r="G99" s="237"/>
      <c r="H99" s="240">
        <v>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44.25" customHeight="1">
      <c r="A100" s="38"/>
      <c r="B100" s="39"/>
      <c r="C100" s="212" t="s">
        <v>82</v>
      </c>
      <c r="D100" s="212" t="s">
        <v>201</v>
      </c>
      <c r="E100" s="213" t="s">
        <v>487</v>
      </c>
      <c r="F100" s="214" t="s">
        <v>488</v>
      </c>
      <c r="G100" s="215" t="s">
        <v>424</v>
      </c>
      <c r="H100" s="216">
        <v>13.283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1359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1360</v>
      </c>
      <c r="G101" s="237"/>
      <c r="H101" s="240">
        <v>13.283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66.75" customHeight="1">
      <c r="A102" s="38"/>
      <c r="B102" s="39"/>
      <c r="C102" s="212" t="s">
        <v>218</v>
      </c>
      <c r="D102" s="212" t="s">
        <v>201</v>
      </c>
      <c r="E102" s="213" t="s">
        <v>492</v>
      </c>
      <c r="F102" s="214" t="s">
        <v>493</v>
      </c>
      <c r="G102" s="215" t="s">
        <v>424</v>
      </c>
      <c r="H102" s="216">
        <v>3.795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1361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1362</v>
      </c>
      <c r="G103" s="237"/>
      <c r="H103" s="240">
        <v>3.795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16.5" customHeight="1">
      <c r="A104" s="38"/>
      <c r="B104" s="39"/>
      <c r="C104" s="252" t="s">
        <v>206</v>
      </c>
      <c r="D104" s="252" t="s">
        <v>394</v>
      </c>
      <c r="E104" s="253" t="s">
        <v>496</v>
      </c>
      <c r="F104" s="254" t="s">
        <v>497</v>
      </c>
      <c r="G104" s="255" t="s">
        <v>242</v>
      </c>
      <c r="H104" s="256">
        <v>7.021</v>
      </c>
      <c r="I104" s="257"/>
      <c r="J104" s="258">
        <f>ROUND(I104*H104,2)</f>
        <v>0</v>
      </c>
      <c r="K104" s="254" t="s">
        <v>205</v>
      </c>
      <c r="L104" s="259"/>
      <c r="M104" s="260" t="s">
        <v>19</v>
      </c>
      <c r="N104" s="261" t="s">
        <v>44</v>
      </c>
      <c r="O104" s="84"/>
      <c r="P104" s="221">
        <f>O104*H104</f>
        <v>0</v>
      </c>
      <c r="Q104" s="221">
        <v>1</v>
      </c>
      <c r="R104" s="221">
        <f>Q104*H104</f>
        <v>7.021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249</v>
      </c>
      <c r="AT104" s="223" t="s">
        <v>394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1363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1364</v>
      </c>
      <c r="G105" s="237"/>
      <c r="H105" s="240">
        <v>7.021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3" s="12" customFormat="1" ht="22.8" customHeight="1">
      <c r="A106" s="12"/>
      <c r="B106" s="196"/>
      <c r="C106" s="197"/>
      <c r="D106" s="198" t="s">
        <v>72</v>
      </c>
      <c r="E106" s="210" t="s">
        <v>389</v>
      </c>
      <c r="F106" s="210" t="s">
        <v>390</v>
      </c>
      <c r="G106" s="197"/>
      <c r="H106" s="197"/>
      <c r="I106" s="200"/>
      <c r="J106" s="211">
        <f>BK106</f>
        <v>0</v>
      </c>
      <c r="K106" s="197"/>
      <c r="L106" s="202"/>
      <c r="M106" s="203"/>
      <c r="N106" s="204"/>
      <c r="O106" s="204"/>
      <c r="P106" s="205">
        <f>SUM(P107:P114)</f>
        <v>0</v>
      </c>
      <c r="Q106" s="204"/>
      <c r="R106" s="205">
        <f>SUM(R107:R114)</f>
        <v>0.00024</v>
      </c>
      <c r="S106" s="204"/>
      <c r="T106" s="206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80</v>
      </c>
      <c r="AT106" s="208" t="s">
        <v>72</v>
      </c>
      <c r="AU106" s="208" t="s">
        <v>80</v>
      </c>
      <c r="AY106" s="207" t="s">
        <v>199</v>
      </c>
      <c r="BK106" s="209">
        <f>SUM(BK107:BK114)</f>
        <v>0</v>
      </c>
    </row>
    <row r="107" spans="1:65" s="2" customFormat="1" ht="37.8" customHeight="1">
      <c r="A107" s="38"/>
      <c r="B107" s="39"/>
      <c r="C107" s="212" t="s">
        <v>231</v>
      </c>
      <c r="D107" s="212" t="s">
        <v>201</v>
      </c>
      <c r="E107" s="213" t="s">
        <v>501</v>
      </c>
      <c r="F107" s="214" t="s">
        <v>502</v>
      </c>
      <c r="G107" s="215" t="s">
        <v>204</v>
      </c>
      <c r="H107" s="216">
        <v>16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1365</v>
      </c>
    </row>
    <row r="108" spans="1:51" s="13" customFormat="1" ht="12">
      <c r="A108" s="13"/>
      <c r="B108" s="225"/>
      <c r="C108" s="226"/>
      <c r="D108" s="227" t="s">
        <v>208</v>
      </c>
      <c r="E108" s="228" t="s">
        <v>19</v>
      </c>
      <c r="F108" s="229" t="s">
        <v>504</v>
      </c>
      <c r="G108" s="226"/>
      <c r="H108" s="228" t="s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208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199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505</v>
      </c>
      <c r="G109" s="237"/>
      <c r="H109" s="240">
        <v>16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37.8" customHeight="1">
      <c r="A110" s="38"/>
      <c r="B110" s="39"/>
      <c r="C110" s="212" t="s">
        <v>239</v>
      </c>
      <c r="D110" s="212" t="s">
        <v>201</v>
      </c>
      <c r="E110" s="213" t="s">
        <v>391</v>
      </c>
      <c r="F110" s="214" t="s">
        <v>392</v>
      </c>
      <c r="G110" s="215" t="s">
        <v>204</v>
      </c>
      <c r="H110" s="216">
        <v>16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1366</v>
      </c>
    </row>
    <row r="111" spans="1:65" s="2" customFormat="1" ht="16.5" customHeight="1">
      <c r="A111" s="38"/>
      <c r="B111" s="39"/>
      <c r="C111" s="252" t="s">
        <v>244</v>
      </c>
      <c r="D111" s="252" t="s">
        <v>394</v>
      </c>
      <c r="E111" s="253" t="s">
        <v>395</v>
      </c>
      <c r="F111" s="254" t="s">
        <v>396</v>
      </c>
      <c r="G111" s="255" t="s">
        <v>397</v>
      </c>
      <c r="H111" s="256">
        <v>0.24</v>
      </c>
      <c r="I111" s="257"/>
      <c r="J111" s="258">
        <f>ROUND(I111*H111,2)</f>
        <v>0</v>
      </c>
      <c r="K111" s="254" t="s">
        <v>205</v>
      </c>
      <c r="L111" s="259"/>
      <c r="M111" s="260" t="s">
        <v>19</v>
      </c>
      <c r="N111" s="261" t="s">
        <v>44</v>
      </c>
      <c r="O111" s="84"/>
      <c r="P111" s="221">
        <f>O111*H111</f>
        <v>0</v>
      </c>
      <c r="Q111" s="221">
        <v>0.001</v>
      </c>
      <c r="R111" s="221">
        <f>Q111*H111</f>
        <v>0.00024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249</v>
      </c>
      <c r="AT111" s="223" t="s">
        <v>394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1367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699</v>
      </c>
      <c r="G112" s="237"/>
      <c r="H112" s="240">
        <v>0.24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49.05" customHeight="1">
      <c r="A113" s="38"/>
      <c r="B113" s="39"/>
      <c r="C113" s="212" t="s">
        <v>249</v>
      </c>
      <c r="D113" s="212" t="s">
        <v>201</v>
      </c>
      <c r="E113" s="213" t="s">
        <v>400</v>
      </c>
      <c r="F113" s="214" t="s">
        <v>401</v>
      </c>
      <c r="G113" s="215" t="s">
        <v>204</v>
      </c>
      <c r="H113" s="216">
        <v>16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1368</v>
      </c>
    </row>
    <row r="114" spans="1:65" s="2" customFormat="1" ht="49.05" customHeight="1">
      <c r="A114" s="38"/>
      <c r="B114" s="39"/>
      <c r="C114" s="212" t="s">
        <v>223</v>
      </c>
      <c r="D114" s="212" t="s">
        <v>201</v>
      </c>
      <c r="E114" s="213" t="s">
        <v>510</v>
      </c>
      <c r="F114" s="214" t="s">
        <v>511</v>
      </c>
      <c r="G114" s="215" t="s">
        <v>204</v>
      </c>
      <c r="H114" s="216">
        <v>16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1369</v>
      </c>
    </row>
    <row r="115" spans="1:63" s="12" customFormat="1" ht="22.8" customHeight="1">
      <c r="A115" s="12"/>
      <c r="B115" s="196"/>
      <c r="C115" s="197"/>
      <c r="D115" s="198" t="s">
        <v>72</v>
      </c>
      <c r="E115" s="210" t="s">
        <v>82</v>
      </c>
      <c r="F115" s="210" t="s">
        <v>513</v>
      </c>
      <c r="G115" s="197"/>
      <c r="H115" s="197"/>
      <c r="I115" s="200"/>
      <c r="J115" s="211">
        <f>BK115</f>
        <v>0</v>
      </c>
      <c r="K115" s="197"/>
      <c r="L115" s="202"/>
      <c r="M115" s="203"/>
      <c r="N115" s="204"/>
      <c r="O115" s="204"/>
      <c r="P115" s="205">
        <f>SUM(P116:P117)</f>
        <v>0</v>
      </c>
      <c r="Q115" s="204"/>
      <c r="R115" s="205">
        <f>SUM(R116:R117)</f>
        <v>3.75804</v>
      </c>
      <c r="S115" s="204"/>
      <c r="T115" s="206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7" t="s">
        <v>80</v>
      </c>
      <c r="AT115" s="208" t="s">
        <v>72</v>
      </c>
      <c r="AU115" s="208" t="s">
        <v>80</v>
      </c>
      <c r="AY115" s="207" t="s">
        <v>199</v>
      </c>
      <c r="BK115" s="209">
        <f>SUM(BK116:BK117)</f>
        <v>0</v>
      </c>
    </row>
    <row r="116" spans="1:65" s="2" customFormat="1" ht="24.15" customHeight="1">
      <c r="A116" s="38"/>
      <c r="B116" s="39"/>
      <c r="C116" s="212" t="s">
        <v>431</v>
      </c>
      <c r="D116" s="212" t="s">
        <v>201</v>
      </c>
      <c r="E116" s="213" t="s">
        <v>514</v>
      </c>
      <c r="F116" s="214" t="s">
        <v>515</v>
      </c>
      <c r="G116" s="215" t="s">
        <v>424</v>
      </c>
      <c r="H116" s="216">
        <v>1.898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1.98</v>
      </c>
      <c r="R116" s="221">
        <f>Q116*H116</f>
        <v>3.75804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1370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1371</v>
      </c>
      <c r="G117" s="237"/>
      <c r="H117" s="240">
        <v>1.898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206</v>
      </c>
      <c r="F118" s="210" t="s">
        <v>518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SUM(P119:P124)</f>
        <v>0</v>
      </c>
      <c r="Q118" s="204"/>
      <c r="R118" s="205">
        <f>SUM(R119:R124)</f>
        <v>9.350318999999999</v>
      </c>
      <c r="S118" s="204"/>
      <c r="T118" s="206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SUM(BK119:BK124)</f>
        <v>0</v>
      </c>
    </row>
    <row r="119" spans="1:65" s="2" customFormat="1" ht="24.15" customHeight="1">
      <c r="A119" s="38"/>
      <c r="B119" s="39"/>
      <c r="C119" s="212" t="s">
        <v>437</v>
      </c>
      <c r="D119" s="212" t="s">
        <v>201</v>
      </c>
      <c r="E119" s="213" t="s">
        <v>704</v>
      </c>
      <c r="F119" s="214" t="s">
        <v>705</v>
      </c>
      <c r="G119" s="215" t="s">
        <v>204</v>
      </c>
      <c r="H119" s="216">
        <v>4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0.30006</v>
      </c>
      <c r="R119" s="221">
        <f>Q119*H119</f>
        <v>1.20024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1372</v>
      </c>
    </row>
    <row r="120" spans="1:51" s="13" customFormat="1" ht="12">
      <c r="A120" s="13"/>
      <c r="B120" s="225"/>
      <c r="C120" s="226"/>
      <c r="D120" s="227" t="s">
        <v>208</v>
      </c>
      <c r="E120" s="228" t="s">
        <v>19</v>
      </c>
      <c r="F120" s="229" t="s">
        <v>687</v>
      </c>
      <c r="G120" s="226"/>
      <c r="H120" s="228" t="s">
        <v>19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208</v>
      </c>
      <c r="AU120" s="235" t="s">
        <v>82</v>
      </c>
      <c r="AV120" s="13" t="s">
        <v>80</v>
      </c>
      <c r="AW120" s="13" t="s">
        <v>34</v>
      </c>
      <c r="AX120" s="13" t="s">
        <v>73</v>
      </c>
      <c r="AY120" s="235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707</v>
      </c>
      <c r="G121" s="237"/>
      <c r="H121" s="240">
        <v>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5" s="2" customFormat="1" ht="37.8" customHeight="1">
      <c r="A122" s="38"/>
      <c r="B122" s="39"/>
      <c r="C122" s="212" t="s">
        <v>441</v>
      </c>
      <c r="D122" s="212" t="s">
        <v>201</v>
      </c>
      <c r="E122" s="213" t="s">
        <v>519</v>
      </c>
      <c r="F122" s="214" t="s">
        <v>520</v>
      </c>
      <c r="G122" s="215" t="s">
        <v>424</v>
      </c>
      <c r="H122" s="216">
        <v>1.811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2.429</v>
      </c>
      <c r="R122" s="221">
        <f>Q122*H122</f>
        <v>4.398918999999999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1373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1374</v>
      </c>
      <c r="G123" s="237"/>
      <c r="H123" s="240">
        <v>1.811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5" s="2" customFormat="1" ht="44.25" customHeight="1">
      <c r="A124" s="38"/>
      <c r="B124" s="39"/>
      <c r="C124" s="212" t="s">
        <v>445</v>
      </c>
      <c r="D124" s="212" t="s">
        <v>201</v>
      </c>
      <c r="E124" s="213" t="s">
        <v>711</v>
      </c>
      <c r="F124" s="214" t="s">
        <v>712</v>
      </c>
      <c r="G124" s="215" t="s">
        <v>204</v>
      </c>
      <c r="H124" s="216">
        <v>4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0.93779</v>
      </c>
      <c r="R124" s="221">
        <f>Q124*H124</f>
        <v>3.75116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1375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249</v>
      </c>
      <c r="F125" s="210" t="s">
        <v>526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SUM(P126:P133)</f>
        <v>0</v>
      </c>
      <c r="Q125" s="204"/>
      <c r="R125" s="205">
        <f>SUM(R126:R133)</f>
        <v>13.16107075</v>
      </c>
      <c r="S125" s="204"/>
      <c r="T125" s="206">
        <f>SUM(T126:T133)</f>
        <v>8.049999999999999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SUM(BK126:BK133)</f>
        <v>0</v>
      </c>
    </row>
    <row r="126" spans="1:65" s="2" customFormat="1" ht="24.15" customHeight="1">
      <c r="A126" s="38"/>
      <c r="B126" s="39"/>
      <c r="C126" s="212" t="s">
        <v>449</v>
      </c>
      <c r="D126" s="212" t="s">
        <v>201</v>
      </c>
      <c r="E126" s="213" t="s">
        <v>714</v>
      </c>
      <c r="F126" s="214" t="s">
        <v>715</v>
      </c>
      <c r="G126" s="215" t="s">
        <v>227</v>
      </c>
      <c r="H126" s="216">
        <v>11.5</v>
      </c>
      <c r="I126" s="217"/>
      <c r="J126" s="218">
        <f>ROUND(I126*H126,2)</f>
        <v>0</v>
      </c>
      <c r="K126" s="214" t="s">
        <v>205</v>
      </c>
      <c r="L126" s="44"/>
      <c r="M126" s="219" t="s">
        <v>19</v>
      </c>
      <c r="N126" s="220" t="s">
        <v>44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0.7</v>
      </c>
      <c r="T126" s="222">
        <f>S126*H126</f>
        <v>8.049999999999999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1376</v>
      </c>
    </row>
    <row r="127" spans="1:65" s="2" customFormat="1" ht="33" customHeight="1">
      <c r="A127" s="38"/>
      <c r="B127" s="39"/>
      <c r="C127" s="212" t="s">
        <v>8</v>
      </c>
      <c r="D127" s="212" t="s">
        <v>201</v>
      </c>
      <c r="E127" s="213" t="s">
        <v>717</v>
      </c>
      <c r="F127" s="214" t="s">
        <v>718</v>
      </c>
      <c r="G127" s="215" t="s">
        <v>227</v>
      </c>
      <c r="H127" s="216">
        <v>11.5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4E-05</v>
      </c>
      <c r="R127" s="221">
        <f>Q127*H127</f>
        <v>0.00046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1377</v>
      </c>
    </row>
    <row r="128" spans="1:65" s="2" customFormat="1" ht="24.15" customHeight="1">
      <c r="A128" s="38"/>
      <c r="B128" s="39"/>
      <c r="C128" s="252" t="s">
        <v>457</v>
      </c>
      <c r="D128" s="252" t="s">
        <v>394</v>
      </c>
      <c r="E128" s="253" t="s">
        <v>533</v>
      </c>
      <c r="F128" s="254" t="s">
        <v>534</v>
      </c>
      <c r="G128" s="255" t="s">
        <v>227</v>
      </c>
      <c r="H128" s="256">
        <v>12</v>
      </c>
      <c r="I128" s="257"/>
      <c r="J128" s="258">
        <f>ROUND(I128*H128,2)</f>
        <v>0</v>
      </c>
      <c r="K128" s="254" t="s">
        <v>205</v>
      </c>
      <c r="L128" s="259"/>
      <c r="M128" s="260" t="s">
        <v>19</v>
      </c>
      <c r="N128" s="261" t="s">
        <v>44</v>
      </c>
      <c r="O128" s="84"/>
      <c r="P128" s="221">
        <f>O128*H128</f>
        <v>0</v>
      </c>
      <c r="Q128" s="221">
        <v>0.0092</v>
      </c>
      <c r="R128" s="221">
        <f>Q128*H128</f>
        <v>0.1104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249</v>
      </c>
      <c r="AT128" s="223" t="s">
        <v>394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1378</v>
      </c>
    </row>
    <row r="129" spans="1:65" s="2" customFormat="1" ht="24.15" customHeight="1">
      <c r="A129" s="38"/>
      <c r="B129" s="39"/>
      <c r="C129" s="212" t="s">
        <v>461</v>
      </c>
      <c r="D129" s="212" t="s">
        <v>201</v>
      </c>
      <c r="E129" s="213" t="s">
        <v>536</v>
      </c>
      <c r="F129" s="214" t="s">
        <v>537</v>
      </c>
      <c r="G129" s="215" t="s">
        <v>424</v>
      </c>
      <c r="H129" s="216">
        <v>5.289</v>
      </c>
      <c r="I129" s="217"/>
      <c r="J129" s="218">
        <f>ROUND(I129*H129,2)</f>
        <v>0</v>
      </c>
      <c r="K129" s="214" t="s">
        <v>205</v>
      </c>
      <c r="L129" s="44"/>
      <c r="M129" s="219" t="s">
        <v>19</v>
      </c>
      <c r="N129" s="220" t="s">
        <v>44</v>
      </c>
      <c r="O129" s="84"/>
      <c r="P129" s="221">
        <f>O129*H129</f>
        <v>0</v>
      </c>
      <c r="Q129" s="221">
        <v>2.45329</v>
      </c>
      <c r="R129" s="221">
        <f>Q129*H129</f>
        <v>12.97545081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206</v>
      </c>
      <c r="AT129" s="223" t="s">
        <v>201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1379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1380</v>
      </c>
      <c r="G130" s="237"/>
      <c r="H130" s="240">
        <v>5.289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1.75" customHeight="1">
      <c r="A131" s="38"/>
      <c r="B131" s="39"/>
      <c r="C131" s="212" t="s">
        <v>389</v>
      </c>
      <c r="D131" s="212" t="s">
        <v>201</v>
      </c>
      <c r="E131" s="213" t="s">
        <v>540</v>
      </c>
      <c r="F131" s="214" t="s">
        <v>541</v>
      </c>
      <c r="G131" s="215" t="s">
        <v>204</v>
      </c>
      <c r="H131" s="216">
        <v>18.597</v>
      </c>
      <c r="I131" s="217"/>
      <c r="J131" s="218">
        <f>ROUND(I131*H131,2)</f>
        <v>0</v>
      </c>
      <c r="K131" s="214" t="s">
        <v>205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0.00402</v>
      </c>
      <c r="R131" s="221">
        <f>Q131*H131</f>
        <v>0.07475994000000001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1381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1382</v>
      </c>
      <c r="G132" s="237"/>
      <c r="H132" s="240">
        <v>17.94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725</v>
      </c>
      <c r="G133" s="237"/>
      <c r="H133" s="240">
        <v>0.657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63" s="12" customFormat="1" ht="22.8" customHeight="1">
      <c r="A134" s="12"/>
      <c r="B134" s="196"/>
      <c r="C134" s="197"/>
      <c r="D134" s="198" t="s">
        <v>72</v>
      </c>
      <c r="E134" s="210" t="s">
        <v>223</v>
      </c>
      <c r="F134" s="210" t="s">
        <v>224</v>
      </c>
      <c r="G134" s="197"/>
      <c r="H134" s="197"/>
      <c r="I134" s="200"/>
      <c r="J134" s="211">
        <f>BK134</f>
        <v>0</v>
      </c>
      <c r="K134" s="197"/>
      <c r="L134" s="202"/>
      <c r="M134" s="203"/>
      <c r="N134" s="204"/>
      <c r="O134" s="204"/>
      <c r="P134" s="205">
        <f>P135</f>
        <v>0</v>
      </c>
      <c r="Q134" s="204"/>
      <c r="R134" s="205">
        <f>R135</f>
        <v>33.50284</v>
      </c>
      <c r="S134" s="204"/>
      <c r="T134" s="206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80</v>
      </c>
      <c r="AT134" s="208" t="s">
        <v>72</v>
      </c>
      <c r="AU134" s="208" t="s">
        <v>80</v>
      </c>
      <c r="AY134" s="207" t="s">
        <v>199</v>
      </c>
      <c r="BK134" s="209">
        <f>BK135</f>
        <v>0</v>
      </c>
    </row>
    <row r="135" spans="1:65" s="2" customFormat="1" ht="33" customHeight="1">
      <c r="A135" s="38"/>
      <c r="B135" s="39"/>
      <c r="C135" s="212" t="s">
        <v>470</v>
      </c>
      <c r="D135" s="212" t="s">
        <v>201</v>
      </c>
      <c r="E135" s="213" t="s">
        <v>726</v>
      </c>
      <c r="F135" s="214" t="s">
        <v>727</v>
      </c>
      <c r="G135" s="215" t="s">
        <v>547</v>
      </c>
      <c r="H135" s="216">
        <v>2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16.75142</v>
      </c>
      <c r="R135" s="221">
        <f>Q135*H135</f>
        <v>33.50284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1383</v>
      </c>
    </row>
    <row r="136" spans="1:63" s="12" customFormat="1" ht="22.8" customHeight="1">
      <c r="A136" s="12"/>
      <c r="B136" s="196"/>
      <c r="C136" s="197"/>
      <c r="D136" s="198" t="s">
        <v>72</v>
      </c>
      <c r="E136" s="210" t="s">
        <v>237</v>
      </c>
      <c r="F136" s="210" t="s">
        <v>238</v>
      </c>
      <c r="G136" s="197"/>
      <c r="H136" s="197"/>
      <c r="I136" s="200"/>
      <c r="J136" s="211">
        <f>BK136</f>
        <v>0</v>
      </c>
      <c r="K136" s="197"/>
      <c r="L136" s="202"/>
      <c r="M136" s="203"/>
      <c r="N136" s="204"/>
      <c r="O136" s="204"/>
      <c r="P136" s="205">
        <f>SUM(P137:P141)</f>
        <v>0</v>
      </c>
      <c r="Q136" s="204"/>
      <c r="R136" s="205">
        <f>SUM(R137:R141)</f>
        <v>0</v>
      </c>
      <c r="S136" s="204"/>
      <c r="T136" s="206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7" t="s">
        <v>80</v>
      </c>
      <c r="AT136" s="208" t="s">
        <v>72</v>
      </c>
      <c r="AU136" s="208" t="s">
        <v>80</v>
      </c>
      <c r="AY136" s="207" t="s">
        <v>199</v>
      </c>
      <c r="BK136" s="209">
        <f>SUM(BK137:BK141)</f>
        <v>0</v>
      </c>
    </row>
    <row r="137" spans="1:65" s="2" customFormat="1" ht="33" customHeight="1">
      <c r="A137" s="38"/>
      <c r="B137" s="39"/>
      <c r="C137" s="212" t="s">
        <v>472</v>
      </c>
      <c r="D137" s="212" t="s">
        <v>201</v>
      </c>
      <c r="E137" s="213" t="s">
        <v>240</v>
      </c>
      <c r="F137" s="214" t="s">
        <v>241</v>
      </c>
      <c r="G137" s="215" t="s">
        <v>242</v>
      </c>
      <c r="H137" s="216">
        <v>8.05</v>
      </c>
      <c r="I137" s="217"/>
      <c r="J137" s="218">
        <f>ROUND(I137*H137,2)</f>
        <v>0</v>
      </c>
      <c r="K137" s="214" t="s">
        <v>205</v>
      </c>
      <c r="L137" s="44"/>
      <c r="M137" s="219" t="s">
        <v>19</v>
      </c>
      <c r="N137" s="220" t="s">
        <v>44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206</v>
      </c>
      <c r="AT137" s="223" t="s">
        <v>201</v>
      </c>
      <c r="AU137" s="223" t="s">
        <v>82</v>
      </c>
      <c r="AY137" s="17" t="s">
        <v>199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206</v>
      </c>
      <c r="BM137" s="223" t="s">
        <v>1384</v>
      </c>
    </row>
    <row r="138" spans="1:65" s="2" customFormat="1" ht="44.25" customHeight="1">
      <c r="A138" s="38"/>
      <c r="B138" s="39"/>
      <c r="C138" s="212" t="s">
        <v>7</v>
      </c>
      <c r="D138" s="212" t="s">
        <v>201</v>
      </c>
      <c r="E138" s="213" t="s">
        <v>245</v>
      </c>
      <c r="F138" s="214" t="s">
        <v>246</v>
      </c>
      <c r="G138" s="215" t="s">
        <v>242</v>
      </c>
      <c r="H138" s="216">
        <v>120.75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1385</v>
      </c>
    </row>
    <row r="139" spans="1:51" s="14" customFormat="1" ht="12">
      <c r="A139" s="14"/>
      <c r="B139" s="236"/>
      <c r="C139" s="237"/>
      <c r="D139" s="227" t="s">
        <v>208</v>
      </c>
      <c r="E139" s="238" t="s">
        <v>19</v>
      </c>
      <c r="F139" s="239" t="s">
        <v>1386</v>
      </c>
      <c r="G139" s="237"/>
      <c r="H139" s="240">
        <v>8.05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208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7"/>
      <c r="F140" s="239" t="s">
        <v>1387</v>
      </c>
      <c r="G140" s="237"/>
      <c r="H140" s="240">
        <v>120.75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4</v>
      </c>
      <c r="AX140" s="14" t="s">
        <v>80</v>
      </c>
      <c r="AY140" s="246" t="s">
        <v>199</v>
      </c>
    </row>
    <row r="141" spans="1:65" s="2" customFormat="1" ht="44.25" customHeight="1">
      <c r="A141" s="38"/>
      <c r="B141" s="39"/>
      <c r="C141" s="212" t="s">
        <v>476</v>
      </c>
      <c r="D141" s="212" t="s">
        <v>201</v>
      </c>
      <c r="E141" s="213" t="s">
        <v>552</v>
      </c>
      <c r="F141" s="214" t="s">
        <v>553</v>
      </c>
      <c r="G141" s="215" t="s">
        <v>242</v>
      </c>
      <c r="H141" s="216">
        <v>8.05</v>
      </c>
      <c r="I141" s="217"/>
      <c r="J141" s="218">
        <f>ROUND(I141*H141,2)</f>
        <v>0</v>
      </c>
      <c r="K141" s="214" t="s">
        <v>205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1388</v>
      </c>
    </row>
    <row r="142" spans="1:63" s="12" customFormat="1" ht="22.8" customHeight="1">
      <c r="A142" s="12"/>
      <c r="B142" s="196"/>
      <c r="C142" s="197"/>
      <c r="D142" s="198" t="s">
        <v>72</v>
      </c>
      <c r="E142" s="210" t="s">
        <v>253</v>
      </c>
      <c r="F142" s="210" t="s">
        <v>254</v>
      </c>
      <c r="G142" s="197"/>
      <c r="H142" s="197"/>
      <c r="I142" s="200"/>
      <c r="J142" s="211">
        <f>BK142</f>
        <v>0</v>
      </c>
      <c r="K142" s="197"/>
      <c r="L142" s="202"/>
      <c r="M142" s="203"/>
      <c r="N142" s="204"/>
      <c r="O142" s="204"/>
      <c r="P142" s="205">
        <f>P143</f>
        <v>0</v>
      </c>
      <c r="Q142" s="204"/>
      <c r="R142" s="205">
        <f>R143</f>
        <v>0</v>
      </c>
      <c r="S142" s="204"/>
      <c r="T142" s="20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7" t="s">
        <v>80</v>
      </c>
      <c r="AT142" s="208" t="s">
        <v>72</v>
      </c>
      <c r="AU142" s="208" t="s">
        <v>80</v>
      </c>
      <c r="AY142" s="207" t="s">
        <v>199</v>
      </c>
      <c r="BK142" s="209">
        <f>BK143</f>
        <v>0</v>
      </c>
    </row>
    <row r="143" spans="1:65" s="2" customFormat="1" ht="44.25" customHeight="1">
      <c r="A143" s="38"/>
      <c r="B143" s="39"/>
      <c r="C143" s="212" t="s">
        <v>555</v>
      </c>
      <c r="D143" s="212" t="s">
        <v>201</v>
      </c>
      <c r="E143" s="213" t="s">
        <v>255</v>
      </c>
      <c r="F143" s="214" t="s">
        <v>256</v>
      </c>
      <c r="G143" s="215" t="s">
        <v>242</v>
      </c>
      <c r="H143" s="216">
        <v>66.794</v>
      </c>
      <c r="I143" s="217"/>
      <c r="J143" s="218">
        <f>ROUND(I143*H143,2)</f>
        <v>0</v>
      </c>
      <c r="K143" s="214" t="s">
        <v>205</v>
      </c>
      <c r="L143" s="44"/>
      <c r="M143" s="247" t="s">
        <v>19</v>
      </c>
      <c r="N143" s="248" t="s">
        <v>44</v>
      </c>
      <c r="O143" s="249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206</v>
      </c>
      <c r="AT143" s="223" t="s">
        <v>201</v>
      </c>
      <c r="AU143" s="223" t="s">
        <v>82</v>
      </c>
      <c r="AY143" s="17" t="s">
        <v>199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206</v>
      </c>
      <c r="BM143" s="223" t="s">
        <v>1389</v>
      </c>
    </row>
    <row r="144" spans="1:31" s="2" customFormat="1" ht="6.95" customHeight="1">
      <c r="A144" s="38"/>
      <c r="B144" s="59"/>
      <c r="C144" s="60"/>
      <c r="D144" s="60"/>
      <c r="E144" s="60"/>
      <c r="F144" s="60"/>
      <c r="G144" s="60"/>
      <c r="H144" s="60"/>
      <c r="I144" s="60"/>
      <c r="J144" s="60"/>
      <c r="K144" s="60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93:K1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172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258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ROUND((SUM(BE90:BE163)),2)</f>
        <v>0</v>
      </c>
      <c r="G35" s="38"/>
      <c r="H35" s="38"/>
      <c r="I35" s="157">
        <v>0.21</v>
      </c>
      <c r="J35" s="156">
        <f>ROUND(((SUM(BE90:BE163))*I35),2)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ROUND((SUM(BF90:BF163)),2)</f>
        <v>0</v>
      </c>
      <c r="G36" s="38"/>
      <c r="H36" s="38"/>
      <c r="I36" s="157">
        <v>0.15</v>
      </c>
      <c r="J36" s="156">
        <f>ROUND(((SUM(BF90:BF163))*I36),2)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ROUND((SUM(BG90:BG163)),2)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ROUND((SUM(BH90:BH163)),2)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ROUND((SUM(BI90:BI163)),2)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172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Bourací a přípravné práce - Úsek C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181</v>
      </c>
      <c r="E66" s="182"/>
      <c r="F66" s="182"/>
      <c r="G66" s="182"/>
      <c r="H66" s="182"/>
      <c r="I66" s="182"/>
      <c r="J66" s="183">
        <f>J122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J149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J162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172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02 - Bourací a přípravné práce - Úsek C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1.141317</v>
      </c>
      <c r="S90" s="96"/>
      <c r="T90" s="194">
        <f>T91</f>
        <v>2026.4466250000003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P92+P122+P149+P162</f>
        <v>0</v>
      </c>
      <c r="Q91" s="204"/>
      <c r="R91" s="205">
        <f>R92+R122+R149+R162</f>
        <v>1.141317</v>
      </c>
      <c r="S91" s="204"/>
      <c r="T91" s="206">
        <f>T92+T122+T149+T162</f>
        <v>2026.4466250000003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BK92+BK122+BK149+BK162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SUM(P93:P121)</f>
        <v>0</v>
      </c>
      <c r="Q92" s="204"/>
      <c r="R92" s="205">
        <f>SUM(R93:R121)</f>
        <v>1.141317</v>
      </c>
      <c r="S92" s="204"/>
      <c r="T92" s="206">
        <f>SUM(T93:T121)</f>
        <v>2026.4466250000003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SUM(BK93:BK121)</f>
        <v>0</v>
      </c>
    </row>
    <row r="93" spans="1:65" s="2" customFormat="1" ht="44.25" customHeight="1">
      <c r="A93" s="38"/>
      <c r="B93" s="39"/>
      <c r="C93" s="212" t="s">
        <v>80</v>
      </c>
      <c r="D93" s="212" t="s">
        <v>201</v>
      </c>
      <c r="E93" s="213" t="s">
        <v>202</v>
      </c>
      <c r="F93" s="214" t="s">
        <v>203</v>
      </c>
      <c r="G93" s="215" t="s">
        <v>204</v>
      </c>
      <c r="H93" s="216">
        <v>73.925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4E-05</v>
      </c>
      <c r="R93" s="221">
        <f>Q93*H93</f>
        <v>0.002957</v>
      </c>
      <c r="S93" s="221">
        <v>0.115</v>
      </c>
      <c r="T93" s="222">
        <f>S93*H93</f>
        <v>8.501375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259</v>
      </c>
    </row>
    <row r="94" spans="1:51" s="13" customFormat="1" ht="12">
      <c r="A94" s="13"/>
      <c r="B94" s="225"/>
      <c r="C94" s="226"/>
      <c r="D94" s="227" t="s">
        <v>208</v>
      </c>
      <c r="E94" s="228" t="s">
        <v>19</v>
      </c>
      <c r="F94" s="229" t="s">
        <v>260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208</v>
      </c>
      <c r="AU94" s="235" t="s">
        <v>82</v>
      </c>
      <c r="AV94" s="13" t="s">
        <v>80</v>
      </c>
      <c r="AW94" s="13" t="s">
        <v>34</v>
      </c>
      <c r="AX94" s="13" t="s">
        <v>73</v>
      </c>
      <c r="AY94" s="235" t="s">
        <v>199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261</v>
      </c>
      <c r="G95" s="237"/>
      <c r="H95" s="240">
        <v>2.85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262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263</v>
      </c>
      <c r="G97" s="237"/>
      <c r="H97" s="240">
        <v>55.45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264</v>
      </c>
      <c r="G98" s="237"/>
      <c r="H98" s="240">
        <v>6.26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265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266</v>
      </c>
      <c r="G100" s="237"/>
      <c r="H100" s="240">
        <v>1.875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267</v>
      </c>
      <c r="G101" s="237"/>
      <c r="H101" s="240">
        <v>2.14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268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269</v>
      </c>
      <c r="G103" s="237"/>
      <c r="H103" s="240">
        <v>2.75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270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271</v>
      </c>
      <c r="G105" s="237"/>
      <c r="H105" s="240">
        <v>2.6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49.05" customHeight="1">
      <c r="A106" s="38"/>
      <c r="B106" s="39"/>
      <c r="C106" s="212" t="s">
        <v>82</v>
      </c>
      <c r="D106" s="212" t="s">
        <v>201</v>
      </c>
      <c r="E106" s="213" t="s">
        <v>213</v>
      </c>
      <c r="F106" s="214" t="s">
        <v>214</v>
      </c>
      <c r="G106" s="215" t="s">
        <v>204</v>
      </c>
      <c r="H106" s="216">
        <v>147.85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5E-05</v>
      </c>
      <c r="R106" s="221">
        <f>Q106*H106</f>
        <v>0.0073925</v>
      </c>
      <c r="S106" s="221">
        <v>0.115</v>
      </c>
      <c r="T106" s="222">
        <f>S106*H106</f>
        <v>17.00275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272</v>
      </c>
    </row>
    <row r="107" spans="1:51" s="13" customFormat="1" ht="12">
      <c r="A107" s="13"/>
      <c r="B107" s="225"/>
      <c r="C107" s="226"/>
      <c r="D107" s="227" t="s">
        <v>208</v>
      </c>
      <c r="E107" s="228" t="s">
        <v>19</v>
      </c>
      <c r="F107" s="229" t="s">
        <v>260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208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273</v>
      </c>
      <c r="G108" s="237"/>
      <c r="H108" s="240">
        <v>5.7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51" s="13" customFormat="1" ht="12">
      <c r="A109" s="13"/>
      <c r="B109" s="225"/>
      <c r="C109" s="226"/>
      <c r="D109" s="227" t="s">
        <v>208</v>
      </c>
      <c r="E109" s="228" t="s">
        <v>19</v>
      </c>
      <c r="F109" s="229" t="s">
        <v>262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208</v>
      </c>
      <c r="AU109" s="235" t="s">
        <v>82</v>
      </c>
      <c r="AV109" s="13" t="s">
        <v>80</v>
      </c>
      <c r="AW109" s="13" t="s">
        <v>34</v>
      </c>
      <c r="AX109" s="13" t="s">
        <v>73</v>
      </c>
      <c r="AY109" s="235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274</v>
      </c>
      <c r="G110" s="237"/>
      <c r="H110" s="240">
        <v>110.9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275</v>
      </c>
      <c r="G111" s="237"/>
      <c r="H111" s="240">
        <v>12.52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51" s="13" customFormat="1" ht="12">
      <c r="A112" s="13"/>
      <c r="B112" s="225"/>
      <c r="C112" s="226"/>
      <c r="D112" s="227" t="s">
        <v>208</v>
      </c>
      <c r="E112" s="228" t="s">
        <v>19</v>
      </c>
      <c r="F112" s="229" t="s">
        <v>265</v>
      </c>
      <c r="G112" s="226"/>
      <c r="H112" s="228" t="s">
        <v>19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208</v>
      </c>
      <c r="AU112" s="235" t="s">
        <v>82</v>
      </c>
      <c r="AV112" s="13" t="s">
        <v>80</v>
      </c>
      <c r="AW112" s="13" t="s">
        <v>34</v>
      </c>
      <c r="AX112" s="13" t="s">
        <v>73</v>
      </c>
      <c r="AY112" s="235" t="s">
        <v>199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276</v>
      </c>
      <c r="G113" s="237"/>
      <c r="H113" s="240">
        <v>3.75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277</v>
      </c>
      <c r="G114" s="237"/>
      <c r="H114" s="240">
        <v>4.28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3" customFormat="1" ht="12">
      <c r="A115" s="13"/>
      <c r="B115" s="225"/>
      <c r="C115" s="226"/>
      <c r="D115" s="227" t="s">
        <v>208</v>
      </c>
      <c r="E115" s="228" t="s">
        <v>19</v>
      </c>
      <c r="F115" s="229" t="s">
        <v>268</v>
      </c>
      <c r="G115" s="226"/>
      <c r="H115" s="228" t="s">
        <v>19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208</v>
      </c>
      <c r="AU115" s="235" t="s">
        <v>82</v>
      </c>
      <c r="AV115" s="13" t="s">
        <v>80</v>
      </c>
      <c r="AW115" s="13" t="s">
        <v>34</v>
      </c>
      <c r="AX115" s="13" t="s">
        <v>73</v>
      </c>
      <c r="AY115" s="235" t="s">
        <v>199</v>
      </c>
    </row>
    <row r="116" spans="1:51" s="14" customFormat="1" ht="12">
      <c r="A116" s="14"/>
      <c r="B116" s="236"/>
      <c r="C116" s="237"/>
      <c r="D116" s="227" t="s">
        <v>208</v>
      </c>
      <c r="E116" s="238" t="s">
        <v>19</v>
      </c>
      <c r="F116" s="239" t="s">
        <v>278</v>
      </c>
      <c r="G116" s="237"/>
      <c r="H116" s="240">
        <v>5.5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208</v>
      </c>
      <c r="AU116" s="246" t="s">
        <v>82</v>
      </c>
      <c r="AV116" s="14" t="s">
        <v>82</v>
      </c>
      <c r="AW116" s="14" t="s">
        <v>34</v>
      </c>
      <c r="AX116" s="14" t="s">
        <v>73</v>
      </c>
      <c r="AY116" s="246" t="s">
        <v>199</v>
      </c>
    </row>
    <row r="117" spans="1:51" s="13" customFormat="1" ht="12">
      <c r="A117" s="13"/>
      <c r="B117" s="225"/>
      <c r="C117" s="226"/>
      <c r="D117" s="227" t="s">
        <v>208</v>
      </c>
      <c r="E117" s="228" t="s">
        <v>19</v>
      </c>
      <c r="F117" s="229" t="s">
        <v>270</v>
      </c>
      <c r="G117" s="226"/>
      <c r="H117" s="228" t="s">
        <v>19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208</v>
      </c>
      <c r="AU117" s="235" t="s">
        <v>82</v>
      </c>
      <c r="AV117" s="13" t="s">
        <v>80</v>
      </c>
      <c r="AW117" s="13" t="s">
        <v>34</v>
      </c>
      <c r="AX117" s="13" t="s">
        <v>73</v>
      </c>
      <c r="AY117" s="235" t="s">
        <v>199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279</v>
      </c>
      <c r="G118" s="237"/>
      <c r="H118" s="240">
        <v>5.2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65" s="2" customFormat="1" ht="55.5" customHeight="1">
      <c r="A119" s="38"/>
      <c r="B119" s="39"/>
      <c r="C119" s="212" t="s">
        <v>218</v>
      </c>
      <c r="D119" s="212" t="s">
        <v>201</v>
      </c>
      <c r="E119" s="213" t="s">
        <v>219</v>
      </c>
      <c r="F119" s="214" t="s">
        <v>220</v>
      </c>
      <c r="G119" s="215" t="s">
        <v>204</v>
      </c>
      <c r="H119" s="216">
        <v>8699.75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0.00013</v>
      </c>
      <c r="R119" s="221">
        <f>Q119*H119</f>
        <v>1.1309675</v>
      </c>
      <c r="S119" s="221">
        <v>0.23</v>
      </c>
      <c r="T119" s="222">
        <f>S119*H119</f>
        <v>2000.9425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280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281</v>
      </c>
      <c r="G120" s="237"/>
      <c r="H120" s="240">
        <v>8847.6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51" s="14" customFormat="1" ht="12">
      <c r="A121" s="14"/>
      <c r="B121" s="236"/>
      <c r="C121" s="237"/>
      <c r="D121" s="227" t="s">
        <v>208</v>
      </c>
      <c r="E121" s="238" t="s">
        <v>19</v>
      </c>
      <c r="F121" s="239" t="s">
        <v>282</v>
      </c>
      <c r="G121" s="237"/>
      <c r="H121" s="240">
        <v>-147.85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208</v>
      </c>
      <c r="AU121" s="246" t="s">
        <v>82</v>
      </c>
      <c r="AV121" s="14" t="s">
        <v>82</v>
      </c>
      <c r="AW121" s="14" t="s">
        <v>34</v>
      </c>
      <c r="AX121" s="14" t="s">
        <v>73</v>
      </c>
      <c r="AY121" s="246" t="s">
        <v>199</v>
      </c>
    </row>
    <row r="122" spans="1:63" s="12" customFormat="1" ht="22.8" customHeight="1">
      <c r="A122" s="12"/>
      <c r="B122" s="196"/>
      <c r="C122" s="197"/>
      <c r="D122" s="198" t="s">
        <v>72</v>
      </c>
      <c r="E122" s="210" t="s">
        <v>223</v>
      </c>
      <c r="F122" s="210" t="s">
        <v>224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SUM(P123:P148)</f>
        <v>0</v>
      </c>
      <c r="Q122" s="204"/>
      <c r="R122" s="205">
        <f>SUM(R123:R148)</f>
        <v>0</v>
      </c>
      <c r="S122" s="204"/>
      <c r="T122" s="206">
        <f>SUM(T123:T148)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80</v>
      </c>
      <c r="AT122" s="208" t="s">
        <v>72</v>
      </c>
      <c r="AU122" s="208" t="s">
        <v>80</v>
      </c>
      <c r="AY122" s="207" t="s">
        <v>199</v>
      </c>
      <c r="BK122" s="209">
        <f>SUM(BK123:BK148)</f>
        <v>0</v>
      </c>
    </row>
    <row r="123" spans="1:65" s="2" customFormat="1" ht="24.15" customHeight="1">
      <c r="A123" s="38"/>
      <c r="B123" s="39"/>
      <c r="C123" s="212" t="s">
        <v>206</v>
      </c>
      <c r="D123" s="212" t="s">
        <v>201</v>
      </c>
      <c r="E123" s="213" t="s">
        <v>225</v>
      </c>
      <c r="F123" s="214" t="s">
        <v>226</v>
      </c>
      <c r="G123" s="215" t="s">
        <v>227</v>
      </c>
      <c r="H123" s="216">
        <v>295.7</v>
      </c>
      <c r="I123" s="217"/>
      <c r="J123" s="218">
        <f>ROUND(I123*H123,2)</f>
        <v>0</v>
      </c>
      <c r="K123" s="214" t="s">
        <v>205</v>
      </c>
      <c r="L123" s="44"/>
      <c r="M123" s="219" t="s">
        <v>19</v>
      </c>
      <c r="N123" s="220" t="s">
        <v>44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206</v>
      </c>
      <c r="AT123" s="223" t="s">
        <v>201</v>
      </c>
      <c r="AU123" s="223" t="s">
        <v>82</v>
      </c>
      <c r="AY123" s="17" t="s">
        <v>199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206</v>
      </c>
      <c r="BM123" s="223" t="s">
        <v>283</v>
      </c>
    </row>
    <row r="124" spans="1:51" s="13" customFormat="1" ht="12">
      <c r="A124" s="13"/>
      <c r="B124" s="225"/>
      <c r="C124" s="226"/>
      <c r="D124" s="227" t="s">
        <v>208</v>
      </c>
      <c r="E124" s="228" t="s">
        <v>19</v>
      </c>
      <c r="F124" s="229" t="s">
        <v>260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208</v>
      </c>
      <c r="AU124" s="235" t="s">
        <v>82</v>
      </c>
      <c r="AV124" s="13" t="s">
        <v>80</v>
      </c>
      <c r="AW124" s="13" t="s">
        <v>34</v>
      </c>
      <c r="AX124" s="13" t="s">
        <v>73</v>
      </c>
      <c r="AY124" s="235" t="s">
        <v>199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284</v>
      </c>
      <c r="G125" s="237"/>
      <c r="H125" s="240">
        <v>11.4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51" s="13" customFormat="1" ht="12">
      <c r="A126" s="13"/>
      <c r="B126" s="225"/>
      <c r="C126" s="226"/>
      <c r="D126" s="227" t="s">
        <v>208</v>
      </c>
      <c r="E126" s="228" t="s">
        <v>19</v>
      </c>
      <c r="F126" s="229" t="s">
        <v>262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208</v>
      </c>
      <c r="AU126" s="235" t="s">
        <v>82</v>
      </c>
      <c r="AV126" s="13" t="s">
        <v>80</v>
      </c>
      <c r="AW126" s="13" t="s">
        <v>34</v>
      </c>
      <c r="AX126" s="13" t="s">
        <v>73</v>
      </c>
      <c r="AY126" s="235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285</v>
      </c>
      <c r="G127" s="237"/>
      <c r="H127" s="240">
        <v>221.8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286</v>
      </c>
      <c r="G128" s="237"/>
      <c r="H128" s="240">
        <v>25.04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51" s="13" customFormat="1" ht="12">
      <c r="A129" s="13"/>
      <c r="B129" s="225"/>
      <c r="C129" s="226"/>
      <c r="D129" s="227" t="s">
        <v>208</v>
      </c>
      <c r="E129" s="228" t="s">
        <v>19</v>
      </c>
      <c r="F129" s="229" t="s">
        <v>265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208</v>
      </c>
      <c r="AU129" s="235" t="s">
        <v>82</v>
      </c>
      <c r="AV129" s="13" t="s">
        <v>80</v>
      </c>
      <c r="AW129" s="13" t="s">
        <v>34</v>
      </c>
      <c r="AX129" s="13" t="s">
        <v>73</v>
      </c>
      <c r="AY129" s="235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287</v>
      </c>
      <c r="G130" s="237"/>
      <c r="H130" s="240">
        <v>7.5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288</v>
      </c>
      <c r="G131" s="237"/>
      <c r="H131" s="240">
        <v>8.56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51" s="13" customFormat="1" ht="12">
      <c r="A132" s="13"/>
      <c r="B132" s="225"/>
      <c r="C132" s="226"/>
      <c r="D132" s="227" t="s">
        <v>208</v>
      </c>
      <c r="E132" s="228" t="s">
        <v>19</v>
      </c>
      <c r="F132" s="229" t="s">
        <v>268</v>
      </c>
      <c r="G132" s="226"/>
      <c r="H132" s="228" t="s">
        <v>19</v>
      </c>
      <c r="I132" s="230"/>
      <c r="J132" s="226"/>
      <c r="K132" s="226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208</v>
      </c>
      <c r="AU132" s="235" t="s">
        <v>82</v>
      </c>
      <c r="AV132" s="13" t="s">
        <v>80</v>
      </c>
      <c r="AW132" s="13" t="s">
        <v>34</v>
      </c>
      <c r="AX132" s="13" t="s">
        <v>73</v>
      </c>
      <c r="AY132" s="235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289</v>
      </c>
      <c r="G133" s="237"/>
      <c r="H133" s="240">
        <v>11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3" customFormat="1" ht="12">
      <c r="A134" s="13"/>
      <c r="B134" s="225"/>
      <c r="C134" s="226"/>
      <c r="D134" s="227" t="s">
        <v>208</v>
      </c>
      <c r="E134" s="228" t="s">
        <v>19</v>
      </c>
      <c r="F134" s="229" t="s">
        <v>270</v>
      </c>
      <c r="G134" s="226"/>
      <c r="H134" s="228" t="s">
        <v>19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208</v>
      </c>
      <c r="AU134" s="235" t="s">
        <v>82</v>
      </c>
      <c r="AV134" s="13" t="s">
        <v>80</v>
      </c>
      <c r="AW134" s="13" t="s">
        <v>34</v>
      </c>
      <c r="AX134" s="13" t="s">
        <v>73</v>
      </c>
      <c r="AY134" s="235" t="s">
        <v>199</v>
      </c>
    </row>
    <row r="135" spans="1:51" s="14" customFormat="1" ht="12">
      <c r="A135" s="14"/>
      <c r="B135" s="236"/>
      <c r="C135" s="237"/>
      <c r="D135" s="227" t="s">
        <v>208</v>
      </c>
      <c r="E135" s="238" t="s">
        <v>19</v>
      </c>
      <c r="F135" s="239" t="s">
        <v>290</v>
      </c>
      <c r="G135" s="237"/>
      <c r="H135" s="240">
        <v>10.4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208</v>
      </c>
      <c r="AU135" s="246" t="s">
        <v>82</v>
      </c>
      <c r="AV135" s="14" t="s">
        <v>82</v>
      </c>
      <c r="AW135" s="14" t="s">
        <v>34</v>
      </c>
      <c r="AX135" s="14" t="s">
        <v>73</v>
      </c>
      <c r="AY135" s="246" t="s">
        <v>199</v>
      </c>
    </row>
    <row r="136" spans="1:65" s="2" customFormat="1" ht="24.15" customHeight="1">
      <c r="A136" s="38"/>
      <c r="B136" s="39"/>
      <c r="C136" s="212" t="s">
        <v>231</v>
      </c>
      <c r="D136" s="212" t="s">
        <v>201</v>
      </c>
      <c r="E136" s="213" t="s">
        <v>232</v>
      </c>
      <c r="F136" s="214" t="s">
        <v>233</v>
      </c>
      <c r="G136" s="215" t="s">
        <v>227</v>
      </c>
      <c r="H136" s="216">
        <v>147.85</v>
      </c>
      <c r="I136" s="217"/>
      <c r="J136" s="218">
        <f>ROUND(I136*H136,2)</f>
        <v>0</v>
      </c>
      <c r="K136" s="214" t="s">
        <v>205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206</v>
      </c>
      <c r="AT136" s="223" t="s">
        <v>201</v>
      </c>
      <c r="AU136" s="223" t="s">
        <v>82</v>
      </c>
      <c r="AY136" s="17" t="s">
        <v>199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206</v>
      </c>
      <c r="BM136" s="223" t="s">
        <v>291</v>
      </c>
    </row>
    <row r="137" spans="1:51" s="13" customFormat="1" ht="12">
      <c r="A137" s="13"/>
      <c r="B137" s="225"/>
      <c r="C137" s="226"/>
      <c r="D137" s="227" t="s">
        <v>208</v>
      </c>
      <c r="E137" s="228" t="s">
        <v>19</v>
      </c>
      <c r="F137" s="229" t="s">
        <v>260</v>
      </c>
      <c r="G137" s="226"/>
      <c r="H137" s="228" t="s">
        <v>19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208</v>
      </c>
      <c r="AU137" s="235" t="s">
        <v>82</v>
      </c>
      <c r="AV137" s="13" t="s">
        <v>80</v>
      </c>
      <c r="AW137" s="13" t="s">
        <v>34</v>
      </c>
      <c r="AX137" s="13" t="s">
        <v>73</v>
      </c>
      <c r="AY137" s="235" t="s">
        <v>199</v>
      </c>
    </row>
    <row r="138" spans="1:51" s="14" customFormat="1" ht="12">
      <c r="A138" s="14"/>
      <c r="B138" s="236"/>
      <c r="C138" s="237"/>
      <c r="D138" s="227" t="s">
        <v>208</v>
      </c>
      <c r="E138" s="238" t="s">
        <v>19</v>
      </c>
      <c r="F138" s="239" t="s">
        <v>292</v>
      </c>
      <c r="G138" s="237"/>
      <c r="H138" s="240">
        <v>5.7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208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199</v>
      </c>
    </row>
    <row r="139" spans="1:51" s="13" customFormat="1" ht="12">
      <c r="A139" s="13"/>
      <c r="B139" s="225"/>
      <c r="C139" s="226"/>
      <c r="D139" s="227" t="s">
        <v>208</v>
      </c>
      <c r="E139" s="228" t="s">
        <v>19</v>
      </c>
      <c r="F139" s="229" t="s">
        <v>262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208</v>
      </c>
      <c r="AU139" s="235" t="s">
        <v>82</v>
      </c>
      <c r="AV139" s="13" t="s">
        <v>80</v>
      </c>
      <c r="AW139" s="13" t="s">
        <v>34</v>
      </c>
      <c r="AX139" s="13" t="s">
        <v>73</v>
      </c>
      <c r="AY139" s="235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8" t="s">
        <v>19</v>
      </c>
      <c r="F140" s="239" t="s">
        <v>293</v>
      </c>
      <c r="G140" s="237"/>
      <c r="H140" s="240">
        <v>110.9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199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294</v>
      </c>
      <c r="G141" s="237"/>
      <c r="H141" s="240">
        <v>12.52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51" s="13" customFormat="1" ht="12">
      <c r="A142" s="13"/>
      <c r="B142" s="225"/>
      <c r="C142" s="226"/>
      <c r="D142" s="227" t="s">
        <v>208</v>
      </c>
      <c r="E142" s="228" t="s">
        <v>19</v>
      </c>
      <c r="F142" s="229" t="s">
        <v>265</v>
      </c>
      <c r="G142" s="226"/>
      <c r="H142" s="228" t="s">
        <v>19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208</v>
      </c>
      <c r="AU142" s="235" t="s">
        <v>82</v>
      </c>
      <c r="AV142" s="13" t="s">
        <v>80</v>
      </c>
      <c r="AW142" s="13" t="s">
        <v>34</v>
      </c>
      <c r="AX142" s="13" t="s">
        <v>73</v>
      </c>
      <c r="AY142" s="235" t="s">
        <v>199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295</v>
      </c>
      <c r="G143" s="237"/>
      <c r="H143" s="240">
        <v>3.75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51" s="14" customFormat="1" ht="12">
      <c r="A144" s="14"/>
      <c r="B144" s="236"/>
      <c r="C144" s="237"/>
      <c r="D144" s="227" t="s">
        <v>208</v>
      </c>
      <c r="E144" s="238" t="s">
        <v>19</v>
      </c>
      <c r="F144" s="239" t="s">
        <v>296</v>
      </c>
      <c r="G144" s="237"/>
      <c r="H144" s="240">
        <v>4.28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208</v>
      </c>
      <c r="AU144" s="246" t="s">
        <v>82</v>
      </c>
      <c r="AV144" s="14" t="s">
        <v>82</v>
      </c>
      <c r="AW144" s="14" t="s">
        <v>34</v>
      </c>
      <c r="AX144" s="14" t="s">
        <v>73</v>
      </c>
      <c r="AY144" s="246" t="s">
        <v>199</v>
      </c>
    </row>
    <row r="145" spans="1:51" s="13" customFormat="1" ht="12">
      <c r="A145" s="13"/>
      <c r="B145" s="225"/>
      <c r="C145" s="226"/>
      <c r="D145" s="227" t="s">
        <v>208</v>
      </c>
      <c r="E145" s="228" t="s">
        <v>19</v>
      </c>
      <c r="F145" s="229" t="s">
        <v>268</v>
      </c>
      <c r="G145" s="226"/>
      <c r="H145" s="228" t="s">
        <v>19</v>
      </c>
      <c r="I145" s="230"/>
      <c r="J145" s="226"/>
      <c r="K145" s="226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208</v>
      </c>
      <c r="AU145" s="235" t="s">
        <v>82</v>
      </c>
      <c r="AV145" s="13" t="s">
        <v>80</v>
      </c>
      <c r="AW145" s="13" t="s">
        <v>34</v>
      </c>
      <c r="AX145" s="13" t="s">
        <v>73</v>
      </c>
      <c r="AY145" s="235" t="s">
        <v>199</v>
      </c>
    </row>
    <row r="146" spans="1:51" s="14" customFormat="1" ht="12">
      <c r="A146" s="14"/>
      <c r="B146" s="236"/>
      <c r="C146" s="237"/>
      <c r="D146" s="227" t="s">
        <v>208</v>
      </c>
      <c r="E146" s="238" t="s">
        <v>19</v>
      </c>
      <c r="F146" s="239" t="s">
        <v>236</v>
      </c>
      <c r="G146" s="237"/>
      <c r="H146" s="240">
        <v>5.5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208</v>
      </c>
      <c r="AU146" s="246" t="s">
        <v>82</v>
      </c>
      <c r="AV146" s="14" t="s">
        <v>82</v>
      </c>
      <c r="AW146" s="14" t="s">
        <v>34</v>
      </c>
      <c r="AX146" s="14" t="s">
        <v>73</v>
      </c>
      <c r="AY146" s="246" t="s">
        <v>199</v>
      </c>
    </row>
    <row r="147" spans="1:51" s="13" customFormat="1" ht="12">
      <c r="A147" s="13"/>
      <c r="B147" s="225"/>
      <c r="C147" s="226"/>
      <c r="D147" s="227" t="s">
        <v>208</v>
      </c>
      <c r="E147" s="228" t="s">
        <v>19</v>
      </c>
      <c r="F147" s="229" t="s">
        <v>270</v>
      </c>
      <c r="G147" s="226"/>
      <c r="H147" s="228" t="s">
        <v>19</v>
      </c>
      <c r="I147" s="230"/>
      <c r="J147" s="226"/>
      <c r="K147" s="226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208</v>
      </c>
      <c r="AU147" s="235" t="s">
        <v>82</v>
      </c>
      <c r="AV147" s="13" t="s">
        <v>80</v>
      </c>
      <c r="AW147" s="13" t="s">
        <v>34</v>
      </c>
      <c r="AX147" s="13" t="s">
        <v>73</v>
      </c>
      <c r="AY147" s="235" t="s">
        <v>199</v>
      </c>
    </row>
    <row r="148" spans="1:51" s="14" customFormat="1" ht="12">
      <c r="A148" s="14"/>
      <c r="B148" s="236"/>
      <c r="C148" s="237"/>
      <c r="D148" s="227" t="s">
        <v>208</v>
      </c>
      <c r="E148" s="238" t="s">
        <v>19</v>
      </c>
      <c r="F148" s="239" t="s">
        <v>297</v>
      </c>
      <c r="G148" s="237"/>
      <c r="H148" s="240">
        <v>5.2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208</v>
      </c>
      <c r="AU148" s="246" t="s">
        <v>82</v>
      </c>
      <c r="AV148" s="14" t="s">
        <v>82</v>
      </c>
      <c r="AW148" s="14" t="s">
        <v>34</v>
      </c>
      <c r="AX148" s="14" t="s">
        <v>73</v>
      </c>
      <c r="AY148" s="246" t="s">
        <v>199</v>
      </c>
    </row>
    <row r="149" spans="1:63" s="12" customFormat="1" ht="22.8" customHeight="1">
      <c r="A149" s="12"/>
      <c r="B149" s="196"/>
      <c r="C149" s="197"/>
      <c r="D149" s="198" t="s">
        <v>72</v>
      </c>
      <c r="E149" s="210" t="s">
        <v>237</v>
      </c>
      <c r="F149" s="210" t="s">
        <v>238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SUM(P150:P161)</f>
        <v>0</v>
      </c>
      <c r="Q149" s="204"/>
      <c r="R149" s="205">
        <f>SUM(R150:R161)</f>
        <v>0</v>
      </c>
      <c r="S149" s="204"/>
      <c r="T149" s="206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72</v>
      </c>
      <c r="AU149" s="208" t="s">
        <v>80</v>
      </c>
      <c r="AY149" s="207" t="s">
        <v>199</v>
      </c>
      <c r="BK149" s="209">
        <f>SUM(BK150:BK161)</f>
        <v>0</v>
      </c>
    </row>
    <row r="150" spans="1:65" s="2" customFormat="1" ht="33" customHeight="1">
      <c r="A150" s="38"/>
      <c r="B150" s="39"/>
      <c r="C150" s="212" t="s">
        <v>239</v>
      </c>
      <c r="D150" s="212" t="s">
        <v>201</v>
      </c>
      <c r="E150" s="213" t="s">
        <v>240</v>
      </c>
      <c r="F150" s="214" t="s">
        <v>241</v>
      </c>
      <c r="G150" s="215" t="s">
        <v>242</v>
      </c>
      <c r="H150" s="216">
        <v>1848.78</v>
      </c>
      <c r="I150" s="217"/>
      <c r="J150" s="218">
        <f>ROUND(I150*H150,2)</f>
        <v>0</v>
      </c>
      <c r="K150" s="214" t="s">
        <v>205</v>
      </c>
      <c r="L150" s="44"/>
      <c r="M150" s="219" t="s">
        <v>19</v>
      </c>
      <c r="N150" s="220" t="s">
        <v>44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206</v>
      </c>
      <c r="AT150" s="223" t="s">
        <v>201</v>
      </c>
      <c r="AU150" s="223" t="s">
        <v>82</v>
      </c>
      <c r="AY150" s="17" t="s">
        <v>199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206</v>
      </c>
      <c r="BM150" s="223" t="s">
        <v>298</v>
      </c>
    </row>
    <row r="151" spans="1:51" s="13" customFormat="1" ht="12">
      <c r="A151" s="13"/>
      <c r="B151" s="225"/>
      <c r="C151" s="226"/>
      <c r="D151" s="227" t="s">
        <v>208</v>
      </c>
      <c r="E151" s="228" t="s">
        <v>19</v>
      </c>
      <c r="F151" s="229" t="s">
        <v>299</v>
      </c>
      <c r="G151" s="226"/>
      <c r="H151" s="228" t="s">
        <v>19</v>
      </c>
      <c r="I151" s="230"/>
      <c r="J151" s="226"/>
      <c r="K151" s="226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208</v>
      </c>
      <c r="AU151" s="235" t="s">
        <v>82</v>
      </c>
      <c r="AV151" s="13" t="s">
        <v>80</v>
      </c>
      <c r="AW151" s="13" t="s">
        <v>34</v>
      </c>
      <c r="AX151" s="13" t="s">
        <v>73</v>
      </c>
      <c r="AY151" s="235" t="s">
        <v>199</v>
      </c>
    </row>
    <row r="152" spans="1:51" s="14" customFormat="1" ht="12">
      <c r="A152" s="14"/>
      <c r="B152" s="236"/>
      <c r="C152" s="237"/>
      <c r="D152" s="227" t="s">
        <v>208</v>
      </c>
      <c r="E152" s="238" t="s">
        <v>19</v>
      </c>
      <c r="F152" s="239" t="s">
        <v>300</v>
      </c>
      <c r="G152" s="237"/>
      <c r="H152" s="240">
        <v>2026.447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208</v>
      </c>
      <c r="AU152" s="246" t="s">
        <v>82</v>
      </c>
      <c r="AV152" s="14" t="s">
        <v>82</v>
      </c>
      <c r="AW152" s="14" t="s">
        <v>34</v>
      </c>
      <c r="AX152" s="14" t="s">
        <v>73</v>
      </c>
      <c r="AY152" s="246" t="s">
        <v>199</v>
      </c>
    </row>
    <row r="153" spans="1:51" s="13" customFormat="1" ht="12">
      <c r="A153" s="13"/>
      <c r="B153" s="225"/>
      <c r="C153" s="226"/>
      <c r="D153" s="227" t="s">
        <v>208</v>
      </c>
      <c r="E153" s="228" t="s">
        <v>19</v>
      </c>
      <c r="F153" s="229" t="s">
        <v>301</v>
      </c>
      <c r="G153" s="226"/>
      <c r="H153" s="228" t="s">
        <v>19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208</v>
      </c>
      <c r="AU153" s="235" t="s">
        <v>82</v>
      </c>
      <c r="AV153" s="13" t="s">
        <v>80</v>
      </c>
      <c r="AW153" s="13" t="s">
        <v>34</v>
      </c>
      <c r="AX153" s="13" t="s">
        <v>73</v>
      </c>
      <c r="AY153" s="235" t="s">
        <v>199</v>
      </c>
    </row>
    <row r="154" spans="1:51" s="14" customFormat="1" ht="12">
      <c r="A154" s="14"/>
      <c r="B154" s="236"/>
      <c r="C154" s="237"/>
      <c r="D154" s="227" t="s">
        <v>208</v>
      </c>
      <c r="E154" s="238" t="s">
        <v>19</v>
      </c>
      <c r="F154" s="239" t="s">
        <v>302</v>
      </c>
      <c r="G154" s="237"/>
      <c r="H154" s="240">
        <v>-177.667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208</v>
      </c>
      <c r="AU154" s="246" t="s">
        <v>82</v>
      </c>
      <c r="AV154" s="14" t="s">
        <v>82</v>
      </c>
      <c r="AW154" s="14" t="s">
        <v>34</v>
      </c>
      <c r="AX154" s="14" t="s">
        <v>73</v>
      </c>
      <c r="AY154" s="246" t="s">
        <v>199</v>
      </c>
    </row>
    <row r="155" spans="1:65" s="2" customFormat="1" ht="44.25" customHeight="1">
      <c r="A155" s="38"/>
      <c r="B155" s="39"/>
      <c r="C155" s="212" t="s">
        <v>244</v>
      </c>
      <c r="D155" s="212" t="s">
        <v>201</v>
      </c>
      <c r="E155" s="213" t="s">
        <v>245</v>
      </c>
      <c r="F155" s="214" t="s">
        <v>246</v>
      </c>
      <c r="G155" s="215" t="s">
        <v>242</v>
      </c>
      <c r="H155" s="216">
        <v>7264.416</v>
      </c>
      <c r="I155" s="217"/>
      <c r="J155" s="218">
        <f>ROUND(I155*H155,2)</f>
        <v>0</v>
      </c>
      <c r="K155" s="214" t="s">
        <v>205</v>
      </c>
      <c r="L155" s="44"/>
      <c r="M155" s="219" t="s">
        <v>19</v>
      </c>
      <c r="N155" s="220" t="s">
        <v>44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201</v>
      </c>
      <c r="AU155" s="223" t="s">
        <v>82</v>
      </c>
      <c r="AY155" s="17" t="s">
        <v>199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206</v>
      </c>
      <c r="BM155" s="223" t="s">
        <v>303</v>
      </c>
    </row>
    <row r="156" spans="1:51" s="14" customFormat="1" ht="12">
      <c r="A156" s="14"/>
      <c r="B156" s="236"/>
      <c r="C156" s="237"/>
      <c r="D156" s="227" t="s">
        <v>208</v>
      </c>
      <c r="E156" s="238" t="s">
        <v>19</v>
      </c>
      <c r="F156" s="239" t="s">
        <v>300</v>
      </c>
      <c r="G156" s="237"/>
      <c r="H156" s="240">
        <v>2026.447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6" t="s">
        <v>208</v>
      </c>
      <c r="AU156" s="246" t="s">
        <v>82</v>
      </c>
      <c r="AV156" s="14" t="s">
        <v>82</v>
      </c>
      <c r="AW156" s="14" t="s">
        <v>34</v>
      </c>
      <c r="AX156" s="14" t="s">
        <v>73</v>
      </c>
      <c r="AY156" s="246" t="s">
        <v>199</v>
      </c>
    </row>
    <row r="157" spans="1:51" s="13" customFormat="1" ht="12">
      <c r="A157" s="13"/>
      <c r="B157" s="225"/>
      <c r="C157" s="226"/>
      <c r="D157" s="227" t="s">
        <v>208</v>
      </c>
      <c r="E157" s="228" t="s">
        <v>19</v>
      </c>
      <c r="F157" s="229" t="s">
        <v>304</v>
      </c>
      <c r="G157" s="226"/>
      <c r="H157" s="228" t="s">
        <v>19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208</v>
      </c>
      <c r="AU157" s="235" t="s">
        <v>82</v>
      </c>
      <c r="AV157" s="13" t="s">
        <v>80</v>
      </c>
      <c r="AW157" s="13" t="s">
        <v>34</v>
      </c>
      <c r="AX157" s="13" t="s">
        <v>73</v>
      </c>
      <c r="AY157" s="235" t="s">
        <v>199</v>
      </c>
    </row>
    <row r="158" spans="1:51" s="14" customFormat="1" ht="12">
      <c r="A158" s="14"/>
      <c r="B158" s="236"/>
      <c r="C158" s="237"/>
      <c r="D158" s="227" t="s">
        <v>208</v>
      </c>
      <c r="E158" s="238" t="s">
        <v>19</v>
      </c>
      <c r="F158" s="239" t="s">
        <v>305</v>
      </c>
      <c r="G158" s="237"/>
      <c r="H158" s="240">
        <v>-32.676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208</v>
      </c>
      <c r="AU158" s="246" t="s">
        <v>82</v>
      </c>
      <c r="AV158" s="14" t="s">
        <v>82</v>
      </c>
      <c r="AW158" s="14" t="s">
        <v>34</v>
      </c>
      <c r="AX158" s="14" t="s">
        <v>73</v>
      </c>
      <c r="AY158" s="246" t="s">
        <v>199</v>
      </c>
    </row>
    <row r="159" spans="1:51" s="13" customFormat="1" ht="12">
      <c r="A159" s="13"/>
      <c r="B159" s="225"/>
      <c r="C159" s="226"/>
      <c r="D159" s="227" t="s">
        <v>208</v>
      </c>
      <c r="E159" s="228" t="s">
        <v>19</v>
      </c>
      <c r="F159" s="229" t="s">
        <v>306</v>
      </c>
      <c r="G159" s="226"/>
      <c r="H159" s="228" t="s">
        <v>19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208</v>
      </c>
      <c r="AU159" s="235" t="s">
        <v>82</v>
      </c>
      <c r="AV159" s="13" t="s">
        <v>80</v>
      </c>
      <c r="AW159" s="13" t="s">
        <v>34</v>
      </c>
      <c r="AX159" s="13" t="s">
        <v>73</v>
      </c>
      <c r="AY159" s="235" t="s">
        <v>199</v>
      </c>
    </row>
    <row r="160" spans="1:51" s="14" customFormat="1" ht="12">
      <c r="A160" s="14"/>
      <c r="B160" s="236"/>
      <c r="C160" s="237"/>
      <c r="D160" s="227" t="s">
        <v>208</v>
      </c>
      <c r="E160" s="238" t="s">
        <v>19</v>
      </c>
      <c r="F160" s="239" t="s">
        <v>302</v>
      </c>
      <c r="G160" s="237"/>
      <c r="H160" s="240">
        <v>-177.667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208</v>
      </c>
      <c r="AU160" s="246" t="s">
        <v>82</v>
      </c>
      <c r="AV160" s="14" t="s">
        <v>82</v>
      </c>
      <c r="AW160" s="14" t="s">
        <v>34</v>
      </c>
      <c r="AX160" s="14" t="s">
        <v>73</v>
      </c>
      <c r="AY160" s="246" t="s">
        <v>199</v>
      </c>
    </row>
    <row r="161" spans="1:51" s="14" customFormat="1" ht="12">
      <c r="A161" s="14"/>
      <c r="B161" s="236"/>
      <c r="C161" s="237"/>
      <c r="D161" s="227" t="s">
        <v>208</v>
      </c>
      <c r="E161" s="237"/>
      <c r="F161" s="239" t="s">
        <v>307</v>
      </c>
      <c r="G161" s="237"/>
      <c r="H161" s="240">
        <v>7264.416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208</v>
      </c>
      <c r="AU161" s="246" t="s">
        <v>82</v>
      </c>
      <c r="AV161" s="14" t="s">
        <v>82</v>
      </c>
      <c r="AW161" s="14" t="s">
        <v>4</v>
      </c>
      <c r="AX161" s="14" t="s">
        <v>80</v>
      </c>
      <c r="AY161" s="246" t="s">
        <v>199</v>
      </c>
    </row>
    <row r="162" spans="1:63" s="12" customFormat="1" ht="22.8" customHeight="1">
      <c r="A162" s="12"/>
      <c r="B162" s="196"/>
      <c r="C162" s="197"/>
      <c r="D162" s="198" t="s">
        <v>72</v>
      </c>
      <c r="E162" s="210" t="s">
        <v>253</v>
      </c>
      <c r="F162" s="210" t="s">
        <v>254</v>
      </c>
      <c r="G162" s="197"/>
      <c r="H162" s="197"/>
      <c r="I162" s="200"/>
      <c r="J162" s="211">
        <f>BK162</f>
        <v>0</v>
      </c>
      <c r="K162" s="197"/>
      <c r="L162" s="202"/>
      <c r="M162" s="203"/>
      <c r="N162" s="204"/>
      <c r="O162" s="204"/>
      <c r="P162" s="205">
        <f>P163</f>
        <v>0</v>
      </c>
      <c r="Q162" s="204"/>
      <c r="R162" s="205">
        <f>R163</f>
        <v>0</v>
      </c>
      <c r="S162" s="204"/>
      <c r="T162" s="206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7" t="s">
        <v>80</v>
      </c>
      <c r="AT162" s="208" t="s">
        <v>72</v>
      </c>
      <c r="AU162" s="208" t="s">
        <v>80</v>
      </c>
      <c r="AY162" s="207" t="s">
        <v>199</v>
      </c>
      <c r="BK162" s="209">
        <f>BK163</f>
        <v>0</v>
      </c>
    </row>
    <row r="163" spans="1:65" s="2" customFormat="1" ht="44.25" customHeight="1">
      <c r="A163" s="38"/>
      <c r="B163" s="39"/>
      <c r="C163" s="212" t="s">
        <v>249</v>
      </c>
      <c r="D163" s="212" t="s">
        <v>201</v>
      </c>
      <c r="E163" s="213" t="s">
        <v>255</v>
      </c>
      <c r="F163" s="214" t="s">
        <v>256</v>
      </c>
      <c r="G163" s="215" t="s">
        <v>242</v>
      </c>
      <c r="H163" s="216">
        <v>1.141</v>
      </c>
      <c r="I163" s="217"/>
      <c r="J163" s="218">
        <f>ROUND(I163*H163,2)</f>
        <v>0</v>
      </c>
      <c r="K163" s="214" t="s">
        <v>205</v>
      </c>
      <c r="L163" s="44"/>
      <c r="M163" s="247" t="s">
        <v>19</v>
      </c>
      <c r="N163" s="248" t="s">
        <v>44</v>
      </c>
      <c r="O163" s="249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3" t="s">
        <v>206</v>
      </c>
      <c r="AT163" s="223" t="s">
        <v>201</v>
      </c>
      <c r="AU163" s="223" t="s">
        <v>82</v>
      </c>
      <c r="AY163" s="17" t="s">
        <v>199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80</v>
      </c>
      <c r="BK163" s="224">
        <f>ROUND(I163*H163,2)</f>
        <v>0</v>
      </c>
      <c r="BL163" s="17" t="s">
        <v>206</v>
      </c>
      <c r="BM163" s="223" t="s">
        <v>308</v>
      </c>
    </row>
    <row r="164" spans="1:31" s="2" customFormat="1" ht="6.95" customHeight="1">
      <c r="A164" s="38"/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password="CC35" sheet="1" objects="1" scenarios="1" formatColumns="0" formatRows="0" autoFilter="0"/>
  <autoFilter ref="C89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1114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1095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ROUND((SUM(BE89:BE110)),2)</f>
        <v>0</v>
      </c>
      <c r="G35" s="38"/>
      <c r="H35" s="38"/>
      <c r="I35" s="157">
        <v>0.21</v>
      </c>
      <c r="J35" s="156">
        <f>ROUND(((SUM(BE89:BE110))*I35),2)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ROUND((SUM(BF89:BF110)),2)</f>
        <v>0</v>
      </c>
      <c r="G36" s="38"/>
      <c r="H36" s="38"/>
      <c r="I36" s="157">
        <v>0.15</v>
      </c>
      <c r="J36" s="156">
        <f>ROUND(((SUM(BF89:BF110))*I36),2)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ROUND((SUM(BG89:BG110)),2)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ROUND((SUM(BH89:BH110)),2)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ROUND((SUM(BI89:BI110)),2)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1114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08 -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182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183</v>
      </c>
      <c r="E67" s="182"/>
      <c r="F67" s="182"/>
      <c r="G67" s="182"/>
      <c r="H67" s="182"/>
      <c r="I67" s="182"/>
      <c r="J67" s="183">
        <f>J109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184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III/19357 od II/193 u Třebnic - OK II/193 u Horšovského Týna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171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1114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08 -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18. 3. 2021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 xml:space="preserve"> </v>
      </c>
      <c r="G85" s="40"/>
      <c r="H85" s="40"/>
      <c r="I85" s="32" t="s">
        <v>30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IF(E20="","",E20)</f>
        <v>Vyplň údaj</v>
      </c>
      <c r="G86" s="40"/>
      <c r="H86" s="40"/>
      <c r="I86" s="32" t="s">
        <v>35</v>
      </c>
      <c r="J86" s="36" t="str">
        <f>E26</f>
        <v>Václav Nový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185</v>
      </c>
      <c r="D88" s="188" t="s">
        <v>58</v>
      </c>
      <c r="E88" s="188" t="s">
        <v>54</v>
      </c>
      <c r="F88" s="188" t="s">
        <v>55</v>
      </c>
      <c r="G88" s="188" t="s">
        <v>186</v>
      </c>
      <c r="H88" s="188" t="s">
        <v>187</v>
      </c>
      <c r="I88" s="188" t="s">
        <v>188</v>
      </c>
      <c r="J88" s="188" t="s">
        <v>177</v>
      </c>
      <c r="K88" s="189" t="s">
        <v>189</v>
      </c>
      <c r="L88" s="190"/>
      <c r="M88" s="92" t="s">
        <v>19</v>
      </c>
      <c r="N88" s="93" t="s">
        <v>43</v>
      </c>
      <c r="O88" s="93" t="s">
        <v>190</v>
      </c>
      <c r="P88" s="93" t="s">
        <v>191</v>
      </c>
      <c r="Q88" s="93" t="s">
        <v>192</v>
      </c>
      <c r="R88" s="93" t="s">
        <v>193</v>
      </c>
      <c r="S88" s="93" t="s">
        <v>194</v>
      </c>
      <c r="T88" s="94" t="s">
        <v>195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196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1.5968766</v>
      </c>
      <c r="S89" s="96"/>
      <c r="T89" s="194">
        <f>T90</f>
        <v>24.0451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72</v>
      </c>
      <c r="AU89" s="17" t="s">
        <v>178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72</v>
      </c>
      <c r="E90" s="199" t="s">
        <v>197</v>
      </c>
      <c r="F90" s="199" t="s">
        <v>198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P91+P104+P109</f>
        <v>0</v>
      </c>
      <c r="Q90" s="204"/>
      <c r="R90" s="205">
        <f>R91+R104+R109</f>
        <v>1.5968766</v>
      </c>
      <c r="S90" s="204"/>
      <c r="T90" s="206">
        <f>T91+T104+T109</f>
        <v>24.0451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72</v>
      </c>
      <c r="AU90" s="208" t="s">
        <v>73</v>
      </c>
      <c r="AY90" s="207" t="s">
        <v>199</v>
      </c>
      <c r="BK90" s="209">
        <f>BK91+BK104+BK109</f>
        <v>0</v>
      </c>
    </row>
    <row r="91" spans="1:63" s="12" customFormat="1" ht="22.8" customHeight="1">
      <c r="A91" s="12"/>
      <c r="B91" s="196"/>
      <c r="C91" s="197"/>
      <c r="D91" s="198" t="s">
        <v>72</v>
      </c>
      <c r="E91" s="210" t="s">
        <v>574</v>
      </c>
      <c r="F91" s="210" t="s">
        <v>575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SUM(P92:P103)</f>
        <v>0</v>
      </c>
      <c r="Q91" s="204"/>
      <c r="R91" s="205">
        <f>SUM(R92:R103)</f>
        <v>1.5968766</v>
      </c>
      <c r="S91" s="204"/>
      <c r="T91" s="206">
        <f>SUM(T92:T103)</f>
        <v>24.0451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80</v>
      </c>
      <c r="AY91" s="207" t="s">
        <v>199</v>
      </c>
      <c r="BK91" s="209">
        <f>SUM(BK92:BK103)</f>
        <v>0</v>
      </c>
    </row>
    <row r="92" spans="1:65" s="2" customFormat="1" ht="33" customHeight="1">
      <c r="A92" s="38"/>
      <c r="B92" s="39"/>
      <c r="C92" s="212" t="s">
        <v>80</v>
      </c>
      <c r="D92" s="212" t="s">
        <v>201</v>
      </c>
      <c r="E92" s="213" t="s">
        <v>576</v>
      </c>
      <c r="F92" s="214" t="s">
        <v>577</v>
      </c>
      <c r="G92" s="215" t="s">
        <v>547</v>
      </c>
      <c r="H92" s="216">
        <v>4</v>
      </c>
      <c r="I92" s="217"/>
      <c r="J92" s="218">
        <f>ROUND(I92*H92,2)</f>
        <v>0</v>
      </c>
      <c r="K92" s="214" t="s">
        <v>205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206</v>
      </c>
      <c r="AT92" s="223" t="s">
        <v>201</v>
      </c>
      <c r="AU92" s="223" t="s">
        <v>82</v>
      </c>
      <c r="AY92" s="17" t="s">
        <v>199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206</v>
      </c>
      <c r="BM92" s="223" t="s">
        <v>1390</v>
      </c>
    </row>
    <row r="93" spans="1:51" s="14" customFormat="1" ht="12">
      <c r="A93" s="14"/>
      <c r="B93" s="236"/>
      <c r="C93" s="237"/>
      <c r="D93" s="227" t="s">
        <v>208</v>
      </c>
      <c r="E93" s="238" t="s">
        <v>19</v>
      </c>
      <c r="F93" s="239" t="s">
        <v>801</v>
      </c>
      <c r="G93" s="237"/>
      <c r="H93" s="240">
        <v>4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208</v>
      </c>
      <c r="AU93" s="246" t="s">
        <v>82</v>
      </c>
      <c r="AV93" s="14" t="s">
        <v>82</v>
      </c>
      <c r="AW93" s="14" t="s">
        <v>34</v>
      </c>
      <c r="AX93" s="14" t="s">
        <v>73</v>
      </c>
      <c r="AY93" s="246" t="s">
        <v>199</v>
      </c>
    </row>
    <row r="94" spans="1:65" s="2" customFormat="1" ht="16.5" customHeight="1">
      <c r="A94" s="38"/>
      <c r="B94" s="39"/>
      <c r="C94" s="252" t="s">
        <v>82</v>
      </c>
      <c r="D94" s="252" t="s">
        <v>394</v>
      </c>
      <c r="E94" s="253" t="s">
        <v>579</v>
      </c>
      <c r="F94" s="254" t="s">
        <v>580</v>
      </c>
      <c r="G94" s="255" t="s">
        <v>547</v>
      </c>
      <c r="H94" s="256">
        <v>4</v>
      </c>
      <c r="I94" s="257"/>
      <c r="J94" s="258">
        <f>ROUND(I94*H94,2)</f>
        <v>0</v>
      </c>
      <c r="K94" s="254" t="s">
        <v>205</v>
      </c>
      <c r="L94" s="259"/>
      <c r="M94" s="260" t="s">
        <v>19</v>
      </c>
      <c r="N94" s="261" t="s">
        <v>44</v>
      </c>
      <c r="O94" s="84"/>
      <c r="P94" s="221">
        <f>O94*H94</f>
        <v>0</v>
      </c>
      <c r="Q94" s="221">
        <v>0.0021</v>
      </c>
      <c r="R94" s="221">
        <f>Q94*H94</f>
        <v>0.0084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249</v>
      </c>
      <c r="AT94" s="223" t="s">
        <v>394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206</v>
      </c>
      <c r="BM94" s="223" t="s">
        <v>1391</v>
      </c>
    </row>
    <row r="95" spans="1:65" s="2" customFormat="1" ht="33" customHeight="1">
      <c r="A95" s="38"/>
      <c r="B95" s="39"/>
      <c r="C95" s="212" t="s">
        <v>218</v>
      </c>
      <c r="D95" s="212" t="s">
        <v>201</v>
      </c>
      <c r="E95" s="213" t="s">
        <v>582</v>
      </c>
      <c r="F95" s="214" t="s">
        <v>583</v>
      </c>
      <c r="G95" s="215" t="s">
        <v>227</v>
      </c>
      <c r="H95" s="216">
        <v>4779.02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0.00033</v>
      </c>
      <c r="R95" s="221">
        <f>Q95*H95</f>
        <v>1.5770766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1392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1393</v>
      </c>
      <c r="G96" s="237"/>
      <c r="H96" s="240">
        <v>4779.02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65" s="2" customFormat="1" ht="33" customHeight="1">
      <c r="A97" s="38"/>
      <c r="B97" s="39"/>
      <c r="C97" s="212" t="s">
        <v>206</v>
      </c>
      <c r="D97" s="212" t="s">
        <v>201</v>
      </c>
      <c r="E97" s="213" t="s">
        <v>587</v>
      </c>
      <c r="F97" s="214" t="s">
        <v>588</v>
      </c>
      <c r="G97" s="215" t="s">
        <v>227</v>
      </c>
      <c r="H97" s="216">
        <v>30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0.00038</v>
      </c>
      <c r="R97" s="221">
        <f>Q97*H97</f>
        <v>0.0114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1394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1395</v>
      </c>
      <c r="G98" s="237"/>
      <c r="H98" s="240">
        <v>30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65" s="2" customFormat="1" ht="37.8" customHeight="1">
      <c r="A99" s="38"/>
      <c r="B99" s="39"/>
      <c r="C99" s="212" t="s">
        <v>231</v>
      </c>
      <c r="D99" s="212" t="s">
        <v>201</v>
      </c>
      <c r="E99" s="213" t="s">
        <v>590</v>
      </c>
      <c r="F99" s="214" t="s">
        <v>591</v>
      </c>
      <c r="G99" s="215" t="s">
        <v>227</v>
      </c>
      <c r="H99" s="216">
        <v>4809.02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0</v>
      </c>
      <c r="R99" s="221">
        <f>Q99*H99</f>
        <v>0</v>
      </c>
      <c r="S99" s="221">
        <v>0</v>
      </c>
      <c r="T99" s="222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1396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1397</v>
      </c>
      <c r="G100" s="237"/>
      <c r="H100" s="240">
        <v>4809.02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33" customHeight="1">
      <c r="A101" s="38"/>
      <c r="B101" s="39"/>
      <c r="C101" s="212" t="s">
        <v>239</v>
      </c>
      <c r="D101" s="212" t="s">
        <v>201</v>
      </c>
      <c r="E101" s="213" t="s">
        <v>594</v>
      </c>
      <c r="F101" s="214" t="s">
        <v>595</v>
      </c>
      <c r="G101" s="215" t="s">
        <v>204</v>
      </c>
      <c r="H101" s="216">
        <v>2404.51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0.01</v>
      </c>
      <c r="T101" s="222">
        <f>S101*H101</f>
        <v>24.0451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1398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1399</v>
      </c>
      <c r="G102" s="237"/>
      <c r="H102" s="240">
        <v>2389.51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598</v>
      </c>
      <c r="G103" s="237"/>
      <c r="H103" s="240">
        <v>15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237</v>
      </c>
      <c r="F104" s="210" t="s">
        <v>238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SUM(P105:P108)</f>
        <v>0</v>
      </c>
      <c r="Q104" s="204"/>
      <c r="R104" s="205">
        <f>SUM(R105:R108)</f>
        <v>0</v>
      </c>
      <c r="S104" s="204"/>
      <c r="T104" s="206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SUM(BK105:BK108)</f>
        <v>0</v>
      </c>
    </row>
    <row r="105" spans="1:65" s="2" customFormat="1" ht="33" customHeight="1">
      <c r="A105" s="38"/>
      <c r="B105" s="39"/>
      <c r="C105" s="212" t="s">
        <v>244</v>
      </c>
      <c r="D105" s="212" t="s">
        <v>201</v>
      </c>
      <c r="E105" s="213" t="s">
        <v>240</v>
      </c>
      <c r="F105" s="214" t="s">
        <v>241</v>
      </c>
      <c r="G105" s="215" t="s">
        <v>242</v>
      </c>
      <c r="H105" s="216">
        <v>24.045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1400</v>
      </c>
    </row>
    <row r="106" spans="1:65" s="2" customFormat="1" ht="44.25" customHeight="1">
      <c r="A106" s="38"/>
      <c r="B106" s="39"/>
      <c r="C106" s="212" t="s">
        <v>249</v>
      </c>
      <c r="D106" s="212" t="s">
        <v>201</v>
      </c>
      <c r="E106" s="213" t="s">
        <v>245</v>
      </c>
      <c r="F106" s="214" t="s">
        <v>246</v>
      </c>
      <c r="G106" s="215" t="s">
        <v>242</v>
      </c>
      <c r="H106" s="216">
        <v>360.675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1401</v>
      </c>
    </row>
    <row r="107" spans="1:51" s="14" customFormat="1" ht="12">
      <c r="A107" s="14"/>
      <c r="B107" s="236"/>
      <c r="C107" s="237"/>
      <c r="D107" s="227" t="s">
        <v>208</v>
      </c>
      <c r="E107" s="237"/>
      <c r="F107" s="239" t="s">
        <v>1402</v>
      </c>
      <c r="G107" s="237"/>
      <c r="H107" s="240">
        <v>360.675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4</v>
      </c>
      <c r="AX107" s="14" t="s">
        <v>80</v>
      </c>
      <c r="AY107" s="246" t="s">
        <v>199</v>
      </c>
    </row>
    <row r="108" spans="1:65" s="2" customFormat="1" ht="44.25" customHeight="1">
      <c r="A108" s="38"/>
      <c r="B108" s="39"/>
      <c r="C108" s="212" t="s">
        <v>223</v>
      </c>
      <c r="D108" s="212" t="s">
        <v>201</v>
      </c>
      <c r="E108" s="213" t="s">
        <v>250</v>
      </c>
      <c r="F108" s="214" t="s">
        <v>251</v>
      </c>
      <c r="G108" s="215" t="s">
        <v>242</v>
      </c>
      <c r="H108" s="216">
        <v>24.045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1403</v>
      </c>
    </row>
    <row r="109" spans="1:63" s="12" customFormat="1" ht="22.8" customHeight="1">
      <c r="A109" s="12"/>
      <c r="B109" s="196"/>
      <c r="C109" s="197"/>
      <c r="D109" s="198" t="s">
        <v>72</v>
      </c>
      <c r="E109" s="210" t="s">
        <v>253</v>
      </c>
      <c r="F109" s="210" t="s">
        <v>254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P110</f>
        <v>0</v>
      </c>
      <c r="Q109" s="204"/>
      <c r="R109" s="205">
        <f>R110</f>
        <v>0</v>
      </c>
      <c r="S109" s="204"/>
      <c r="T109" s="206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72</v>
      </c>
      <c r="AU109" s="208" t="s">
        <v>80</v>
      </c>
      <c r="AY109" s="207" t="s">
        <v>199</v>
      </c>
      <c r="BK109" s="209">
        <f>BK110</f>
        <v>0</v>
      </c>
    </row>
    <row r="110" spans="1:65" s="2" customFormat="1" ht="44.25" customHeight="1">
      <c r="A110" s="38"/>
      <c r="B110" s="39"/>
      <c r="C110" s="212" t="s">
        <v>431</v>
      </c>
      <c r="D110" s="212" t="s">
        <v>201</v>
      </c>
      <c r="E110" s="213" t="s">
        <v>255</v>
      </c>
      <c r="F110" s="214" t="s">
        <v>256</v>
      </c>
      <c r="G110" s="215" t="s">
        <v>242</v>
      </c>
      <c r="H110" s="216">
        <v>1.597</v>
      </c>
      <c r="I110" s="217"/>
      <c r="J110" s="218">
        <f>ROUND(I110*H110,2)</f>
        <v>0</v>
      </c>
      <c r="K110" s="214" t="s">
        <v>205</v>
      </c>
      <c r="L110" s="44"/>
      <c r="M110" s="247" t="s">
        <v>19</v>
      </c>
      <c r="N110" s="248" t="s">
        <v>44</v>
      </c>
      <c r="O110" s="249"/>
      <c r="P110" s="250">
        <f>O110*H110</f>
        <v>0</v>
      </c>
      <c r="Q110" s="250">
        <v>0</v>
      </c>
      <c r="R110" s="250">
        <f>Q110*H110</f>
        <v>0</v>
      </c>
      <c r="S110" s="250">
        <v>0</v>
      </c>
      <c r="T110" s="251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1404</v>
      </c>
    </row>
    <row r="111" spans="1:31" s="2" customFormat="1" ht="6.95" customHeight="1">
      <c r="A111" s="38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44"/>
      <c r="M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</sheetData>
  <sheetProtection password="CC35" sheet="1" objects="1" scenarios="1" formatColumns="0" formatRows="0" autoFilter="0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1405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1406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ROUND((SUM(BE87:BE114)),2)</f>
        <v>0</v>
      </c>
      <c r="G35" s="38"/>
      <c r="H35" s="38"/>
      <c r="I35" s="157">
        <v>0.21</v>
      </c>
      <c r="J35" s="156">
        <f>ROUND(((SUM(BE87:BE114))*I35),2)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ROUND((SUM(BF87:BF114)),2)</f>
        <v>0</v>
      </c>
      <c r="G36" s="38"/>
      <c r="H36" s="38"/>
      <c r="I36" s="157">
        <v>0.15</v>
      </c>
      <c r="J36" s="156">
        <f>ROUND(((SUM(BF87:BF114))*I36),2)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ROUND((SUM(BG87:BG114)),2)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ROUND((SUM(BH87:BH114)),2)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ROUND((SUM(BI87:BI114)),2)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01 - Přechodné dopravní značení - Úsek A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J89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184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III/19357 od II/193 u Třebnic - OK II/193 u Horšovského Týna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171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1405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173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01 - Přechodné dopravní značení - Úsek A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 xml:space="preserve"> </v>
      </c>
      <c r="G81" s="40"/>
      <c r="H81" s="40"/>
      <c r="I81" s="32" t="s">
        <v>23</v>
      </c>
      <c r="J81" s="72" t="str">
        <f>IF(J14="","",J14)</f>
        <v>18. 3. 2021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 xml:space="preserve"> </v>
      </c>
      <c r="G83" s="40"/>
      <c r="H83" s="40"/>
      <c r="I83" s="32" t="s">
        <v>30</v>
      </c>
      <c r="J83" s="36" t="str">
        <f>E23</f>
        <v>IK Plzeň s.r.o.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IF(E20="","",E20)</f>
        <v>Vyplň údaj</v>
      </c>
      <c r="G84" s="40"/>
      <c r="H84" s="40"/>
      <c r="I84" s="32" t="s">
        <v>35</v>
      </c>
      <c r="J84" s="36" t="str">
        <f>E26</f>
        <v>Václav Nový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185</v>
      </c>
      <c r="D86" s="188" t="s">
        <v>58</v>
      </c>
      <c r="E86" s="188" t="s">
        <v>54</v>
      </c>
      <c r="F86" s="188" t="s">
        <v>55</v>
      </c>
      <c r="G86" s="188" t="s">
        <v>186</v>
      </c>
      <c r="H86" s="188" t="s">
        <v>187</v>
      </c>
      <c r="I86" s="188" t="s">
        <v>188</v>
      </c>
      <c r="J86" s="188" t="s">
        <v>177</v>
      </c>
      <c r="K86" s="189" t="s">
        <v>189</v>
      </c>
      <c r="L86" s="190"/>
      <c r="M86" s="92" t="s">
        <v>19</v>
      </c>
      <c r="N86" s="93" t="s">
        <v>43</v>
      </c>
      <c r="O86" s="93" t="s">
        <v>190</v>
      </c>
      <c r="P86" s="93" t="s">
        <v>191</v>
      </c>
      <c r="Q86" s="93" t="s">
        <v>192</v>
      </c>
      <c r="R86" s="93" t="s">
        <v>193</v>
      </c>
      <c r="S86" s="93" t="s">
        <v>194</v>
      </c>
      <c r="T86" s="94" t="s">
        <v>195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196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0</v>
      </c>
      <c r="S87" s="96"/>
      <c r="T87" s="194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178</v>
      </c>
      <c r="BK87" s="195">
        <f>BK88</f>
        <v>0</v>
      </c>
    </row>
    <row r="88" spans="1:63" s="12" customFormat="1" ht="25.9" customHeight="1">
      <c r="A88" s="12"/>
      <c r="B88" s="196"/>
      <c r="C88" s="197"/>
      <c r="D88" s="198" t="s">
        <v>72</v>
      </c>
      <c r="E88" s="199" t="s">
        <v>197</v>
      </c>
      <c r="F88" s="199" t="s">
        <v>198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</f>
        <v>0</v>
      </c>
      <c r="Q88" s="204"/>
      <c r="R88" s="205">
        <f>R89</f>
        <v>0</v>
      </c>
      <c r="S88" s="204"/>
      <c r="T88" s="206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72</v>
      </c>
      <c r="AU88" s="208" t="s">
        <v>73</v>
      </c>
      <c r="AY88" s="207" t="s">
        <v>199</v>
      </c>
      <c r="BK88" s="209">
        <f>BK89</f>
        <v>0</v>
      </c>
    </row>
    <row r="89" spans="1:63" s="12" customFormat="1" ht="22.8" customHeight="1">
      <c r="A89" s="12"/>
      <c r="B89" s="196"/>
      <c r="C89" s="197"/>
      <c r="D89" s="198" t="s">
        <v>72</v>
      </c>
      <c r="E89" s="210" t="s">
        <v>574</v>
      </c>
      <c r="F89" s="210" t="s">
        <v>575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SUM(P90:P114)</f>
        <v>0</v>
      </c>
      <c r="Q89" s="204"/>
      <c r="R89" s="205">
        <f>SUM(R90:R114)</f>
        <v>0</v>
      </c>
      <c r="S89" s="204"/>
      <c r="T89" s="206">
        <f>SUM(T90:T114)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72</v>
      </c>
      <c r="AU89" s="208" t="s">
        <v>80</v>
      </c>
      <c r="AY89" s="207" t="s">
        <v>199</v>
      </c>
      <c r="BK89" s="209">
        <f>SUM(BK90:BK114)</f>
        <v>0</v>
      </c>
    </row>
    <row r="90" spans="1:65" s="2" customFormat="1" ht="37.8" customHeight="1">
      <c r="A90" s="38"/>
      <c r="B90" s="39"/>
      <c r="C90" s="212" t="s">
        <v>80</v>
      </c>
      <c r="D90" s="212" t="s">
        <v>201</v>
      </c>
      <c r="E90" s="213" t="s">
        <v>1407</v>
      </c>
      <c r="F90" s="214" t="s">
        <v>1408</v>
      </c>
      <c r="G90" s="215" t="s">
        <v>547</v>
      </c>
      <c r="H90" s="216">
        <v>7</v>
      </c>
      <c r="I90" s="217"/>
      <c r="J90" s="218">
        <f>ROUND(I90*H90,2)</f>
        <v>0</v>
      </c>
      <c r="K90" s="214" t="s">
        <v>205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206</v>
      </c>
      <c r="AT90" s="223" t="s">
        <v>201</v>
      </c>
      <c r="AU90" s="223" t="s">
        <v>82</v>
      </c>
      <c r="AY90" s="17" t="s">
        <v>199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206</v>
      </c>
      <c r="BM90" s="223" t="s">
        <v>1409</v>
      </c>
    </row>
    <row r="91" spans="1:51" s="13" customFormat="1" ht="12">
      <c r="A91" s="13"/>
      <c r="B91" s="225"/>
      <c r="C91" s="226"/>
      <c r="D91" s="227" t="s">
        <v>208</v>
      </c>
      <c r="E91" s="228" t="s">
        <v>19</v>
      </c>
      <c r="F91" s="229" t="s">
        <v>1410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208</v>
      </c>
      <c r="AU91" s="235" t="s">
        <v>82</v>
      </c>
      <c r="AV91" s="13" t="s">
        <v>80</v>
      </c>
      <c r="AW91" s="13" t="s">
        <v>34</v>
      </c>
      <c r="AX91" s="13" t="s">
        <v>73</v>
      </c>
      <c r="AY91" s="235" t="s">
        <v>199</v>
      </c>
    </row>
    <row r="92" spans="1:51" s="14" customFormat="1" ht="12">
      <c r="A92" s="14"/>
      <c r="B92" s="236"/>
      <c r="C92" s="237"/>
      <c r="D92" s="227" t="s">
        <v>208</v>
      </c>
      <c r="E92" s="238" t="s">
        <v>19</v>
      </c>
      <c r="F92" s="239" t="s">
        <v>239</v>
      </c>
      <c r="G92" s="237"/>
      <c r="H92" s="240">
        <v>6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208</v>
      </c>
      <c r="AU92" s="246" t="s">
        <v>82</v>
      </c>
      <c r="AV92" s="14" t="s">
        <v>82</v>
      </c>
      <c r="AW92" s="14" t="s">
        <v>34</v>
      </c>
      <c r="AX92" s="14" t="s">
        <v>73</v>
      </c>
      <c r="AY92" s="246" t="s">
        <v>199</v>
      </c>
    </row>
    <row r="93" spans="1:51" s="13" customFormat="1" ht="12">
      <c r="A93" s="13"/>
      <c r="B93" s="225"/>
      <c r="C93" s="226"/>
      <c r="D93" s="227" t="s">
        <v>208</v>
      </c>
      <c r="E93" s="228" t="s">
        <v>19</v>
      </c>
      <c r="F93" s="229" t="s">
        <v>1411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208</v>
      </c>
      <c r="AU93" s="235" t="s">
        <v>82</v>
      </c>
      <c r="AV93" s="13" t="s">
        <v>80</v>
      </c>
      <c r="AW93" s="13" t="s">
        <v>34</v>
      </c>
      <c r="AX93" s="13" t="s">
        <v>73</v>
      </c>
      <c r="AY93" s="235" t="s">
        <v>199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80</v>
      </c>
      <c r="G94" s="237"/>
      <c r="H94" s="240">
        <v>1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65" s="2" customFormat="1" ht="37.8" customHeight="1">
      <c r="A95" s="38"/>
      <c r="B95" s="39"/>
      <c r="C95" s="212" t="s">
        <v>82</v>
      </c>
      <c r="D95" s="212" t="s">
        <v>201</v>
      </c>
      <c r="E95" s="213" t="s">
        <v>1412</v>
      </c>
      <c r="F95" s="214" t="s">
        <v>1413</v>
      </c>
      <c r="G95" s="215" t="s">
        <v>547</v>
      </c>
      <c r="H95" s="216">
        <v>6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1414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1415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80</v>
      </c>
      <c r="G97" s="237"/>
      <c r="H97" s="240">
        <v>1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1416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80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3" customFormat="1" ht="12">
      <c r="A100" s="13"/>
      <c r="B100" s="225"/>
      <c r="C100" s="226"/>
      <c r="D100" s="227" t="s">
        <v>208</v>
      </c>
      <c r="E100" s="228" t="s">
        <v>19</v>
      </c>
      <c r="F100" s="229" t="s">
        <v>1417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208</v>
      </c>
      <c r="AU100" s="235" t="s">
        <v>82</v>
      </c>
      <c r="AV100" s="13" t="s">
        <v>80</v>
      </c>
      <c r="AW100" s="13" t="s">
        <v>34</v>
      </c>
      <c r="AX100" s="13" t="s">
        <v>73</v>
      </c>
      <c r="AY100" s="235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82</v>
      </c>
      <c r="G101" s="237"/>
      <c r="H101" s="240">
        <v>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1418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80</v>
      </c>
      <c r="G103" s="237"/>
      <c r="H103" s="240">
        <v>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1419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80</v>
      </c>
      <c r="G105" s="237"/>
      <c r="H105" s="240">
        <v>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44.25" customHeight="1">
      <c r="A106" s="38"/>
      <c r="B106" s="39"/>
      <c r="C106" s="212" t="s">
        <v>218</v>
      </c>
      <c r="D106" s="212" t="s">
        <v>201</v>
      </c>
      <c r="E106" s="213" t="s">
        <v>1420</v>
      </c>
      <c r="F106" s="214" t="s">
        <v>1421</v>
      </c>
      <c r="G106" s="215" t="s">
        <v>547</v>
      </c>
      <c r="H106" s="216">
        <v>630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1422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1423</v>
      </c>
      <c r="G107" s="237"/>
      <c r="H107" s="240">
        <v>630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44.25" customHeight="1">
      <c r="A108" s="38"/>
      <c r="B108" s="39"/>
      <c r="C108" s="212" t="s">
        <v>206</v>
      </c>
      <c r="D108" s="212" t="s">
        <v>201</v>
      </c>
      <c r="E108" s="213" t="s">
        <v>1424</v>
      </c>
      <c r="F108" s="214" t="s">
        <v>1425</v>
      </c>
      <c r="G108" s="215" t="s">
        <v>547</v>
      </c>
      <c r="H108" s="216">
        <v>540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1426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1427</v>
      </c>
      <c r="G109" s="237"/>
      <c r="H109" s="240">
        <v>540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24.15" customHeight="1">
      <c r="A110" s="38"/>
      <c r="B110" s="39"/>
      <c r="C110" s="212" t="s">
        <v>231</v>
      </c>
      <c r="D110" s="212" t="s">
        <v>201</v>
      </c>
      <c r="E110" s="213" t="s">
        <v>1428</v>
      </c>
      <c r="F110" s="214" t="s">
        <v>1429</v>
      </c>
      <c r="G110" s="215" t="s">
        <v>547</v>
      </c>
      <c r="H110" s="216">
        <v>2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1430</v>
      </c>
    </row>
    <row r="111" spans="1:51" s="13" customFormat="1" ht="12">
      <c r="A111" s="13"/>
      <c r="B111" s="225"/>
      <c r="C111" s="226"/>
      <c r="D111" s="227" t="s">
        <v>208</v>
      </c>
      <c r="E111" s="228" t="s">
        <v>19</v>
      </c>
      <c r="F111" s="229" t="s">
        <v>1431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208</v>
      </c>
      <c r="AU111" s="235" t="s">
        <v>82</v>
      </c>
      <c r="AV111" s="13" t="s">
        <v>80</v>
      </c>
      <c r="AW111" s="13" t="s">
        <v>34</v>
      </c>
      <c r="AX111" s="13" t="s">
        <v>73</v>
      </c>
      <c r="AY111" s="235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82</v>
      </c>
      <c r="G112" s="237"/>
      <c r="H112" s="240">
        <v>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37.8" customHeight="1">
      <c r="A113" s="38"/>
      <c r="B113" s="39"/>
      <c r="C113" s="212" t="s">
        <v>239</v>
      </c>
      <c r="D113" s="212" t="s">
        <v>201</v>
      </c>
      <c r="E113" s="213" t="s">
        <v>1432</v>
      </c>
      <c r="F113" s="214" t="s">
        <v>1433</v>
      </c>
      <c r="G113" s="215" t="s">
        <v>547</v>
      </c>
      <c r="H113" s="216">
        <v>180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1434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1435</v>
      </c>
      <c r="G114" s="237"/>
      <c r="H114" s="240">
        <v>180</v>
      </c>
      <c r="I114" s="241"/>
      <c r="J114" s="237"/>
      <c r="K114" s="237"/>
      <c r="L114" s="242"/>
      <c r="M114" s="262"/>
      <c r="N114" s="263"/>
      <c r="O114" s="263"/>
      <c r="P114" s="263"/>
      <c r="Q114" s="263"/>
      <c r="R114" s="263"/>
      <c r="S114" s="263"/>
      <c r="T114" s="26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6:K1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1405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1436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ROUND((SUM(BE87:BE110)),2)</f>
        <v>0</v>
      </c>
      <c r="G35" s="38"/>
      <c r="H35" s="38"/>
      <c r="I35" s="157">
        <v>0.21</v>
      </c>
      <c r="J35" s="156">
        <f>ROUND(((SUM(BE87:BE110))*I35),2)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ROUND((SUM(BF87:BF110)),2)</f>
        <v>0</v>
      </c>
      <c r="G36" s="38"/>
      <c r="H36" s="38"/>
      <c r="I36" s="157">
        <v>0.15</v>
      </c>
      <c r="J36" s="156">
        <f>ROUND(((SUM(BF87:BF110))*I36),2)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ROUND((SUM(BG87:BG110)),2)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ROUND((SUM(BH87:BH110)),2)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ROUND((SUM(BI87:BI110)),2)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Přechodné dopravní značení - Úsek C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J89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184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III/19357 od II/193 u Třebnic - OK II/193 u Horšovského Týna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171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1405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173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02 - Přechodné dopravní značení - Úsek C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 xml:space="preserve"> </v>
      </c>
      <c r="G81" s="40"/>
      <c r="H81" s="40"/>
      <c r="I81" s="32" t="s">
        <v>23</v>
      </c>
      <c r="J81" s="72" t="str">
        <f>IF(J14="","",J14)</f>
        <v>18. 3. 2021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 xml:space="preserve"> </v>
      </c>
      <c r="G83" s="40"/>
      <c r="H83" s="40"/>
      <c r="I83" s="32" t="s">
        <v>30</v>
      </c>
      <c r="J83" s="36" t="str">
        <f>E23</f>
        <v>IK Plzeň s.r.o.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IF(E20="","",E20)</f>
        <v>Vyplň údaj</v>
      </c>
      <c r="G84" s="40"/>
      <c r="H84" s="40"/>
      <c r="I84" s="32" t="s">
        <v>35</v>
      </c>
      <c r="J84" s="36" t="str">
        <f>E26</f>
        <v>Václav Nový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185</v>
      </c>
      <c r="D86" s="188" t="s">
        <v>58</v>
      </c>
      <c r="E86" s="188" t="s">
        <v>54</v>
      </c>
      <c r="F86" s="188" t="s">
        <v>55</v>
      </c>
      <c r="G86" s="188" t="s">
        <v>186</v>
      </c>
      <c r="H86" s="188" t="s">
        <v>187</v>
      </c>
      <c r="I86" s="188" t="s">
        <v>188</v>
      </c>
      <c r="J86" s="188" t="s">
        <v>177</v>
      </c>
      <c r="K86" s="189" t="s">
        <v>189</v>
      </c>
      <c r="L86" s="190"/>
      <c r="M86" s="92" t="s">
        <v>19</v>
      </c>
      <c r="N86" s="93" t="s">
        <v>43</v>
      </c>
      <c r="O86" s="93" t="s">
        <v>190</v>
      </c>
      <c r="P86" s="93" t="s">
        <v>191</v>
      </c>
      <c r="Q86" s="93" t="s">
        <v>192</v>
      </c>
      <c r="R86" s="93" t="s">
        <v>193</v>
      </c>
      <c r="S86" s="93" t="s">
        <v>194</v>
      </c>
      <c r="T86" s="94" t="s">
        <v>195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196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0</v>
      </c>
      <c r="S87" s="96"/>
      <c r="T87" s="194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178</v>
      </c>
      <c r="BK87" s="195">
        <f>BK88</f>
        <v>0</v>
      </c>
    </row>
    <row r="88" spans="1:63" s="12" customFormat="1" ht="25.9" customHeight="1">
      <c r="A88" s="12"/>
      <c r="B88" s="196"/>
      <c r="C88" s="197"/>
      <c r="D88" s="198" t="s">
        <v>72</v>
      </c>
      <c r="E88" s="199" t="s">
        <v>197</v>
      </c>
      <c r="F88" s="199" t="s">
        <v>198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</f>
        <v>0</v>
      </c>
      <c r="Q88" s="204"/>
      <c r="R88" s="205">
        <f>R89</f>
        <v>0</v>
      </c>
      <c r="S88" s="204"/>
      <c r="T88" s="206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72</v>
      </c>
      <c r="AU88" s="208" t="s">
        <v>73</v>
      </c>
      <c r="AY88" s="207" t="s">
        <v>199</v>
      </c>
      <c r="BK88" s="209">
        <f>BK89</f>
        <v>0</v>
      </c>
    </row>
    <row r="89" spans="1:63" s="12" customFormat="1" ht="22.8" customHeight="1">
      <c r="A89" s="12"/>
      <c r="B89" s="196"/>
      <c r="C89" s="197"/>
      <c r="D89" s="198" t="s">
        <v>72</v>
      </c>
      <c r="E89" s="210" t="s">
        <v>574</v>
      </c>
      <c r="F89" s="210" t="s">
        <v>575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SUM(P90:P110)</f>
        <v>0</v>
      </c>
      <c r="Q89" s="204"/>
      <c r="R89" s="205">
        <f>SUM(R90:R110)</f>
        <v>0</v>
      </c>
      <c r="S89" s="204"/>
      <c r="T89" s="206">
        <f>SUM(T90:T110)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72</v>
      </c>
      <c r="AU89" s="208" t="s">
        <v>80</v>
      </c>
      <c r="AY89" s="207" t="s">
        <v>199</v>
      </c>
      <c r="BK89" s="209">
        <f>SUM(BK90:BK110)</f>
        <v>0</v>
      </c>
    </row>
    <row r="90" spans="1:65" s="2" customFormat="1" ht="37.8" customHeight="1">
      <c r="A90" s="38"/>
      <c r="B90" s="39"/>
      <c r="C90" s="212" t="s">
        <v>80</v>
      </c>
      <c r="D90" s="212" t="s">
        <v>201</v>
      </c>
      <c r="E90" s="213" t="s">
        <v>1407</v>
      </c>
      <c r="F90" s="214" t="s">
        <v>1408</v>
      </c>
      <c r="G90" s="215" t="s">
        <v>547</v>
      </c>
      <c r="H90" s="216">
        <v>7</v>
      </c>
      <c r="I90" s="217"/>
      <c r="J90" s="218">
        <f>ROUND(I90*H90,2)</f>
        <v>0</v>
      </c>
      <c r="K90" s="214" t="s">
        <v>205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206</v>
      </c>
      <c r="AT90" s="223" t="s">
        <v>201</v>
      </c>
      <c r="AU90" s="223" t="s">
        <v>82</v>
      </c>
      <c r="AY90" s="17" t="s">
        <v>199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206</v>
      </c>
      <c r="BM90" s="223" t="s">
        <v>1437</v>
      </c>
    </row>
    <row r="91" spans="1:51" s="13" customFormat="1" ht="12">
      <c r="A91" s="13"/>
      <c r="B91" s="225"/>
      <c r="C91" s="226"/>
      <c r="D91" s="227" t="s">
        <v>208</v>
      </c>
      <c r="E91" s="228" t="s">
        <v>19</v>
      </c>
      <c r="F91" s="229" t="s">
        <v>1410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208</v>
      </c>
      <c r="AU91" s="235" t="s">
        <v>82</v>
      </c>
      <c r="AV91" s="13" t="s">
        <v>80</v>
      </c>
      <c r="AW91" s="13" t="s">
        <v>34</v>
      </c>
      <c r="AX91" s="13" t="s">
        <v>73</v>
      </c>
      <c r="AY91" s="235" t="s">
        <v>199</v>
      </c>
    </row>
    <row r="92" spans="1:51" s="14" customFormat="1" ht="12">
      <c r="A92" s="14"/>
      <c r="B92" s="236"/>
      <c r="C92" s="237"/>
      <c r="D92" s="227" t="s">
        <v>208</v>
      </c>
      <c r="E92" s="238" t="s">
        <v>19</v>
      </c>
      <c r="F92" s="239" t="s">
        <v>218</v>
      </c>
      <c r="G92" s="237"/>
      <c r="H92" s="240">
        <v>3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208</v>
      </c>
      <c r="AU92" s="246" t="s">
        <v>82</v>
      </c>
      <c r="AV92" s="14" t="s">
        <v>82</v>
      </c>
      <c r="AW92" s="14" t="s">
        <v>34</v>
      </c>
      <c r="AX92" s="14" t="s">
        <v>73</v>
      </c>
      <c r="AY92" s="246" t="s">
        <v>199</v>
      </c>
    </row>
    <row r="93" spans="1:51" s="13" customFormat="1" ht="12">
      <c r="A93" s="13"/>
      <c r="B93" s="225"/>
      <c r="C93" s="226"/>
      <c r="D93" s="227" t="s">
        <v>208</v>
      </c>
      <c r="E93" s="228" t="s">
        <v>19</v>
      </c>
      <c r="F93" s="229" t="s">
        <v>1411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208</v>
      </c>
      <c r="AU93" s="235" t="s">
        <v>82</v>
      </c>
      <c r="AV93" s="13" t="s">
        <v>80</v>
      </c>
      <c r="AW93" s="13" t="s">
        <v>34</v>
      </c>
      <c r="AX93" s="13" t="s">
        <v>73</v>
      </c>
      <c r="AY93" s="235" t="s">
        <v>199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206</v>
      </c>
      <c r="G94" s="237"/>
      <c r="H94" s="240">
        <v>4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65" s="2" customFormat="1" ht="37.8" customHeight="1">
      <c r="A95" s="38"/>
      <c r="B95" s="39"/>
      <c r="C95" s="212" t="s">
        <v>82</v>
      </c>
      <c r="D95" s="212" t="s">
        <v>201</v>
      </c>
      <c r="E95" s="213" t="s">
        <v>1412</v>
      </c>
      <c r="F95" s="214" t="s">
        <v>1413</v>
      </c>
      <c r="G95" s="215" t="s">
        <v>547</v>
      </c>
      <c r="H95" s="216">
        <v>6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1438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1417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218</v>
      </c>
      <c r="G97" s="237"/>
      <c r="H97" s="240">
        <v>3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1419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80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3" customFormat="1" ht="12">
      <c r="A100" s="13"/>
      <c r="B100" s="225"/>
      <c r="C100" s="226"/>
      <c r="D100" s="227" t="s">
        <v>208</v>
      </c>
      <c r="E100" s="228" t="s">
        <v>19</v>
      </c>
      <c r="F100" s="229" t="s">
        <v>1439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208</v>
      </c>
      <c r="AU100" s="235" t="s">
        <v>82</v>
      </c>
      <c r="AV100" s="13" t="s">
        <v>80</v>
      </c>
      <c r="AW100" s="13" t="s">
        <v>34</v>
      </c>
      <c r="AX100" s="13" t="s">
        <v>73</v>
      </c>
      <c r="AY100" s="235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82</v>
      </c>
      <c r="G101" s="237"/>
      <c r="H101" s="240">
        <v>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44.25" customHeight="1">
      <c r="A102" s="38"/>
      <c r="B102" s="39"/>
      <c r="C102" s="212" t="s">
        <v>218</v>
      </c>
      <c r="D102" s="212" t="s">
        <v>201</v>
      </c>
      <c r="E102" s="213" t="s">
        <v>1420</v>
      </c>
      <c r="F102" s="214" t="s">
        <v>1421</v>
      </c>
      <c r="G102" s="215" t="s">
        <v>547</v>
      </c>
      <c r="H102" s="216">
        <v>840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1440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1441</v>
      </c>
      <c r="G103" s="237"/>
      <c r="H103" s="240">
        <v>840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44.25" customHeight="1">
      <c r="A104" s="38"/>
      <c r="B104" s="39"/>
      <c r="C104" s="212" t="s">
        <v>206</v>
      </c>
      <c r="D104" s="212" t="s">
        <v>201</v>
      </c>
      <c r="E104" s="213" t="s">
        <v>1424</v>
      </c>
      <c r="F104" s="214" t="s">
        <v>1425</v>
      </c>
      <c r="G104" s="215" t="s">
        <v>547</v>
      </c>
      <c r="H104" s="216">
        <v>720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1442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1443</v>
      </c>
      <c r="G105" s="237"/>
      <c r="H105" s="240">
        <v>720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24.15" customHeight="1">
      <c r="A106" s="38"/>
      <c r="B106" s="39"/>
      <c r="C106" s="212" t="s">
        <v>231</v>
      </c>
      <c r="D106" s="212" t="s">
        <v>201</v>
      </c>
      <c r="E106" s="213" t="s">
        <v>1428</v>
      </c>
      <c r="F106" s="214" t="s">
        <v>1429</v>
      </c>
      <c r="G106" s="215" t="s">
        <v>547</v>
      </c>
      <c r="H106" s="216">
        <v>3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1444</v>
      </c>
    </row>
    <row r="107" spans="1:51" s="13" customFormat="1" ht="12">
      <c r="A107" s="13"/>
      <c r="B107" s="225"/>
      <c r="C107" s="226"/>
      <c r="D107" s="227" t="s">
        <v>208</v>
      </c>
      <c r="E107" s="228" t="s">
        <v>19</v>
      </c>
      <c r="F107" s="229" t="s">
        <v>1431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208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218</v>
      </c>
      <c r="G108" s="237"/>
      <c r="H108" s="240">
        <v>3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65" s="2" customFormat="1" ht="37.8" customHeight="1">
      <c r="A109" s="38"/>
      <c r="B109" s="39"/>
      <c r="C109" s="212" t="s">
        <v>239</v>
      </c>
      <c r="D109" s="212" t="s">
        <v>201</v>
      </c>
      <c r="E109" s="213" t="s">
        <v>1432</v>
      </c>
      <c r="F109" s="214" t="s">
        <v>1433</v>
      </c>
      <c r="G109" s="215" t="s">
        <v>547</v>
      </c>
      <c r="H109" s="216">
        <v>360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1445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1446</v>
      </c>
      <c r="G110" s="237"/>
      <c r="H110" s="240">
        <v>360</v>
      </c>
      <c r="I110" s="241"/>
      <c r="J110" s="237"/>
      <c r="K110" s="237"/>
      <c r="L110" s="242"/>
      <c r="M110" s="262"/>
      <c r="N110" s="263"/>
      <c r="O110" s="263"/>
      <c r="P110" s="263"/>
      <c r="Q110" s="263"/>
      <c r="R110" s="263"/>
      <c r="S110" s="263"/>
      <c r="T110" s="26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31" s="2" customFormat="1" ht="6.95" customHeight="1">
      <c r="A111" s="38"/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44"/>
      <c r="M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</sheetData>
  <sheetProtection password="CC35" sheet="1" objects="1" scenarios="1" formatColumns="0" formatRows="0" autoFilter="0"/>
  <autoFilter ref="C86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1405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1447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ROUND((SUM(BE87:BE112)),2)</f>
        <v>0</v>
      </c>
      <c r="G35" s="38"/>
      <c r="H35" s="38"/>
      <c r="I35" s="157">
        <v>0.21</v>
      </c>
      <c r="J35" s="156">
        <f>ROUND(((SUM(BE87:BE112))*I35),2)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ROUND((SUM(BF87:BF112)),2)</f>
        <v>0</v>
      </c>
      <c r="G36" s="38"/>
      <c r="H36" s="38"/>
      <c r="I36" s="157">
        <v>0.15</v>
      </c>
      <c r="J36" s="156">
        <f>ROUND(((SUM(BF87:BF112))*I36),2)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ROUND((SUM(BG87:BG112)),2)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ROUND((SUM(BH87:BH112)),2)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ROUND((SUM(BI87:BI112)),2)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Přechodné dopravní značení - Úsek 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J89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184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III/19357 od II/193 u Třebnic - OK II/193 u Horšovského Týna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171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1405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173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03 - Přechodné dopravní značení - Úsek E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 xml:space="preserve"> </v>
      </c>
      <c r="G81" s="40"/>
      <c r="H81" s="40"/>
      <c r="I81" s="32" t="s">
        <v>23</v>
      </c>
      <c r="J81" s="72" t="str">
        <f>IF(J14="","",J14)</f>
        <v>18. 3. 2021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 xml:space="preserve"> </v>
      </c>
      <c r="G83" s="40"/>
      <c r="H83" s="40"/>
      <c r="I83" s="32" t="s">
        <v>30</v>
      </c>
      <c r="J83" s="36" t="str">
        <f>E23</f>
        <v>IK Plzeň s.r.o.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IF(E20="","",E20)</f>
        <v>Vyplň údaj</v>
      </c>
      <c r="G84" s="40"/>
      <c r="H84" s="40"/>
      <c r="I84" s="32" t="s">
        <v>35</v>
      </c>
      <c r="J84" s="36" t="str">
        <f>E26</f>
        <v>Václav Nový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185</v>
      </c>
      <c r="D86" s="188" t="s">
        <v>58</v>
      </c>
      <c r="E86" s="188" t="s">
        <v>54</v>
      </c>
      <c r="F86" s="188" t="s">
        <v>55</v>
      </c>
      <c r="G86" s="188" t="s">
        <v>186</v>
      </c>
      <c r="H86" s="188" t="s">
        <v>187</v>
      </c>
      <c r="I86" s="188" t="s">
        <v>188</v>
      </c>
      <c r="J86" s="188" t="s">
        <v>177</v>
      </c>
      <c r="K86" s="189" t="s">
        <v>189</v>
      </c>
      <c r="L86" s="190"/>
      <c r="M86" s="92" t="s">
        <v>19</v>
      </c>
      <c r="N86" s="93" t="s">
        <v>43</v>
      </c>
      <c r="O86" s="93" t="s">
        <v>190</v>
      </c>
      <c r="P86" s="93" t="s">
        <v>191</v>
      </c>
      <c r="Q86" s="93" t="s">
        <v>192</v>
      </c>
      <c r="R86" s="93" t="s">
        <v>193</v>
      </c>
      <c r="S86" s="93" t="s">
        <v>194</v>
      </c>
      <c r="T86" s="94" t="s">
        <v>195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196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0</v>
      </c>
      <c r="S87" s="96"/>
      <c r="T87" s="194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178</v>
      </c>
      <c r="BK87" s="195">
        <f>BK88</f>
        <v>0</v>
      </c>
    </row>
    <row r="88" spans="1:63" s="12" customFormat="1" ht="25.9" customHeight="1">
      <c r="A88" s="12"/>
      <c r="B88" s="196"/>
      <c r="C88" s="197"/>
      <c r="D88" s="198" t="s">
        <v>72</v>
      </c>
      <c r="E88" s="199" t="s">
        <v>197</v>
      </c>
      <c r="F88" s="199" t="s">
        <v>198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</f>
        <v>0</v>
      </c>
      <c r="Q88" s="204"/>
      <c r="R88" s="205">
        <f>R89</f>
        <v>0</v>
      </c>
      <c r="S88" s="204"/>
      <c r="T88" s="206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72</v>
      </c>
      <c r="AU88" s="208" t="s">
        <v>73</v>
      </c>
      <c r="AY88" s="207" t="s">
        <v>199</v>
      </c>
      <c r="BK88" s="209">
        <f>BK89</f>
        <v>0</v>
      </c>
    </row>
    <row r="89" spans="1:63" s="12" customFormat="1" ht="22.8" customHeight="1">
      <c r="A89" s="12"/>
      <c r="B89" s="196"/>
      <c r="C89" s="197"/>
      <c r="D89" s="198" t="s">
        <v>72</v>
      </c>
      <c r="E89" s="210" t="s">
        <v>574</v>
      </c>
      <c r="F89" s="210" t="s">
        <v>575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SUM(P90:P112)</f>
        <v>0</v>
      </c>
      <c r="Q89" s="204"/>
      <c r="R89" s="205">
        <f>SUM(R90:R112)</f>
        <v>0</v>
      </c>
      <c r="S89" s="204"/>
      <c r="T89" s="206">
        <f>SUM(T90:T112)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72</v>
      </c>
      <c r="AU89" s="208" t="s">
        <v>80</v>
      </c>
      <c r="AY89" s="207" t="s">
        <v>199</v>
      </c>
      <c r="BK89" s="209">
        <f>SUM(BK90:BK112)</f>
        <v>0</v>
      </c>
    </row>
    <row r="90" spans="1:65" s="2" customFormat="1" ht="37.8" customHeight="1">
      <c r="A90" s="38"/>
      <c r="B90" s="39"/>
      <c r="C90" s="212" t="s">
        <v>80</v>
      </c>
      <c r="D90" s="212" t="s">
        <v>201</v>
      </c>
      <c r="E90" s="213" t="s">
        <v>1407</v>
      </c>
      <c r="F90" s="214" t="s">
        <v>1408</v>
      </c>
      <c r="G90" s="215" t="s">
        <v>547</v>
      </c>
      <c r="H90" s="216">
        <v>8</v>
      </c>
      <c r="I90" s="217"/>
      <c r="J90" s="218">
        <f>ROUND(I90*H90,2)</f>
        <v>0</v>
      </c>
      <c r="K90" s="214" t="s">
        <v>205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206</v>
      </c>
      <c r="AT90" s="223" t="s">
        <v>201</v>
      </c>
      <c r="AU90" s="223" t="s">
        <v>82</v>
      </c>
      <c r="AY90" s="17" t="s">
        <v>199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206</v>
      </c>
      <c r="BM90" s="223" t="s">
        <v>1448</v>
      </c>
    </row>
    <row r="91" spans="1:51" s="13" customFormat="1" ht="12">
      <c r="A91" s="13"/>
      <c r="B91" s="225"/>
      <c r="C91" s="226"/>
      <c r="D91" s="227" t="s">
        <v>208</v>
      </c>
      <c r="E91" s="228" t="s">
        <v>19</v>
      </c>
      <c r="F91" s="229" t="s">
        <v>1410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208</v>
      </c>
      <c r="AU91" s="235" t="s">
        <v>82</v>
      </c>
      <c r="AV91" s="13" t="s">
        <v>80</v>
      </c>
      <c r="AW91" s="13" t="s">
        <v>34</v>
      </c>
      <c r="AX91" s="13" t="s">
        <v>73</v>
      </c>
      <c r="AY91" s="235" t="s">
        <v>199</v>
      </c>
    </row>
    <row r="92" spans="1:51" s="14" customFormat="1" ht="12">
      <c r="A92" s="14"/>
      <c r="B92" s="236"/>
      <c r="C92" s="237"/>
      <c r="D92" s="227" t="s">
        <v>208</v>
      </c>
      <c r="E92" s="238" t="s">
        <v>19</v>
      </c>
      <c r="F92" s="239" t="s">
        <v>231</v>
      </c>
      <c r="G92" s="237"/>
      <c r="H92" s="240">
        <v>5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208</v>
      </c>
      <c r="AU92" s="246" t="s">
        <v>82</v>
      </c>
      <c r="AV92" s="14" t="s">
        <v>82</v>
      </c>
      <c r="AW92" s="14" t="s">
        <v>34</v>
      </c>
      <c r="AX92" s="14" t="s">
        <v>73</v>
      </c>
      <c r="AY92" s="246" t="s">
        <v>199</v>
      </c>
    </row>
    <row r="93" spans="1:51" s="13" customFormat="1" ht="12">
      <c r="A93" s="13"/>
      <c r="B93" s="225"/>
      <c r="C93" s="226"/>
      <c r="D93" s="227" t="s">
        <v>208</v>
      </c>
      <c r="E93" s="228" t="s">
        <v>19</v>
      </c>
      <c r="F93" s="229" t="s">
        <v>1411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208</v>
      </c>
      <c r="AU93" s="235" t="s">
        <v>82</v>
      </c>
      <c r="AV93" s="13" t="s">
        <v>80</v>
      </c>
      <c r="AW93" s="13" t="s">
        <v>34</v>
      </c>
      <c r="AX93" s="13" t="s">
        <v>73</v>
      </c>
      <c r="AY93" s="235" t="s">
        <v>199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82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51" s="13" customFormat="1" ht="12">
      <c r="A95" s="13"/>
      <c r="B95" s="225"/>
      <c r="C95" s="226"/>
      <c r="D95" s="227" t="s">
        <v>208</v>
      </c>
      <c r="E95" s="228" t="s">
        <v>19</v>
      </c>
      <c r="F95" s="229" t="s">
        <v>1449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208</v>
      </c>
      <c r="AU95" s="235" t="s">
        <v>82</v>
      </c>
      <c r="AV95" s="13" t="s">
        <v>80</v>
      </c>
      <c r="AW95" s="13" t="s">
        <v>34</v>
      </c>
      <c r="AX95" s="13" t="s">
        <v>73</v>
      </c>
      <c r="AY95" s="235" t="s">
        <v>199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80</v>
      </c>
      <c r="G96" s="237"/>
      <c r="H96" s="240">
        <v>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65" s="2" customFormat="1" ht="37.8" customHeight="1">
      <c r="A97" s="38"/>
      <c r="B97" s="39"/>
      <c r="C97" s="212" t="s">
        <v>82</v>
      </c>
      <c r="D97" s="212" t="s">
        <v>201</v>
      </c>
      <c r="E97" s="213" t="s">
        <v>1412</v>
      </c>
      <c r="F97" s="214" t="s">
        <v>1413</v>
      </c>
      <c r="G97" s="215" t="s">
        <v>547</v>
      </c>
      <c r="H97" s="216">
        <v>5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1450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1417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218</v>
      </c>
      <c r="G99" s="237"/>
      <c r="H99" s="240">
        <v>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3" customFormat="1" ht="12">
      <c r="A100" s="13"/>
      <c r="B100" s="225"/>
      <c r="C100" s="226"/>
      <c r="D100" s="227" t="s">
        <v>208</v>
      </c>
      <c r="E100" s="228" t="s">
        <v>19</v>
      </c>
      <c r="F100" s="229" t="s">
        <v>1419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208</v>
      </c>
      <c r="AU100" s="235" t="s">
        <v>82</v>
      </c>
      <c r="AV100" s="13" t="s">
        <v>80</v>
      </c>
      <c r="AW100" s="13" t="s">
        <v>34</v>
      </c>
      <c r="AX100" s="13" t="s">
        <v>73</v>
      </c>
      <c r="AY100" s="235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80</v>
      </c>
      <c r="G101" s="237"/>
      <c r="H101" s="240">
        <v>1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1439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80</v>
      </c>
      <c r="G103" s="237"/>
      <c r="H103" s="240">
        <v>1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44.25" customHeight="1">
      <c r="A104" s="38"/>
      <c r="B104" s="39"/>
      <c r="C104" s="212" t="s">
        <v>218</v>
      </c>
      <c r="D104" s="212" t="s">
        <v>201</v>
      </c>
      <c r="E104" s="213" t="s">
        <v>1420</v>
      </c>
      <c r="F104" s="214" t="s">
        <v>1421</v>
      </c>
      <c r="G104" s="215" t="s">
        <v>547</v>
      </c>
      <c r="H104" s="216">
        <v>1200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1451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1452</v>
      </c>
      <c r="G105" s="237"/>
      <c r="H105" s="240">
        <v>1200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44.25" customHeight="1">
      <c r="A106" s="38"/>
      <c r="B106" s="39"/>
      <c r="C106" s="212" t="s">
        <v>206</v>
      </c>
      <c r="D106" s="212" t="s">
        <v>201</v>
      </c>
      <c r="E106" s="213" t="s">
        <v>1424</v>
      </c>
      <c r="F106" s="214" t="s">
        <v>1425</v>
      </c>
      <c r="G106" s="215" t="s">
        <v>547</v>
      </c>
      <c r="H106" s="216">
        <v>750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1453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1454</v>
      </c>
      <c r="G107" s="237"/>
      <c r="H107" s="240">
        <v>750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24.15" customHeight="1">
      <c r="A108" s="38"/>
      <c r="B108" s="39"/>
      <c r="C108" s="212" t="s">
        <v>231</v>
      </c>
      <c r="D108" s="212" t="s">
        <v>201</v>
      </c>
      <c r="E108" s="213" t="s">
        <v>1428</v>
      </c>
      <c r="F108" s="214" t="s">
        <v>1429</v>
      </c>
      <c r="G108" s="215" t="s">
        <v>547</v>
      </c>
      <c r="H108" s="216">
        <v>3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1455</v>
      </c>
    </row>
    <row r="109" spans="1:51" s="13" customFormat="1" ht="12">
      <c r="A109" s="13"/>
      <c r="B109" s="225"/>
      <c r="C109" s="226"/>
      <c r="D109" s="227" t="s">
        <v>208</v>
      </c>
      <c r="E109" s="228" t="s">
        <v>19</v>
      </c>
      <c r="F109" s="229" t="s">
        <v>1431</v>
      </c>
      <c r="G109" s="226"/>
      <c r="H109" s="228" t="s">
        <v>19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208</v>
      </c>
      <c r="AU109" s="235" t="s">
        <v>82</v>
      </c>
      <c r="AV109" s="13" t="s">
        <v>80</v>
      </c>
      <c r="AW109" s="13" t="s">
        <v>34</v>
      </c>
      <c r="AX109" s="13" t="s">
        <v>73</v>
      </c>
      <c r="AY109" s="235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218</v>
      </c>
      <c r="G110" s="237"/>
      <c r="H110" s="240">
        <v>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65" s="2" customFormat="1" ht="37.8" customHeight="1">
      <c r="A111" s="38"/>
      <c r="B111" s="39"/>
      <c r="C111" s="212" t="s">
        <v>239</v>
      </c>
      <c r="D111" s="212" t="s">
        <v>201</v>
      </c>
      <c r="E111" s="213" t="s">
        <v>1432</v>
      </c>
      <c r="F111" s="214" t="s">
        <v>1433</v>
      </c>
      <c r="G111" s="215" t="s">
        <v>547</v>
      </c>
      <c r="H111" s="216">
        <v>450</v>
      </c>
      <c r="I111" s="217"/>
      <c r="J111" s="218">
        <f>ROUND(I111*H111,2)</f>
        <v>0</v>
      </c>
      <c r="K111" s="214" t="s">
        <v>205</v>
      </c>
      <c r="L111" s="44"/>
      <c r="M111" s="219" t="s">
        <v>19</v>
      </c>
      <c r="N111" s="220" t="s">
        <v>44</v>
      </c>
      <c r="O111" s="84"/>
      <c r="P111" s="221">
        <f>O111*H111</f>
        <v>0</v>
      </c>
      <c r="Q111" s="221">
        <v>0</v>
      </c>
      <c r="R111" s="221">
        <f>Q111*H111</f>
        <v>0</v>
      </c>
      <c r="S111" s="221">
        <v>0</v>
      </c>
      <c r="T111" s="222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23" t="s">
        <v>206</v>
      </c>
      <c r="AT111" s="223" t="s">
        <v>201</v>
      </c>
      <c r="AU111" s="223" t="s">
        <v>82</v>
      </c>
      <c r="AY111" s="17" t="s">
        <v>199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80</v>
      </c>
      <c r="BK111" s="224">
        <f>ROUND(I111*H111,2)</f>
        <v>0</v>
      </c>
      <c r="BL111" s="17" t="s">
        <v>206</v>
      </c>
      <c r="BM111" s="223" t="s">
        <v>1456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1457</v>
      </c>
      <c r="G112" s="237"/>
      <c r="H112" s="240">
        <v>450</v>
      </c>
      <c r="I112" s="241"/>
      <c r="J112" s="237"/>
      <c r="K112" s="237"/>
      <c r="L112" s="242"/>
      <c r="M112" s="262"/>
      <c r="N112" s="263"/>
      <c r="O112" s="263"/>
      <c r="P112" s="263"/>
      <c r="Q112" s="263"/>
      <c r="R112" s="263"/>
      <c r="S112" s="263"/>
      <c r="T112" s="26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31" s="2" customFormat="1" ht="6.95" customHeight="1">
      <c r="A113" s="38"/>
      <c r="B113" s="59"/>
      <c r="C113" s="60"/>
      <c r="D113" s="60"/>
      <c r="E113" s="60"/>
      <c r="F113" s="60"/>
      <c r="G113" s="60"/>
      <c r="H113" s="60"/>
      <c r="I113" s="60"/>
      <c r="J113" s="60"/>
      <c r="K113" s="60"/>
      <c r="L113" s="44"/>
      <c r="M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</sheetData>
  <sheetProtection password="CC35" sheet="1" objects="1" scenarios="1" formatColumns="0" formatRows="0" autoFilter="0"/>
  <autoFilter ref="C86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1405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1458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ROUND(J87,2)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ROUND((SUM(BE87:BE114)),2)</f>
        <v>0</v>
      </c>
      <c r="G35" s="38"/>
      <c r="H35" s="38"/>
      <c r="I35" s="157">
        <v>0.21</v>
      </c>
      <c r="J35" s="156">
        <f>ROUND(((SUM(BE87:BE114))*I35),2)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ROUND((SUM(BF87:BF114)),2)</f>
        <v>0</v>
      </c>
      <c r="G36" s="38"/>
      <c r="H36" s="38"/>
      <c r="I36" s="157">
        <v>0.15</v>
      </c>
      <c r="J36" s="156">
        <f>ROUND(((SUM(BF87:BF114))*I36),2)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ROUND((SUM(BG87:BG114)),2)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ROUND((SUM(BH87:BH114)),2)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ROUND((SUM(BI87:BI114)),2)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Přechodné dopravní značení - Úsek F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J87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J88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J89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184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III/19357 od II/193 u Třebnic - OK II/193 u Horšovského Týna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2:12" s="1" customFormat="1" ht="12" customHeight="1">
      <c r="B76" s="21"/>
      <c r="C76" s="32" t="s">
        <v>171</v>
      </c>
      <c r="D76" s="22"/>
      <c r="E76" s="22"/>
      <c r="F76" s="22"/>
      <c r="G76" s="22"/>
      <c r="H76" s="22"/>
      <c r="I76" s="22"/>
      <c r="J76" s="22"/>
      <c r="K76" s="22"/>
      <c r="L76" s="20"/>
    </row>
    <row r="77" spans="1:31" s="2" customFormat="1" ht="16.5" customHeight="1">
      <c r="A77" s="38"/>
      <c r="B77" s="39"/>
      <c r="C77" s="40"/>
      <c r="D77" s="40"/>
      <c r="E77" s="169" t="s">
        <v>1405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173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E11</f>
        <v>04 - Přechodné dopravní značení - Úsek F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F14</f>
        <v xml:space="preserve"> </v>
      </c>
      <c r="G81" s="40"/>
      <c r="H81" s="40"/>
      <c r="I81" s="32" t="s">
        <v>23</v>
      </c>
      <c r="J81" s="72" t="str">
        <f>IF(J14="","",J14)</f>
        <v>18. 3. 2021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E17</f>
        <v xml:space="preserve"> </v>
      </c>
      <c r="G83" s="40"/>
      <c r="H83" s="40"/>
      <c r="I83" s="32" t="s">
        <v>30</v>
      </c>
      <c r="J83" s="36" t="str">
        <f>E23</f>
        <v>IK Plzeň s.r.o.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28</v>
      </c>
      <c r="D84" s="40"/>
      <c r="E84" s="40"/>
      <c r="F84" s="27" t="str">
        <f>IF(E20="","",E20)</f>
        <v>Vyplň údaj</v>
      </c>
      <c r="G84" s="40"/>
      <c r="H84" s="40"/>
      <c r="I84" s="32" t="s">
        <v>35</v>
      </c>
      <c r="J84" s="36" t="str">
        <f>E26</f>
        <v>Václav Nový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85"/>
      <c r="B86" s="186"/>
      <c r="C86" s="187" t="s">
        <v>185</v>
      </c>
      <c r="D86" s="188" t="s">
        <v>58</v>
      </c>
      <c r="E86" s="188" t="s">
        <v>54</v>
      </c>
      <c r="F86" s="188" t="s">
        <v>55</v>
      </c>
      <c r="G86" s="188" t="s">
        <v>186</v>
      </c>
      <c r="H86" s="188" t="s">
        <v>187</v>
      </c>
      <c r="I86" s="188" t="s">
        <v>188</v>
      </c>
      <c r="J86" s="188" t="s">
        <v>177</v>
      </c>
      <c r="K86" s="189" t="s">
        <v>189</v>
      </c>
      <c r="L86" s="190"/>
      <c r="M86" s="92" t="s">
        <v>19</v>
      </c>
      <c r="N86" s="93" t="s">
        <v>43</v>
      </c>
      <c r="O86" s="93" t="s">
        <v>190</v>
      </c>
      <c r="P86" s="93" t="s">
        <v>191</v>
      </c>
      <c r="Q86" s="93" t="s">
        <v>192</v>
      </c>
      <c r="R86" s="93" t="s">
        <v>193</v>
      </c>
      <c r="S86" s="93" t="s">
        <v>194</v>
      </c>
      <c r="T86" s="94" t="s">
        <v>195</v>
      </c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1:63" s="2" customFormat="1" ht="22.8" customHeight="1">
      <c r="A87" s="38"/>
      <c r="B87" s="39"/>
      <c r="C87" s="99" t="s">
        <v>196</v>
      </c>
      <c r="D87" s="40"/>
      <c r="E87" s="40"/>
      <c r="F87" s="40"/>
      <c r="G87" s="40"/>
      <c r="H87" s="40"/>
      <c r="I87" s="40"/>
      <c r="J87" s="191">
        <f>BK87</f>
        <v>0</v>
      </c>
      <c r="K87" s="40"/>
      <c r="L87" s="44"/>
      <c r="M87" s="95"/>
      <c r="N87" s="192"/>
      <c r="O87" s="96"/>
      <c r="P87" s="193">
        <f>P88</f>
        <v>0</v>
      </c>
      <c r="Q87" s="96"/>
      <c r="R87" s="193">
        <f>R88</f>
        <v>0</v>
      </c>
      <c r="S87" s="96"/>
      <c r="T87" s="194">
        <f>T88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178</v>
      </c>
      <c r="BK87" s="195">
        <f>BK88</f>
        <v>0</v>
      </c>
    </row>
    <row r="88" spans="1:63" s="12" customFormat="1" ht="25.9" customHeight="1">
      <c r="A88" s="12"/>
      <c r="B88" s="196"/>
      <c r="C88" s="197"/>
      <c r="D88" s="198" t="s">
        <v>72</v>
      </c>
      <c r="E88" s="199" t="s">
        <v>197</v>
      </c>
      <c r="F88" s="199" t="s">
        <v>198</v>
      </c>
      <c r="G88" s="197"/>
      <c r="H88" s="197"/>
      <c r="I88" s="200"/>
      <c r="J88" s="201">
        <f>BK88</f>
        <v>0</v>
      </c>
      <c r="K88" s="197"/>
      <c r="L88" s="202"/>
      <c r="M88" s="203"/>
      <c r="N88" s="204"/>
      <c r="O88" s="204"/>
      <c r="P88" s="205">
        <f>P89</f>
        <v>0</v>
      </c>
      <c r="Q88" s="204"/>
      <c r="R88" s="205">
        <f>R89</f>
        <v>0</v>
      </c>
      <c r="S88" s="204"/>
      <c r="T88" s="206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7" t="s">
        <v>80</v>
      </c>
      <c r="AT88" s="208" t="s">
        <v>72</v>
      </c>
      <c r="AU88" s="208" t="s">
        <v>73</v>
      </c>
      <c r="AY88" s="207" t="s">
        <v>199</v>
      </c>
      <c r="BK88" s="209">
        <f>BK89</f>
        <v>0</v>
      </c>
    </row>
    <row r="89" spans="1:63" s="12" customFormat="1" ht="22.8" customHeight="1">
      <c r="A89" s="12"/>
      <c r="B89" s="196"/>
      <c r="C89" s="197"/>
      <c r="D89" s="198" t="s">
        <v>72</v>
      </c>
      <c r="E89" s="210" t="s">
        <v>574</v>
      </c>
      <c r="F89" s="210" t="s">
        <v>575</v>
      </c>
      <c r="G89" s="197"/>
      <c r="H89" s="197"/>
      <c r="I89" s="200"/>
      <c r="J89" s="211">
        <f>BK89</f>
        <v>0</v>
      </c>
      <c r="K89" s="197"/>
      <c r="L89" s="202"/>
      <c r="M89" s="203"/>
      <c r="N89" s="204"/>
      <c r="O89" s="204"/>
      <c r="P89" s="205">
        <f>SUM(P90:P114)</f>
        <v>0</v>
      </c>
      <c r="Q89" s="204"/>
      <c r="R89" s="205">
        <f>SUM(R90:R114)</f>
        <v>0</v>
      </c>
      <c r="S89" s="204"/>
      <c r="T89" s="206">
        <f>SUM(T90:T114)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7" t="s">
        <v>80</v>
      </c>
      <c r="AT89" s="208" t="s">
        <v>72</v>
      </c>
      <c r="AU89" s="208" t="s">
        <v>80</v>
      </c>
      <c r="AY89" s="207" t="s">
        <v>199</v>
      </c>
      <c r="BK89" s="209">
        <f>SUM(BK90:BK114)</f>
        <v>0</v>
      </c>
    </row>
    <row r="90" spans="1:65" s="2" customFormat="1" ht="37.8" customHeight="1">
      <c r="A90" s="38"/>
      <c r="B90" s="39"/>
      <c r="C90" s="212" t="s">
        <v>80</v>
      </c>
      <c r="D90" s="212" t="s">
        <v>201</v>
      </c>
      <c r="E90" s="213" t="s">
        <v>1407</v>
      </c>
      <c r="F90" s="214" t="s">
        <v>1408</v>
      </c>
      <c r="G90" s="215" t="s">
        <v>547</v>
      </c>
      <c r="H90" s="216">
        <v>7</v>
      </c>
      <c r="I90" s="217"/>
      <c r="J90" s="218">
        <f>ROUND(I90*H90,2)</f>
        <v>0</v>
      </c>
      <c r="K90" s="214" t="s">
        <v>205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206</v>
      </c>
      <c r="AT90" s="223" t="s">
        <v>201</v>
      </c>
      <c r="AU90" s="223" t="s">
        <v>82</v>
      </c>
      <c r="AY90" s="17" t="s">
        <v>199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206</v>
      </c>
      <c r="BM90" s="223" t="s">
        <v>1459</v>
      </c>
    </row>
    <row r="91" spans="1:51" s="13" customFormat="1" ht="12">
      <c r="A91" s="13"/>
      <c r="B91" s="225"/>
      <c r="C91" s="226"/>
      <c r="D91" s="227" t="s">
        <v>208</v>
      </c>
      <c r="E91" s="228" t="s">
        <v>19</v>
      </c>
      <c r="F91" s="229" t="s">
        <v>1410</v>
      </c>
      <c r="G91" s="226"/>
      <c r="H91" s="228" t="s">
        <v>19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208</v>
      </c>
      <c r="AU91" s="235" t="s">
        <v>82</v>
      </c>
      <c r="AV91" s="13" t="s">
        <v>80</v>
      </c>
      <c r="AW91" s="13" t="s">
        <v>34</v>
      </c>
      <c r="AX91" s="13" t="s">
        <v>73</v>
      </c>
      <c r="AY91" s="235" t="s">
        <v>199</v>
      </c>
    </row>
    <row r="92" spans="1:51" s="14" customFormat="1" ht="12">
      <c r="A92" s="14"/>
      <c r="B92" s="236"/>
      <c r="C92" s="237"/>
      <c r="D92" s="227" t="s">
        <v>208</v>
      </c>
      <c r="E92" s="238" t="s">
        <v>19</v>
      </c>
      <c r="F92" s="239" t="s">
        <v>206</v>
      </c>
      <c r="G92" s="237"/>
      <c r="H92" s="240">
        <v>4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208</v>
      </c>
      <c r="AU92" s="246" t="s">
        <v>82</v>
      </c>
      <c r="AV92" s="14" t="s">
        <v>82</v>
      </c>
      <c r="AW92" s="14" t="s">
        <v>34</v>
      </c>
      <c r="AX92" s="14" t="s">
        <v>73</v>
      </c>
      <c r="AY92" s="246" t="s">
        <v>199</v>
      </c>
    </row>
    <row r="93" spans="1:51" s="13" customFormat="1" ht="12">
      <c r="A93" s="13"/>
      <c r="B93" s="225"/>
      <c r="C93" s="226"/>
      <c r="D93" s="227" t="s">
        <v>208</v>
      </c>
      <c r="E93" s="228" t="s">
        <v>19</v>
      </c>
      <c r="F93" s="229" t="s">
        <v>1411</v>
      </c>
      <c r="G93" s="226"/>
      <c r="H93" s="228" t="s">
        <v>19</v>
      </c>
      <c r="I93" s="230"/>
      <c r="J93" s="226"/>
      <c r="K93" s="226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208</v>
      </c>
      <c r="AU93" s="235" t="s">
        <v>82</v>
      </c>
      <c r="AV93" s="13" t="s">
        <v>80</v>
      </c>
      <c r="AW93" s="13" t="s">
        <v>34</v>
      </c>
      <c r="AX93" s="13" t="s">
        <v>73</v>
      </c>
      <c r="AY93" s="235" t="s">
        <v>199</v>
      </c>
    </row>
    <row r="94" spans="1:51" s="14" customFormat="1" ht="12">
      <c r="A94" s="14"/>
      <c r="B94" s="236"/>
      <c r="C94" s="237"/>
      <c r="D94" s="227" t="s">
        <v>208</v>
      </c>
      <c r="E94" s="238" t="s">
        <v>19</v>
      </c>
      <c r="F94" s="239" t="s">
        <v>82</v>
      </c>
      <c r="G94" s="237"/>
      <c r="H94" s="240">
        <v>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208</v>
      </c>
      <c r="AU94" s="246" t="s">
        <v>82</v>
      </c>
      <c r="AV94" s="14" t="s">
        <v>82</v>
      </c>
      <c r="AW94" s="14" t="s">
        <v>34</v>
      </c>
      <c r="AX94" s="14" t="s">
        <v>73</v>
      </c>
      <c r="AY94" s="246" t="s">
        <v>199</v>
      </c>
    </row>
    <row r="95" spans="1:51" s="13" customFormat="1" ht="12">
      <c r="A95" s="13"/>
      <c r="B95" s="225"/>
      <c r="C95" s="226"/>
      <c r="D95" s="227" t="s">
        <v>208</v>
      </c>
      <c r="E95" s="228" t="s">
        <v>19</v>
      </c>
      <c r="F95" s="229" t="s">
        <v>1449</v>
      </c>
      <c r="G95" s="226"/>
      <c r="H95" s="228" t="s">
        <v>19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208</v>
      </c>
      <c r="AU95" s="235" t="s">
        <v>82</v>
      </c>
      <c r="AV95" s="13" t="s">
        <v>80</v>
      </c>
      <c r="AW95" s="13" t="s">
        <v>34</v>
      </c>
      <c r="AX95" s="13" t="s">
        <v>73</v>
      </c>
      <c r="AY95" s="235" t="s">
        <v>199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80</v>
      </c>
      <c r="G96" s="237"/>
      <c r="H96" s="240">
        <v>1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65" s="2" customFormat="1" ht="37.8" customHeight="1">
      <c r="A97" s="38"/>
      <c r="B97" s="39"/>
      <c r="C97" s="212" t="s">
        <v>82</v>
      </c>
      <c r="D97" s="212" t="s">
        <v>201</v>
      </c>
      <c r="E97" s="213" t="s">
        <v>1412</v>
      </c>
      <c r="F97" s="214" t="s">
        <v>1413</v>
      </c>
      <c r="G97" s="215" t="s">
        <v>547</v>
      </c>
      <c r="H97" s="216">
        <v>6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1460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1416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80</v>
      </c>
      <c r="G99" s="237"/>
      <c r="H99" s="240">
        <v>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3" customFormat="1" ht="12">
      <c r="A100" s="13"/>
      <c r="B100" s="225"/>
      <c r="C100" s="226"/>
      <c r="D100" s="227" t="s">
        <v>208</v>
      </c>
      <c r="E100" s="228" t="s">
        <v>19</v>
      </c>
      <c r="F100" s="229" t="s">
        <v>1417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208</v>
      </c>
      <c r="AU100" s="235" t="s">
        <v>82</v>
      </c>
      <c r="AV100" s="13" t="s">
        <v>80</v>
      </c>
      <c r="AW100" s="13" t="s">
        <v>34</v>
      </c>
      <c r="AX100" s="13" t="s">
        <v>73</v>
      </c>
      <c r="AY100" s="235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82</v>
      </c>
      <c r="G101" s="237"/>
      <c r="H101" s="240">
        <v>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1419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82</v>
      </c>
      <c r="G103" s="237"/>
      <c r="H103" s="240">
        <v>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1439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80</v>
      </c>
      <c r="G105" s="237"/>
      <c r="H105" s="240">
        <v>1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44.25" customHeight="1">
      <c r="A106" s="38"/>
      <c r="B106" s="39"/>
      <c r="C106" s="212" t="s">
        <v>218</v>
      </c>
      <c r="D106" s="212" t="s">
        <v>201</v>
      </c>
      <c r="E106" s="213" t="s">
        <v>1420</v>
      </c>
      <c r="F106" s="214" t="s">
        <v>1421</v>
      </c>
      <c r="G106" s="215" t="s">
        <v>547</v>
      </c>
      <c r="H106" s="216">
        <v>1260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</v>
      </c>
      <c r="R106" s="221">
        <f>Q106*H106</f>
        <v>0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1461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1462</v>
      </c>
      <c r="G107" s="237"/>
      <c r="H107" s="240">
        <v>1260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44.25" customHeight="1">
      <c r="A108" s="38"/>
      <c r="B108" s="39"/>
      <c r="C108" s="212" t="s">
        <v>206</v>
      </c>
      <c r="D108" s="212" t="s">
        <v>201</v>
      </c>
      <c r="E108" s="213" t="s">
        <v>1424</v>
      </c>
      <c r="F108" s="214" t="s">
        <v>1425</v>
      </c>
      <c r="G108" s="215" t="s">
        <v>547</v>
      </c>
      <c r="H108" s="216">
        <v>1080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1463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1464</v>
      </c>
      <c r="G109" s="237"/>
      <c r="H109" s="240">
        <v>1080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65" s="2" customFormat="1" ht="24.15" customHeight="1">
      <c r="A110" s="38"/>
      <c r="B110" s="39"/>
      <c r="C110" s="212" t="s">
        <v>231</v>
      </c>
      <c r="D110" s="212" t="s">
        <v>201</v>
      </c>
      <c r="E110" s="213" t="s">
        <v>1428</v>
      </c>
      <c r="F110" s="214" t="s">
        <v>1429</v>
      </c>
      <c r="G110" s="215" t="s">
        <v>547</v>
      </c>
      <c r="H110" s="216">
        <v>2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1465</v>
      </c>
    </row>
    <row r="111" spans="1:51" s="13" customFormat="1" ht="12">
      <c r="A111" s="13"/>
      <c r="B111" s="225"/>
      <c r="C111" s="226"/>
      <c r="D111" s="227" t="s">
        <v>208</v>
      </c>
      <c r="E111" s="228" t="s">
        <v>19</v>
      </c>
      <c r="F111" s="229" t="s">
        <v>1431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208</v>
      </c>
      <c r="AU111" s="235" t="s">
        <v>82</v>
      </c>
      <c r="AV111" s="13" t="s">
        <v>80</v>
      </c>
      <c r="AW111" s="13" t="s">
        <v>34</v>
      </c>
      <c r="AX111" s="13" t="s">
        <v>73</v>
      </c>
      <c r="AY111" s="235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82</v>
      </c>
      <c r="G112" s="237"/>
      <c r="H112" s="240">
        <v>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37.8" customHeight="1">
      <c r="A113" s="38"/>
      <c r="B113" s="39"/>
      <c r="C113" s="212" t="s">
        <v>239</v>
      </c>
      <c r="D113" s="212" t="s">
        <v>201</v>
      </c>
      <c r="E113" s="213" t="s">
        <v>1432</v>
      </c>
      <c r="F113" s="214" t="s">
        <v>1433</v>
      </c>
      <c r="G113" s="215" t="s">
        <v>547</v>
      </c>
      <c r="H113" s="216">
        <v>360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1466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1467</v>
      </c>
      <c r="G114" s="237"/>
      <c r="H114" s="240">
        <v>360</v>
      </c>
      <c r="I114" s="241"/>
      <c r="J114" s="237"/>
      <c r="K114" s="237"/>
      <c r="L114" s="242"/>
      <c r="M114" s="262"/>
      <c r="N114" s="263"/>
      <c r="O114" s="263"/>
      <c r="P114" s="263"/>
      <c r="Q114" s="263"/>
      <c r="R114" s="263"/>
      <c r="S114" s="263"/>
      <c r="T114" s="26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6:K1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1405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1468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ROUND((SUM(BE91:BE126)),2)</f>
        <v>0</v>
      </c>
      <c r="G35" s="38"/>
      <c r="H35" s="38"/>
      <c r="I35" s="157">
        <v>0.21</v>
      </c>
      <c r="J35" s="156">
        <f>ROUND(((SUM(BE91:BE126))*I35),2)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ROUND((SUM(BF91:BF126)),2)</f>
        <v>0</v>
      </c>
      <c r="G36" s="38"/>
      <c r="H36" s="38"/>
      <c r="I36" s="157">
        <v>0.15</v>
      </c>
      <c r="J36" s="156">
        <f>ROUND(((SUM(BF91:BF126))*I36),2)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ROUND((SUM(BG91:BG126)),2)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ROUND((SUM(BH91:BH126)),2)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ROUND((SUM(BI91:BI126)),2)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1405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05 - Opravy lokálních závad na objízdných trasách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378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181</v>
      </c>
      <c r="E67" s="182"/>
      <c r="F67" s="182"/>
      <c r="G67" s="182"/>
      <c r="H67" s="182"/>
      <c r="I67" s="182"/>
      <c r="J67" s="183">
        <f>J111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182</v>
      </c>
      <c r="E68" s="182"/>
      <c r="F68" s="182"/>
      <c r="G68" s="182"/>
      <c r="H68" s="182"/>
      <c r="I68" s="182"/>
      <c r="J68" s="183">
        <f>J120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183</v>
      </c>
      <c r="E69" s="182"/>
      <c r="F69" s="182"/>
      <c r="G69" s="182"/>
      <c r="H69" s="182"/>
      <c r="I69" s="182"/>
      <c r="J69" s="183">
        <f>J125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184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III/19357 od II/193 u Třebnic - OK II/193 u Horšovského Týna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171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1405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173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05 - Opravy lokálních závad na objízdných trasách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 xml:space="preserve"> </v>
      </c>
      <c r="G85" s="40"/>
      <c r="H85" s="40"/>
      <c r="I85" s="32" t="s">
        <v>23</v>
      </c>
      <c r="J85" s="72" t="str">
        <f>IF(J14="","",J14)</f>
        <v>18. 3. 2021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E17</f>
        <v xml:space="preserve"> </v>
      </c>
      <c r="G87" s="40"/>
      <c r="H87" s="40"/>
      <c r="I87" s="32" t="s">
        <v>30</v>
      </c>
      <c r="J87" s="36" t="str">
        <f>E23</f>
        <v>IK Plzeň s.r.o.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28</v>
      </c>
      <c r="D88" s="40"/>
      <c r="E88" s="40"/>
      <c r="F88" s="27" t="str">
        <f>IF(E20="","",E20)</f>
        <v>Vyplň údaj</v>
      </c>
      <c r="G88" s="40"/>
      <c r="H88" s="40"/>
      <c r="I88" s="32" t="s">
        <v>35</v>
      </c>
      <c r="J88" s="36" t="str">
        <f>E26</f>
        <v>Václav Nový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185</v>
      </c>
      <c r="D90" s="188" t="s">
        <v>58</v>
      </c>
      <c r="E90" s="188" t="s">
        <v>54</v>
      </c>
      <c r="F90" s="188" t="s">
        <v>55</v>
      </c>
      <c r="G90" s="188" t="s">
        <v>186</v>
      </c>
      <c r="H90" s="188" t="s">
        <v>187</v>
      </c>
      <c r="I90" s="188" t="s">
        <v>188</v>
      </c>
      <c r="J90" s="188" t="s">
        <v>177</v>
      </c>
      <c r="K90" s="189" t="s">
        <v>189</v>
      </c>
      <c r="L90" s="190"/>
      <c r="M90" s="92" t="s">
        <v>19</v>
      </c>
      <c r="N90" s="93" t="s">
        <v>43</v>
      </c>
      <c r="O90" s="93" t="s">
        <v>190</v>
      </c>
      <c r="P90" s="93" t="s">
        <v>191</v>
      </c>
      <c r="Q90" s="93" t="s">
        <v>192</v>
      </c>
      <c r="R90" s="93" t="s">
        <v>193</v>
      </c>
      <c r="S90" s="93" t="s">
        <v>194</v>
      </c>
      <c r="T90" s="94" t="s">
        <v>195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196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260.771</v>
      </c>
      <c r="S91" s="96"/>
      <c r="T91" s="194">
        <f>T92</f>
        <v>414.25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72</v>
      </c>
      <c r="AU91" s="17" t="s">
        <v>178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72</v>
      </c>
      <c r="E92" s="199" t="s">
        <v>197</v>
      </c>
      <c r="F92" s="199" t="s">
        <v>198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P93+P104+P111+P120+P125</f>
        <v>0</v>
      </c>
      <c r="Q92" s="204"/>
      <c r="R92" s="205">
        <f>R93+R104+R111+R120+R125</f>
        <v>260.771</v>
      </c>
      <c r="S92" s="204"/>
      <c r="T92" s="206">
        <f>T93+T104+T111+T120+T125</f>
        <v>414.25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73</v>
      </c>
      <c r="AY92" s="207" t="s">
        <v>199</v>
      </c>
      <c r="BK92" s="209">
        <f>BK93+BK104+BK111+BK120+BK125</f>
        <v>0</v>
      </c>
    </row>
    <row r="93" spans="1:63" s="12" customFormat="1" ht="22.8" customHeight="1">
      <c r="A93" s="12"/>
      <c r="B93" s="196"/>
      <c r="C93" s="197"/>
      <c r="D93" s="198" t="s">
        <v>72</v>
      </c>
      <c r="E93" s="210" t="s">
        <v>80</v>
      </c>
      <c r="F93" s="210" t="s">
        <v>200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SUM(P94:P103)</f>
        <v>0</v>
      </c>
      <c r="Q93" s="204"/>
      <c r="R93" s="205">
        <f>SUM(R94:R103)</f>
        <v>0.124</v>
      </c>
      <c r="S93" s="204"/>
      <c r="T93" s="206">
        <f>SUM(T94:T103)</f>
        <v>394.25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72</v>
      </c>
      <c r="AU93" s="208" t="s">
        <v>80</v>
      </c>
      <c r="AY93" s="207" t="s">
        <v>199</v>
      </c>
      <c r="BK93" s="209">
        <f>SUM(BK94:BK103)</f>
        <v>0</v>
      </c>
    </row>
    <row r="94" spans="1:65" s="2" customFormat="1" ht="62.7" customHeight="1">
      <c r="A94" s="38"/>
      <c r="B94" s="39"/>
      <c r="C94" s="212" t="s">
        <v>80</v>
      </c>
      <c r="D94" s="212" t="s">
        <v>201</v>
      </c>
      <c r="E94" s="213" t="s">
        <v>379</v>
      </c>
      <c r="F94" s="214" t="s">
        <v>380</v>
      </c>
      <c r="G94" s="215" t="s">
        <v>204</v>
      </c>
      <c r="H94" s="216">
        <v>1000</v>
      </c>
      <c r="I94" s="217"/>
      <c r="J94" s="218">
        <f>ROUND(I94*H94,2)</f>
        <v>0</v>
      </c>
      <c r="K94" s="214" t="s">
        <v>205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0.17</v>
      </c>
      <c r="T94" s="222">
        <f>S94*H94</f>
        <v>170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206</v>
      </c>
      <c r="AT94" s="223" t="s">
        <v>201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206</v>
      </c>
      <c r="BM94" s="223" t="s">
        <v>1469</v>
      </c>
    </row>
    <row r="95" spans="1:65" s="2" customFormat="1" ht="37.8" customHeight="1">
      <c r="A95" s="38"/>
      <c r="B95" s="39"/>
      <c r="C95" s="212" t="s">
        <v>82</v>
      </c>
      <c r="D95" s="212" t="s">
        <v>201</v>
      </c>
      <c r="E95" s="213" t="s">
        <v>1470</v>
      </c>
      <c r="F95" s="214" t="s">
        <v>1471</v>
      </c>
      <c r="G95" s="215" t="s">
        <v>204</v>
      </c>
      <c r="H95" s="216">
        <v>1000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1472</v>
      </c>
    </row>
    <row r="96" spans="1:65" s="2" customFormat="1" ht="44.25" customHeight="1">
      <c r="A96" s="38"/>
      <c r="B96" s="39"/>
      <c r="C96" s="212" t="s">
        <v>218</v>
      </c>
      <c r="D96" s="212" t="s">
        <v>201</v>
      </c>
      <c r="E96" s="213" t="s">
        <v>202</v>
      </c>
      <c r="F96" s="214" t="s">
        <v>203</v>
      </c>
      <c r="G96" s="215" t="s">
        <v>204</v>
      </c>
      <c r="H96" s="216">
        <v>50</v>
      </c>
      <c r="I96" s="217"/>
      <c r="J96" s="218">
        <f>ROUND(I96*H96,2)</f>
        <v>0</v>
      </c>
      <c r="K96" s="214" t="s">
        <v>205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4E-05</v>
      </c>
      <c r="R96" s="221">
        <f>Q96*H96</f>
        <v>0.002</v>
      </c>
      <c r="S96" s="221">
        <v>0.115</v>
      </c>
      <c r="T96" s="222">
        <f>S96*H96</f>
        <v>5.75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206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206</v>
      </c>
      <c r="BM96" s="223" t="s">
        <v>1473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1474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1475</v>
      </c>
      <c r="G98" s="237"/>
      <c r="H98" s="240">
        <v>50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65" s="2" customFormat="1" ht="49.05" customHeight="1">
      <c r="A99" s="38"/>
      <c r="B99" s="39"/>
      <c r="C99" s="212" t="s">
        <v>206</v>
      </c>
      <c r="D99" s="212" t="s">
        <v>201</v>
      </c>
      <c r="E99" s="213" t="s">
        <v>213</v>
      </c>
      <c r="F99" s="214" t="s">
        <v>214</v>
      </c>
      <c r="G99" s="215" t="s">
        <v>204</v>
      </c>
      <c r="H99" s="216">
        <v>100</v>
      </c>
      <c r="I99" s="217"/>
      <c r="J99" s="218">
        <f>ROUND(I99*H99,2)</f>
        <v>0</v>
      </c>
      <c r="K99" s="214" t="s">
        <v>205</v>
      </c>
      <c r="L99" s="44"/>
      <c r="M99" s="219" t="s">
        <v>19</v>
      </c>
      <c r="N99" s="220" t="s">
        <v>44</v>
      </c>
      <c r="O99" s="84"/>
      <c r="P99" s="221">
        <f>O99*H99</f>
        <v>0</v>
      </c>
      <c r="Q99" s="221">
        <v>5E-05</v>
      </c>
      <c r="R99" s="221">
        <f>Q99*H99</f>
        <v>0.005</v>
      </c>
      <c r="S99" s="221">
        <v>0.115</v>
      </c>
      <c r="T99" s="222">
        <f>S99*H99</f>
        <v>11.5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23" t="s">
        <v>206</v>
      </c>
      <c r="AT99" s="223" t="s">
        <v>201</v>
      </c>
      <c r="AU99" s="223" t="s">
        <v>82</v>
      </c>
      <c r="AY99" s="17" t="s">
        <v>199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80</v>
      </c>
      <c r="BK99" s="224">
        <f>ROUND(I99*H99,2)</f>
        <v>0</v>
      </c>
      <c r="BL99" s="17" t="s">
        <v>206</v>
      </c>
      <c r="BM99" s="223" t="s">
        <v>1476</v>
      </c>
    </row>
    <row r="100" spans="1:51" s="13" customFormat="1" ht="12">
      <c r="A100" s="13"/>
      <c r="B100" s="225"/>
      <c r="C100" s="226"/>
      <c r="D100" s="227" t="s">
        <v>208</v>
      </c>
      <c r="E100" s="228" t="s">
        <v>19</v>
      </c>
      <c r="F100" s="229" t="s">
        <v>1474</v>
      </c>
      <c r="G100" s="226"/>
      <c r="H100" s="228" t="s">
        <v>19</v>
      </c>
      <c r="I100" s="230"/>
      <c r="J100" s="226"/>
      <c r="K100" s="226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208</v>
      </c>
      <c r="AU100" s="235" t="s">
        <v>82</v>
      </c>
      <c r="AV100" s="13" t="s">
        <v>80</v>
      </c>
      <c r="AW100" s="13" t="s">
        <v>34</v>
      </c>
      <c r="AX100" s="13" t="s">
        <v>73</v>
      </c>
      <c r="AY100" s="235" t="s">
        <v>199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1477</v>
      </c>
      <c r="G101" s="237"/>
      <c r="H101" s="240">
        <v>100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65" s="2" customFormat="1" ht="55.5" customHeight="1">
      <c r="A102" s="38"/>
      <c r="B102" s="39"/>
      <c r="C102" s="212" t="s">
        <v>231</v>
      </c>
      <c r="D102" s="212" t="s">
        <v>201</v>
      </c>
      <c r="E102" s="213" t="s">
        <v>219</v>
      </c>
      <c r="F102" s="214" t="s">
        <v>220</v>
      </c>
      <c r="G102" s="215" t="s">
        <v>204</v>
      </c>
      <c r="H102" s="216">
        <v>900</v>
      </c>
      <c r="I102" s="217"/>
      <c r="J102" s="218">
        <f>ROUND(I102*H102,2)</f>
        <v>0</v>
      </c>
      <c r="K102" s="214" t="s">
        <v>205</v>
      </c>
      <c r="L102" s="44"/>
      <c r="M102" s="219" t="s">
        <v>19</v>
      </c>
      <c r="N102" s="220" t="s">
        <v>44</v>
      </c>
      <c r="O102" s="84"/>
      <c r="P102" s="221">
        <f>O102*H102</f>
        <v>0</v>
      </c>
      <c r="Q102" s="221">
        <v>0.00013</v>
      </c>
      <c r="R102" s="221">
        <f>Q102*H102</f>
        <v>0.11699999999999999</v>
      </c>
      <c r="S102" s="221">
        <v>0.23</v>
      </c>
      <c r="T102" s="222">
        <f>S102*H102</f>
        <v>207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206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206</v>
      </c>
      <c r="BM102" s="223" t="s">
        <v>1478</v>
      </c>
    </row>
    <row r="103" spans="1:65" s="2" customFormat="1" ht="33" customHeight="1">
      <c r="A103" s="38"/>
      <c r="B103" s="39"/>
      <c r="C103" s="212" t="s">
        <v>239</v>
      </c>
      <c r="D103" s="212" t="s">
        <v>201</v>
      </c>
      <c r="E103" s="213" t="s">
        <v>386</v>
      </c>
      <c r="F103" s="214" t="s">
        <v>387</v>
      </c>
      <c r="G103" s="215" t="s">
        <v>204</v>
      </c>
      <c r="H103" s="216">
        <v>1000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1479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231</v>
      </c>
      <c r="F104" s="210" t="s">
        <v>415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SUM(P105:P110)</f>
        <v>0</v>
      </c>
      <c r="Q104" s="204"/>
      <c r="R104" s="205">
        <f>SUM(R105:R110)</f>
        <v>256.74</v>
      </c>
      <c r="S104" s="204"/>
      <c r="T104" s="206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SUM(BK105:BK110)</f>
        <v>0</v>
      </c>
    </row>
    <row r="105" spans="1:65" s="2" customFormat="1" ht="37.8" customHeight="1">
      <c r="A105" s="38"/>
      <c r="B105" s="39"/>
      <c r="C105" s="212" t="s">
        <v>244</v>
      </c>
      <c r="D105" s="212" t="s">
        <v>201</v>
      </c>
      <c r="E105" s="213" t="s">
        <v>416</v>
      </c>
      <c r="F105" s="214" t="s">
        <v>417</v>
      </c>
      <c r="G105" s="215" t="s">
        <v>204</v>
      </c>
      <c r="H105" s="216">
        <v>1000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0.15826</v>
      </c>
      <c r="R105" s="221">
        <f>Q105*H105</f>
        <v>158.26000000000002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1480</v>
      </c>
    </row>
    <row r="106" spans="1:65" s="2" customFormat="1" ht="66.75" customHeight="1">
      <c r="A106" s="38"/>
      <c r="B106" s="39"/>
      <c r="C106" s="212" t="s">
        <v>249</v>
      </c>
      <c r="D106" s="212" t="s">
        <v>201</v>
      </c>
      <c r="E106" s="213" t="s">
        <v>419</v>
      </c>
      <c r="F106" s="214" t="s">
        <v>420</v>
      </c>
      <c r="G106" s="215" t="s">
        <v>204</v>
      </c>
      <c r="H106" s="216">
        <v>1000</v>
      </c>
      <c r="I106" s="217"/>
      <c r="J106" s="218">
        <f>ROUND(I106*H106,2)</f>
        <v>0</v>
      </c>
      <c r="K106" s="214" t="s">
        <v>205</v>
      </c>
      <c r="L106" s="44"/>
      <c r="M106" s="219" t="s">
        <v>19</v>
      </c>
      <c r="N106" s="220" t="s">
        <v>44</v>
      </c>
      <c r="O106" s="84"/>
      <c r="P106" s="221">
        <f>O106*H106</f>
        <v>0</v>
      </c>
      <c r="Q106" s="221">
        <v>0.09848</v>
      </c>
      <c r="R106" s="221">
        <f>Q106*H106</f>
        <v>98.48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206</v>
      </c>
      <c r="AT106" s="223" t="s">
        <v>201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1481</v>
      </c>
    </row>
    <row r="107" spans="1:65" s="2" customFormat="1" ht="24.15" customHeight="1">
      <c r="A107" s="38"/>
      <c r="B107" s="39"/>
      <c r="C107" s="212" t="s">
        <v>223</v>
      </c>
      <c r="D107" s="212" t="s">
        <v>201</v>
      </c>
      <c r="E107" s="213" t="s">
        <v>428</v>
      </c>
      <c r="F107" s="214" t="s">
        <v>429</v>
      </c>
      <c r="G107" s="215" t="s">
        <v>204</v>
      </c>
      <c r="H107" s="216">
        <v>1000</v>
      </c>
      <c r="I107" s="217"/>
      <c r="J107" s="218">
        <f>ROUND(I107*H107,2)</f>
        <v>0</v>
      </c>
      <c r="K107" s="214" t="s">
        <v>19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1482</v>
      </c>
    </row>
    <row r="108" spans="1:65" s="2" customFormat="1" ht="24.15" customHeight="1">
      <c r="A108" s="38"/>
      <c r="B108" s="39"/>
      <c r="C108" s="212" t="s">
        <v>431</v>
      </c>
      <c r="D108" s="212" t="s">
        <v>201</v>
      </c>
      <c r="E108" s="213" t="s">
        <v>432</v>
      </c>
      <c r="F108" s="214" t="s">
        <v>433</v>
      </c>
      <c r="G108" s="215" t="s">
        <v>204</v>
      </c>
      <c r="H108" s="216">
        <v>1000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1483</v>
      </c>
    </row>
    <row r="109" spans="1:65" s="2" customFormat="1" ht="44.25" customHeight="1">
      <c r="A109" s="38"/>
      <c r="B109" s="39"/>
      <c r="C109" s="212" t="s">
        <v>437</v>
      </c>
      <c r="D109" s="212" t="s">
        <v>201</v>
      </c>
      <c r="E109" s="213" t="s">
        <v>438</v>
      </c>
      <c r="F109" s="214" t="s">
        <v>439</v>
      </c>
      <c r="G109" s="215" t="s">
        <v>204</v>
      </c>
      <c r="H109" s="216">
        <v>1000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1484</v>
      </c>
    </row>
    <row r="110" spans="1:65" s="2" customFormat="1" ht="44.25" customHeight="1">
      <c r="A110" s="38"/>
      <c r="B110" s="39"/>
      <c r="C110" s="212" t="s">
        <v>441</v>
      </c>
      <c r="D110" s="212" t="s">
        <v>201</v>
      </c>
      <c r="E110" s="213" t="s">
        <v>442</v>
      </c>
      <c r="F110" s="214" t="s">
        <v>443</v>
      </c>
      <c r="G110" s="215" t="s">
        <v>204</v>
      </c>
      <c r="H110" s="216">
        <v>1000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1485</v>
      </c>
    </row>
    <row r="111" spans="1:63" s="12" customFormat="1" ht="22.8" customHeight="1">
      <c r="A111" s="12"/>
      <c r="B111" s="196"/>
      <c r="C111" s="197"/>
      <c r="D111" s="198" t="s">
        <v>72</v>
      </c>
      <c r="E111" s="210" t="s">
        <v>223</v>
      </c>
      <c r="F111" s="210" t="s">
        <v>224</v>
      </c>
      <c r="G111" s="197"/>
      <c r="H111" s="197"/>
      <c r="I111" s="200"/>
      <c r="J111" s="211">
        <f>BK111</f>
        <v>0</v>
      </c>
      <c r="K111" s="197"/>
      <c r="L111" s="202"/>
      <c r="M111" s="203"/>
      <c r="N111" s="204"/>
      <c r="O111" s="204"/>
      <c r="P111" s="205">
        <f>SUM(P112:P119)</f>
        <v>0</v>
      </c>
      <c r="Q111" s="204"/>
      <c r="R111" s="205">
        <f>SUM(R112:R119)</f>
        <v>3.9070000000000005</v>
      </c>
      <c r="S111" s="204"/>
      <c r="T111" s="206">
        <f>SUM(T112:T119)</f>
        <v>20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7" t="s">
        <v>80</v>
      </c>
      <c r="AT111" s="208" t="s">
        <v>72</v>
      </c>
      <c r="AU111" s="208" t="s">
        <v>80</v>
      </c>
      <c r="AY111" s="207" t="s">
        <v>199</v>
      </c>
      <c r="BK111" s="209">
        <f>SUM(BK112:BK119)</f>
        <v>0</v>
      </c>
    </row>
    <row r="112" spans="1:65" s="2" customFormat="1" ht="55.5" customHeight="1">
      <c r="A112" s="38"/>
      <c r="B112" s="39"/>
      <c r="C112" s="212" t="s">
        <v>445</v>
      </c>
      <c r="D112" s="212" t="s">
        <v>201</v>
      </c>
      <c r="E112" s="213" t="s">
        <v>446</v>
      </c>
      <c r="F112" s="214" t="s">
        <v>447</v>
      </c>
      <c r="G112" s="215" t="s">
        <v>227</v>
      </c>
      <c r="H112" s="216">
        <v>300</v>
      </c>
      <c r="I112" s="217"/>
      <c r="J112" s="218">
        <f>ROUND(I112*H112,2)</f>
        <v>0</v>
      </c>
      <c r="K112" s="214" t="s">
        <v>205</v>
      </c>
      <c r="L112" s="44"/>
      <c r="M112" s="219" t="s">
        <v>19</v>
      </c>
      <c r="N112" s="220" t="s">
        <v>44</v>
      </c>
      <c r="O112" s="84"/>
      <c r="P112" s="221">
        <f>O112*H112</f>
        <v>0</v>
      </c>
      <c r="Q112" s="221">
        <v>9E-05</v>
      </c>
      <c r="R112" s="221">
        <f>Q112*H112</f>
        <v>0.027000000000000003</v>
      </c>
      <c r="S112" s="221">
        <v>0</v>
      </c>
      <c r="T112" s="222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23" t="s">
        <v>206</v>
      </c>
      <c r="AT112" s="223" t="s">
        <v>201</v>
      </c>
      <c r="AU112" s="223" t="s">
        <v>82</v>
      </c>
      <c r="AY112" s="17" t="s">
        <v>199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80</v>
      </c>
      <c r="BK112" s="224">
        <f>ROUND(I112*H112,2)</f>
        <v>0</v>
      </c>
      <c r="BL112" s="17" t="s">
        <v>206</v>
      </c>
      <c r="BM112" s="223" t="s">
        <v>1486</v>
      </c>
    </row>
    <row r="113" spans="1:65" s="2" customFormat="1" ht="37.8" customHeight="1">
      <c r="A113" s="38"/>
      <c r="B113" s="39"/>
      <c r="C113" s="212" t="s">
        <v>449</v>
      </c>
      <c r="D113" s="212" t="s">
        <v>201</v>
      </c>
      <c r="E113" s="213" t="s">
        <v>450</v>
      </c>
      <c r="F113" s="214" t="s">
        <v>451</v>
      </c>
      <c r="G113" s="215" t="s">
        <v>204</v>
      </c>
      <c r="H113" s="216">
        <v>1000</v>
      </c>
      <c r="I113" s="217"/>
      <c r="J113" s="218">
        <f>ROUND(I113*H113,2)</f>
        <v>0</v>
      </c>
      <c r="K113" s="214" t="s">
        <v>19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0.00388</v>
      </c>
      <c r="R113" s="221">
        <f>Q113*H113</f>
        <v>3.8800000000000003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1487</v>
      </c>
    </row>
    <row r="114" spans="1:65" s="2" customFormat="1" ht="37.8" customHeight="1">
      <c r="A114" s="38"/>
      <c r="B114" s="39"/>
      <c r="C114" s="212" t="s">
        <v>8</v>
      </c>
      <c r="D114" s="212" t="s">
        <v>201</v>
      </c>
      <c r="E114" s="213" t="s">
        <v>453</v>
      </c>
      <c r="F114" s="214" t="s">
        <v>454</v>
      </c>
      <c r="G114" s="215" t="s">
        <v>227</v>
      </c>
      <c r="H114" s="216">
        <v>300</v>
      </c>
      <c r="I114" s="217"/>
      <c r="J114" s="218">
        <f>ROUND(I114*H114,2)</f>
        <v>0</v>
      </c>
      <c r="K114" s="214" t="s">
        <v>205</v>
      </c>
      <c r="L114" s="44"/>
      <c r="M114" s="219" t="s">
        <v>19</v>
      </c>
      <c r="N114" s="220" t="s">
        <v>44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206</v>
      </c>
      <c r="AT114" s="223" t="s">
        <v>201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1488</v>
      </c>
    </row>
    <row r="115" spans="1:65" s="2" customFormat="1" ht="24.15" customHeight="1">
      <c r="A115" s="38"/>
      <c r="B115" s="39"/>
      <c r="C115" s="212" t="s">
        <v>457</v>
      </c>
      <c r="D115" s="212" t="s">
        <v>201</v>
      </c>
      <c r="E115" s="213" t="s">
        <v>225</v>
      </c>
      <c r="F115" s="214" t="s">
        <v>226</v>
      </c>
      <c r="G115" s="215" t="s">
        <v>227</v>
      </c>
      <c r="H115" s="216">
        <v>200</v>
      </c>
      <c r="I115" s="217"/>
      <c r="J115" s="218">
        <f>ROUND(I115*H115,2)</f>
        <v>0</v>
      </c>
      <c r="K115" s="214" t="s">
        <v>205</v>
      </c>
      <c r="L115" s="44"/>
      <c r="M115" s="219" t="s">
        <v>19</v>
      </c>
      <c r="N115" s="220" t="s">
        <v>44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206</v>
      </c>
      <c r="AT115" s="223" t="s">
        <v>201</v>
      </c>
      <c r="AU115" s="223" t="s">
        <v>82</v>
      </c>
      <c r="AY115" s="17" t="s">
        <v>199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206</v>
      </c>
      <c r="BM115" s="223" t="s">
        <v>1489</v>
      </c>
    </row>
    <row r="116" spans="1:65" s="2" customFormat="1" ht="24.15" customHeight="1">
      <c r="A116" s="38"/>
      <c r="B116" s="39"/>
      <c r="C116" s="212" t="s">
        <v>461</v>
      </c>
      <c r="D116" s="212" t="s">
        <v>201</v>
      </c>
      <c r="E116" s="213" t="s">
        <v>232</v>
      </c>
      <c r="F116" s="214" t="s">
        <v>233</v>
      </c>
      <c r="G116" s="215" t="s">
        <v>227</v>
      </c>
      <c r="H116" s="216">
        <v>100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1490</v>
      </c>
    </row>
    <row r="117" spans="1:65" s="2" customFormat="1" ht="55.5" customHeight="1">
      <c r="A117" s="38"/>
      <c r="B117" s="39"/>
      <c r="C117" s="212" t="s">
        <v>389</v>
      </c>
      <c r="D117" s="212" t="s">
        <v>201</v>
      </c>
      <c r="E117" s="213" t="s">
        <v>458</v>
      </c>
      <c r="F117" s="214" t="s">
        <v>459</v>
      </c>
      <c r="G117" s="215" t="s">
        <v>204</v>
      </c>
      <c r="H117" s="216">
        <v>1000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0.02</v>
      </c>
      <c r="T117" s="222">
        <f>S117*H117</f>
        <v>20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1491</v>
      </c>
    </row>
    <row r="118" spans="1:65" s="2" customFormat="1" ht="24.15" customHeight="1">
      <c r="A118" s="38"/>
      <c r="B118" s="39"/>
      <c r="C118" s="212" t="s">
        <v>470</v>
      </c>
      <c r="D118" s="212" t="s">
        <v>201</v>
      </c>
      <c r="E118" s="213" t="s">
        <v>1492</v>
      </c>
      <c r="F118" s="214" t="s">
        <v>468</v>
      </c>
      <c r="G118" s="215" t="s">
        <v>204</v>
      </c>
      <c r="H118" s="216">
        <v>1000</v>
      </c>
      <c r="I118" s="217"/>
      <c r="J118" s="218">
        <f>ROUND(I118*H118,2)</f>
        <v>0</v>
      </c>
      <c r="K118" s="214" t="s">
        <v>19</v>
      </c>
      <c r="L118" s="44"/>
      <c r="M118" s="219" t="s">
        <v>19</v>
      </c>
      <c r="N118" s="220" t="s">
        <v>44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206</v>
      </c>
      <c r="AT118" s="223" t="s">
        <v>201</v>
      </c>
      <c r="AU118" s="223" t="s">
        <v>82</v>
      </c>
      <c r="AY118" s="17" t="s">
        <v>199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206</v>
      </c>
      <c r="BM118" s="223" t="s">
        <v>1493</v>
      </c>
    </row>
    <row r="119" spans="1:65" s="2" customFormat="1" ht="37.8" customHeight="1">
      <c r="A119" s="38"/>
      <c r="B119" s="39"/>
      <c r="C119" s="212" t="s">
        <v>472</v>
      </c>
      <c r="D119" s="212" t="s">
        <v>201</v>
      </c>
      <c r="E119" s="213" t="s">
        <v>1494</v>
      </c>
      <c r="F119" s="214" t="s">
        <v>1495</v>
      </c>
      <c r="G119" s="215" t="s">
        <v>1496</v>
      </c>
      <c r="H119" s="216">
        <v>1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1497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1497</v>
      </c>
      <c r="BM119" s="223" t="s">
        <v>1498</v>
      </c>
    </row>
    <row r="120" spans="1:63" s="12" customFormat="1" ht="22.8" customHeight="1">
      <c r="A120" s="12"/>
      <c r="B120" s="196"/>
      <c r="C120" s="197"/>
      <c r="D120" s="198" t="s">
        <v>72</v>
      </c>
      <c r="E120" s="210" t="s">
        <v>237</v>
      </c>
      <c r="F120" s="210" t="s">
        <v>238</v>
      </c>
      <c r="G120" s="197"/>
      <c r="H120" s="197"/>
      <c r="I120" s="200"/>
      <c r="J120" s="211">
        <f>BK120</f>
        <v>0</v>
      </c>
      <c r="K120" s="197"/>
      <c r="L120" s="202"/>
      <c r="M120" s="203"/>
      <c r="N120" s="204"/>
      <c r="O120" s="204"/>
      <c r="P120" s="205">
        <f>SUM(P121:P124)</f>
        <v>0</v>
      </c>
      <c r="Q120" s="204"/>
      <c r="R120" s="205">
        <f>SUM(R121:R124)</f>
        <v>0</v>
      </c>
      <c r="S120" s="204"/>
      <c r="T120" s="206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7" t="s">
        <v>80</v>
      </c>
      <c r="AT120" s="208" t="s">
        <v>72</v>
      </c>
      <c r="AU120" s="208" t="s">
        <v>80</v>
      </c>
      <c r="AY120" s="207" t="s">
        <v>199</v>
      </c>
      <c r="BK120" s="209">
        <f>SUM(BK121:BK124)</f>
        <v>0</v>
      </c>
    </row>
    <row r="121" spans="1:65" s="2" customFormat="1" ht="33" customHeight="1">
      <c r="A121" s="38"/>
      <c r="B121" s="39"/>
      <c r="C121" s="212" t="s">
        <v>7</v>
      </c>
      <c r="D121" s="212" t="s">
        <v>201</v>
      </c>
      <c r="E121" s="213" t="s">
        <v>240</v>
      </c>
      <c r="F121" s="214" t="s">
        <v>241</v>
      </c>
      <c r="G121" s="215" t="s">
        <v>242</v>
      </c>
      <c r="H121" s="216">
        <v>414.25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1499</v>
      </c>
    </row>
    <row r="122" spans="1:65" s="2" customFormat="1" ht="44.25" customHeight="1">
      <c r="A122" s="38"/>
      <c r="B122" s="39"/>
      <c r="C122" s="212" t="s">
        <v>476</v>
      </c>
      <c r="D122" s="212" t="s">
        <v>201</v>
      </c>
      <c r="E122" s="213" t="s">
        <v>245</v>
      </c>
      <c r="F122" s="214" t="s">
        <v>246</v>
      </c>
      <c r="G122" s="215" t="s">
        <v>242</v>
      </c>
      <c r="H122" s="216">
        <v>4142.5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1500</v>
      </c>
    </row>
    <row r="123" spans="1:51" s="14" customFormat="1" ht="12">
      <c r="A123" s="14"/>
      <c r="B123" s="236"/>
      <c r="C123" s="237"/>
      <c r="D123" s="227" t="s">
        <v>208</v>
      </c>
      <c r="E123" s="237"/>
      <c r="F123" s="239" t="s">
        <v>1501</v>
      </c>
      <c r="G123" s="237"/>
      <c r="H123" s="240">
        <v>4142.5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4</v>
      </c>
      <c r="AX123" s="14" t="s">
        <v>80</v>
      </c>
      <c r="AY123" s="246" t="s">
        <v>199</v>
      </c>
    </row>
    <row r="124" spans="1:65" s="2" customFormat="1" ht="44.25" customHeight="1">
      <c r="A124" s="38"/>
      <c r="B124" s="39"/>
      <c r="C124" s="212" t="s">
        <v>555</v>
      </c>
      <c r="D124" s="212" t="s">
        <v>201</v>
      </c>
      <c r="E124" s="213" t="s">
        <v>250</v>
      </c>
      <c r="F124" s="214" t="s">
        <v>251</v>
      </c>
      <c r="G124" s="215" t="s">
        <v>242</v>
      </c>
      <c r="H124" s="216">
        <v>342.869</v>
      </c>
      <c r="I124" s="217"/>
      <c r="J124" s="218">
        <f>ROUND(I124*H124,2)</f>
        <v>0</v>
      </c>
      <c r="K124" s="214" t="s">
        <v>205</v>
      </c>
      <c r="L124" s="44"/>
      <c r="M124" s="219" t="s">
        <v>19</v>
      </c>
      <c r="N124" s="220" t="s">
        <v>44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206</v>
      </c>
      <c r="AT124" s="223" t="s">
        <v>201</v>
      </c>
      <c r="AU124" s="223" t="s">
        <v>82</v>
      </c>
      <c r="AY124" s="17" t="s">
        <v>199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206</v>
      </c>
      <c r="BM124" s="223" t="s">
        <v>1502</v>
      </c>
    </row>
    <row r="125" spans="1:63" s="12" customFormat="1" ht="22.8" customHeight="1">
      <c r="A125" s="12"/>
      <c r="B125" s="196"/>
      <c r="C125" s="197"/>
      <c r="D125" s="198" t="s">
        <v>72</v>
      </c>
      <c r="E125" s="210" t="s">
        <v>253</v>
      </c>
      <c r="F125" s="210" t="s">
        <v>254</v>
      </c>
      <c r="G125" s="197"/>
      <c r="H125" s="197"/>
      <c r="I125" s="200"/>
      <c r="J125" s="211">
        <f>BK125</f>
        <v>0</v>
      </c>
      <c r="K125" s="197"/>
      <c r="L125" s="202"/>
      <c r="M125" s="203"/>
      <c r="N125" s="204"/>
      <c r="O125" s="204"/>
      <c r="P125" s="205">
        <f>P126</f>
        <v>0</v>
      </c>
      <c r="Q125" s="204"/>
      <c r="R125" s="205">
        <f>R126</f>
        <v>0</v>
      </c>
      <c r="S125" s="204"/>
      <c r="T125" s="20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80</v>
      </c>
      <c r="AT125" s="208" t="s">
        <v>72</v>
      </c>
      <c r="AU125" s="208" t="s">
        <v>80</v>
      </c>
      <c r="AY125" s="207" t="s">
        <v>199</v>
      </c>
      <c r="BK125" s="209">
        <f>BK126</f>
        <v>0</v>
      </c>
    </row>
    <row r="126" spans="1:65" s="2" customFormat="1" ht="44.25" customHeight="1">
      <c r="A126" s="38"/>
      <c r="B126" s="39"/>
      <c r="C126" s="212" t="s">
        <v>559</v>
      </c>
      <c r="D126" s="212" t="s">
        <v>201</v>
      </c>
      <c r="E126" s="213" t="s">
        <v>255</v>
      </c>
      <c r="F126" s="214" t="s">
        <v>256</v>
      </c>
      <c r="G126" s="215" t="s">
        <v>242</v>
      </c>
      <c r="H126" s="216">
        <v>260.771</v>
      </c>
      <c r="I126" s="217"/>
      <c r="J126" s="218">
        <f>ROUND(I126*H126,2)</f>
        <v>0</v>
      </c>
      <c r="K126" s="214" t="s">
        <v>205</v>
      </c>
      <c r="L126" s="44"/>
      <c r="M126" s="247" t="s">
        <v>19</v>
      </c>
      <c r="N126" s="248" t="s">
        <v>44</v>
      </c>
      <c r="O126" s="249"/>
      <c r="P126" s="250">
        <f>O126*H126</f>
        <v>0</v>
      </c>
      <c r="Q126" s="250">
        <v>0</v>
      </c>
      <c r="R126" s="250">
        <f>Q126*H126</f>
        <v>0</v>
      </c>
      <c r="S126" s="250">
        <v>0</v>
      </c>
      <c r="T126" s="251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206</v>
      </c>
      <c r="AT126" s="223" t="s">
        <v>201</v>
      </c>
      <c r="AU126" s="223" t="s">
        <v>82</v>
      </c>
      <c r="AY126" s="17" t="s">
        <v>199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206</v>
      </c>
      <c r="BM126" s="223" t="s">
        <v>1503</v>
      </c>
    </row>
    <row r="127" spans="1:31" s="2" customFormat="1" ht="6.95" customHeight="1">
      <c r="A127" s="38"/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90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171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1504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18. 3. 2021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tr">
        <f>IF('Rekapitulace stavby'!AN10="","",'Rekapitulace stavby'!AN10)</f>
        <v/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tr">
        <f>IF('Rekapitulace stavby'!E11="","",'Rekapitulace stavby'!E11)</f>
        <v xml:space="preserve"> </v>
      </c>
      <c r="F15" s="38"/>
      <c r="G15" s="38"/>
      <c r="H15" s="38"/>
      <c r="I15" s="142" t="s">
        <v>27</v>
      </c>
      <c r="J15" s="133" t="str">
        <f>IF('Rekapitulace stavby'!AN11="","",'Rekapitulace stavby'!AN11)</f>
        <v/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27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2" t="s">
        <v>26</v>
      </c>
      <c r="J20" s="133" t="s">
        <v>31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27</v>
      </c>
      <c r="J21" s="133" t="s">
        <v>33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35</v>
      </c>
      <c r="E23" s="38"/>
      <c r="F23" s="38"/>
      <c r="G23" s="38"/>
      <c r="H23" s="38"/>
      <c r="I23" s="142" t="s">
        <v>26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36</v>
      </c>
      <c r="F24" s="38"/>
      <c r="G24" s="38"/>
      <c r="H24" s="38"/>
      <c r="I24" s="142" t="s">
        <v>27</v>
      </c>
      <c r="J24" s="133" t="s">
        <v>19</v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37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39</v>
      </c>
      <c r="E30" s="38"/>
      <c r="F30" s="38"/>
      <c r="G30" s="38"/>
      <c r="H30" s="38"/>
      <c r="I30" s="38"/>
      <c r="J30" s="153">
        <f>ROUND(J84,2)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41</v>
      </c>
      <c r="G32" s="38"/>
      <c r="H32" s="38"/>
      <c r="I32" s="154" t="s">
        <v>40</v>
      </c>
      <c r="J32" s="154" t="s">
        <v>42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43</v>
      </c>
      <c r="E33" s="142" t="s">
        <v>44</v>
      </c>
      <c r="F33" s="156">
        <f>ROUND((SUM(BE84:BE102)),2)</f>
        <v>0</v>
      </c>
      <c r="G33" s="38"/>
      <c r="H33" s="38"/>
      <c r="I33" s="157">
        <v>0.21</v>
      </c>
      <c r="J33" s="156">
        <f>ROUND(((SUM(BE84:BE102))*I33),2)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45</v>
      </c>
      <c r="F34" s="156">
        <f>ROUND((SUM(BF84:BF102)),2)</f>
        <v>0</v>
      </c>
      <c r="G34" s="38"/>
      <c r="H34" s="38"/>
      <c r="I34" s="157">
        <v>0.15</v>
      </c>
      <c r="J34" s="156">
        <f>ROUND(((SUM(BF84:BF102))*I34),2)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46</v>
      </c>
      <c r="F35" s="156">
        <f>ROUND((SUM(BG84:BG102)),2)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47</v>
      </c>
      <c r="F36" s="156">
        <f>ROUND((SUM(BH84:BH102)),2)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48</v>
      </c>
      <c r="F37" s="156">
        <f>ROUND((SUM(BI84:BI102)),2)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175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III/19357 od II/193 u Třebnic - OK II/193 u Horšovského Týna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171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18. 3. 2021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>IK Plzeň s.r.o.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Václav Nový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176</v>
      </c>
      <c r="D57" s="171"/>
      <c r="E57" s="171"/>
      <c r="F57" s="171"/>
      <c r="G57" s="171"/>
      <c r="H57" s="171"/>
      <c r="I57" s="171"/>
      <c r="J57" s="172" t="s">
        <v>177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71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178</v>
      </c>
    </row>
    <row r="60" spans="1:31" s="9" customFormat="1" ht="24.95" customHeight="1">
      <c r="A60" s="9"/>
      <c r="B60" s="174"/>
      <c r="C60" s="175"/>
      <c r="D60" s="176" t="s">
        <v>1505</v>
      </c>
      <c r="E60" s="177"/>
      <c r="F60" s="177"/>
      <c r="G60" s="177"/>
      <c r="H60" s="177"/>
      <c r="I60" s="177"/>
      <c r="J60" s="178">
        <f>J85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1506</v>
      </c>
      <c r="E61" s="182"/>
      <c r="F61" s="182"/>
      <c r="G61" s="182"/>
      <c r="H61" s="182"/>
      <c r="I61" s="182"/>
      <c r="J61" s="183">
        <f>J86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1507</v>
      </c>
      <c r="E62" s="182"/>
      <c r="F62" s="182"/>
      <c r="G62" s="182"/>
      <c r="H62" s="182"/>
      <c r="I62" s="182"/>
      <c r="J62" s="183">
        <f>J91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1508</v>
      </c>
      <c r="E63" s="182"/>
      <c r="F63" s="182"/>
      <c r="G63" s="182"/>
      <c r="H63" s="182"/>
      <c r="I63" s="182"/>
      <c r="J63" s="183">
        <f>J99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1509</v>
      </c>
      <c r="E64" s="182"/>
      <c r="F64" s="182"/>
      <c r="G64" s="182"/>
      <c r="H64" s="182"/>
      <c r="I64" s="182"/>
      <c r="J64" s="183">
        <f>J101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184</v>
      </c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9" t="str">
        <f>E7</f>
        <v>III/19357 od II/193 u Třebnic - OK II/193 u Horšovského Týna</v>
      </c>
      <c r="F74" s="32"/>
      <c r="G74" s="32"/>
      <c r="H74" s="32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171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VON - Vedlejší a ostatní náklady</v>
      </c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18. 3. 2021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30</v>
      </c>
      <c r="J80" s="36" t="str">
        <f>E21</f>
        <v>IK Plzeň s.r.o.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35</v>
      </c>
      <c r="J81" s="36" t="str">
        <f>E24</f>
        <v>Václav Nový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85"/>
      <c r="B83" s="186"/>
      <c r="C83" s="187" t="s">
        <v>185</v>
      </c>
      <c r="D83" s="188" t="s">
        <v>58</v>
      </c>
      <c r="E83" s="188" t="s">
        <v>54</v>
      </c>
      <c r="F83" s="188" t="s">
        <v>55</v>
      </c>
      <c r="G83" s="188" t="s">
        <v>186</v>
      </c>
      <c r="H83" s="188" t="s">
        <v>187</v>
      </c>
      <c r="I83" s="188" t="s">
        <v>188</v>
      </c>
      <c r="J83" s="188" t="s">
        <v>177</v>
      </c>
      <c r="K83" s="189" t="s">
        <v>189</v>
      </c>
      <c r="L83" s="190"/>
      <c r="M83" s="92" t="s">
        <v>19</v>
      </c>
      <c r="N83" s="93" t="s">
        <v>43</v>
      </c>
      <c r="O83" s="93" t="s">
        <v>190</v>
      </c>
      <c r="P83" s="93" t="s">
        <v>191</v>
      </c>
      <c r="Q83" s="93" t="s">
        <v>192</v>
      </c>
      <c r="R83" s="93" t="s">
        <v>193</v>
      </c>
      <c r="S83" s="93" t="s">
        <v>194</v>
      </c>
      <c r="T83" s="94" t="s">
        <v>195</v>
      </c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1:63" s="2" customFormat="1" ht="22.8" customHeight="1">
      <c r="A84" s="38"/>
      <c r="B84" s="39"/>
      <c r="C84" s="99" t="s">
        <v>196</v>
      </c>
      <c r="D84" s="40"/>
      <c r="E84" s="40"/>
      <c r="F84" s="40"/>
      <c r="G84" s="40"/>
      <c r="H84" s="40"/>
      <c r="I84" s="40"/>
      <c r="J84" s="191">
        <f>BK84</f>
        <v>0</v>
      </c>
      <c r="K84" s="40"/>
      <c r="L84" s="44"/>
      <c r="M84" s="95"/>
      <c r="N84" s="192"/>
      <c r="O84" s="96"/>
      <c r="P84" s="193">
        <f>P85</f>
        <v>0</v>
      </c>
      <c r="Q84" s="96"/>
      <c r="R84" s="193">
        <f>R85</f>
        <v>0</v>
      </c>
      <c r="S84" s="96"/>
      <c r="T84" s="194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72</v>
      </c>
      <c r="AU84" s="17" t="s">
        <v>178</v>
      </c>
      <c r="BK84" s="195">
        <f>BK85</f>
        <v>0</v>
      </c>
    </row>
    <row r="85" spans="1:63" s="12" customFormat="1" ht="25.9" customHeight="1">
      <c r="A85" s="12"/>
      <c r="B85" s="196"/>
      <c r="C85" s="197"/>
      <c r="D85" s="198" t="s">
        <v>72</v>
      </c>
      <c r="E85" s="199" t="s">
        <v>1510</v>
      </c>
      <c r="F85" s="199" t="s">
        <v>1511</v>
      </c>
      <c r="G85" s="197"/>
      <c r="H85" s="197"/>
      <c r="I85" s="200"/>
      <c r="J85" s="201">
        <f>BK85</f>
        <v>0</v>
      </c>
      <c r="K85" s="197"/>
      <c r="L85" s="202"/>
      <c r="M85" s="203"/>
      <c r="N85" s="204"/>
      <c r="O85" s="204"/>
      <c r="P85" s="205">
        <f>P86+P91+P99+P101</f>
        <v>0</v>
      </c>
      <c r="Q85" s="204"/>
      <c r="R85" s="205">
        <f>R86+R91+R99+R101</f>
        <v>0</v>
      </c>
      <c r="S85" s="204"/>
      <c r="T85" s="206">
        <f>T86+T91+T99+T101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231</v>
      </c>
      <c r="AT85" s="208" t="s">
        <v>72</v>
      </c>
      <c r="AU85" s="208" t="s">
        <v>73</v>
      </c>
      <c r="AY85" s="207" t="s">
        <v>199</v>
      </c>
      <c r="BK85" s="209">
        <f>BK86+BK91+BK99+BK101</f>
        <v>0</v>
      </c>
    </row>
    <row r="86" spans="1:63" s="12" customFormat="1" ht="22.8" customHeight="1">
      <c r="A86" s="12"/>
      <c r="B86" s="196"/>
      <c r="C86" s="197"/>
      <c r="D86" s="198" t="s">
        <v>72</v>
      </c>
      <c r="E86" s="210" t="s">
        <v>1512</v>
      </c>
      <c r="F86" s="210" t="s">
        <v>1513</v>
      </c>
      <c r="G86" s="197"/>
      <c r="H86" s="197"/>
      <c r="I86" s="200"/>
      <c r="J86" s="211">
        <f>BK86</f>
        <v>0</v>
      </c>
      <c r="K86" s="197"/>
      <c r="L86" s="202"/>
      <c r="M86" s="203"/>
      <c r="N86" s="204"/>
      <c r="O86" s="204"/>
      <c r="P86" s="205">
        <f>SUM(P87:P90)</f>
        <v>0</v>
      </c>
      <c r="Q86" s="204"/>
      <c r="R86" s="205">
        <f>SUM(R87:R90)</f>
        <v>0</v>
      </c>
      <c r="S86" s="204"/>
      <c r="T86" s="206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231</v>
      </c>
      <c r="AT86" s="208" t="s">
        <v>72</v>
      </c>
      <c r="AU86" s="208" t="s">
        <v>80</v>
      </c>
      <c r="AY86" s="207" t="s">
        <v>199</v>
      </c>
      <c r="BK86" s="209">
        <f>SUM(BK87:BK90)</f>
        <v>0</v>
      </c>
    </row>
    <row r="87" spans="1:65" s="2" customFormat="1" ht="16.5" customHeight="1">
      <c r="A87" s="38"/>
      <c r="B87" s="39"/>
      <c r="C87" s="212" t="s">
        <v>80</v>
      </c>
      <c r="D87" s="212" t="s">
        <v>201</v>
      </c>
      <c r="E87" s="213" t="s">
        <v>1514</v>
      </c>
      <c r="F87" s="214" t="s">
        <v>1515</v>
      </c>
      <c r="G87" s="215" t="s">
        <v>1496</v>
      </c>
      <c r="H87" s="216">
        <v>1</v>
      </c>
      <c r="I87" s="217"/>
      <c r="J87" s="218">
        <f>ROUND(I87*H87,2)</f>
        <v>0</v>
      </c>
      <c r="K87" s="214" t="s">
        <v>19</v>
      </c>
      <c r="L87" s="44"/>
      <c r="M87" s="219" t="s">
        <v>19</v>
      </c>
      <c r="N87" s="220" t="s">
        <v>44</v>
      </c>
      <c r="O87" s="84"/>
      <c r="P87" s="221">
        <f>O87*H87</f>
        <v>0</v>
      </c>
      <c r="Q87" s="221">
        <v>0</v>
      </c>
      <c r="R87" s="221">
        <f>Q87*H87</f>
        <v>0</v>
      </c>
      <c r="S87" s="221">
        <v>0</v>
      </c>
      <c r="T87" s="222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23" t="s">
        <v>1516</v>
      </c>
      <c r="AT87" s="223" t="s">
        <v>201</v>
      </c>
      <c r="AU87" s="223" t="s">
        <v>82</v>
      </c>
      <c r="AY87" s="17" t="s">
        <v>199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80</v>
      </c>
      <c r="BK87" s="224">
        <f>ROUND(I87*H87,2)</f>
        <v>0</v>
      </c>
      <c r="BL87" s="17" t="s">
        <v>1516</v>
      </c>
      <c r="BM87" s="223" t="s">
        <v>1517</v>
      </c>
    </row>
    <row r="88" spans="1:65" s="2" customFormat="1" ht="16.5" customHeight="1">
      <c r="A88" s="38"/>
      <c r="B88" s="39"/>
      <c r="C88" s="212" t="s">
        <v>82</v>
      </c>
      <c r="D88" s="212" t="s">
        <v>201</v>
      </c>
      <c r="E88" s="213" t="s">
        <v>1518</v>
      </c>
      <c r="F88" s="214" t="s">
        <v>1519</v>
      </c>
      <c r="G88" s="215" t="s">
        <v>1496</v>
      </c>
      <c r="H88" s="216">
        <v>1</v>
      </c>
      <c r="I88" s="217"/>
      <c r="J88" s="218">
        <f>ROUND(I88*H88,2)</f>
        <v>0</v>
      </c>
      <c r="K88" s="214" t="s">
        <v>19</v>
      </c>
      <c r="L88" s="44"/>
      <c r="M88" s="219" t="s">
        <v>19</v>
      </c>
      <c r="N88" s="220" t="s">
        <v>44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1516</v>
      </c>
      <c r="AT88" s="223" t="s">
        <v>201</v>
      </c>
      <c r="AU88" s="223" t="s">
        <v>82</v>
      </c>
      <c r="AY88" s="17" t="s">
        <v>199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1516</v>
      </c>
      <c r="BM88" s="223" t="s">
        <v>1520</v>
      </c>
    </row>
    <row r="89" spans="1:65" s="2" customFormat="1" ht="16.5" customHeight="1">
      <c r="A89" s="38"/>
      <c r="B89" s="39"/>
      <c r="C89" s="212" t="s">
        <v>218</v>
      </c>
      <c r="D89" s="212" t="s">
        <v>201</v>
      </c>
      <c r="E89" s="213" t="s">
        <v>1521</v>
      </c>
      <c r="F89" s="214" t="s">
        <v>1522</v>
      </c>
      <c r="G89" s="215" t="s">
        <v>1496</v>
      </c>
      <c r="H89" s="216">
        <v>1</v>
      </c>
      <c r="I89" s="217"/>
      <c r="J89" s="218">
        <f>ROUND(I89*H89,2)</f>
        <v>0</v>
      </c>
      <c r="K89" s="214" t="s">
        <v>19</v>
      </c>
      <c r="L89" s="44"/>
      <c r="M89" s="219" t="s">
        <v>19</v>
      </c>
      <c r="N89" s="220" t="s">
        <v>44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1516</v>
      </c>
      <c r="AT89" s="223" t="s">
        <v>201</v>
      </c>
      <c r="AU89" s="223" t="s">
        <v>82</v>
      </c>
      <c r="AY89" s="17" t="s">
        <v>199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1516</v>
      </c>
      <c r="BM89" s="223" t="s">
        <v>1523</v>
      </c>
    </row>
    <row r="90" spans="1:65" s="2" customFormat="1" ht="16.5" customHeight="1">
      <c r="A90" s="38"/>
      <c r="B90" s="39"/>
      <c r="C90" s="212" t="s">
        <v>206</v>
      </c>
      <c r="D90" s="212" t="s">
        <v>201</v>
      </c>
      <c r="E90" s="213" t="s">
        <v>1524</v>
      </c>
      <c r="F90" s="214" t="s">
        <v>1525</v>
      </c>
      <c r="G90" s="215" t="s">
        <v>1496</v>
      </c>
      <c r="H90" s="216">
        <v>1</v>
      </c>
      <c r="I90" s="217"/>
      <c r="J90" s="218">
        <f>ROUND(I90*H90,2)</f>
        <v>0</v>
      </c>
      <c r="K90" s="214" t="s">
        <v>19</v>
      </c>
      <c r="L90" s="44"/>
      <c r="M90" s="219" t="s">
        <v>19</v>
      </c>
      <c r="N90" s="220" t="s">
        <v>44</v>
      </c>
      <c r="O90" s="84"/>
      <c r="P90" s="221">
        <f>O90*H90</f>
        <v>0</v>
      </c>
      <c r="Q90" s="221">
        <v>0</v>
      </c>
      <c r="R90" s="221">
        <f>Q90*H90</f>
        <v>0</v>
      </c>
      <c r="S90" s="221">
        <v>0</v>
      </c>
      <c r="T90" s="222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23" t="s">
        <v>1516</v>
      </c>
      <c r="AT90" s="223" t="s">
        <v>201</v>
      </c>
      <c r="AU90" s="223" t="s">
        <v>82</v>
      </c>
      <c r="AY90" s="17" t="s">
        <v>199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80</v>
      </c>
      <c r="BK90" s="224">
        <f>ROUND(I90*H90,2)</f>
        <v>0</v>
      </c>
      <c r="BL90" s="17" t="s">
        <v>1516</v>
      </c>
      <c r="BM90" s="223" t="s">
        <v>1526</v>
      </c>
    </row>
    <row r="91" spans="1:63" s="12" customFormat="1" ht="22.8" customHeight="1">
      <c r="A91" s="12"/>
      <c r="B91" s="196"/>
      <c r="C91" s="197"/>
      <c r="D91" s="198" t="s">
        <v>72</v>
      </c>
      <c r="E91" s="210" t="s">
        <v>1527</v>
      </c>
      <c r="F91" s="210" t="s">
        <v>1528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SUM(P92:P98)</f>
        <v>0</v>
      </c>
      <c r="Q91" s="204"/>
      <c r="R91" s="205">
        <f>SUM(R92:R98)</f>
        <v>0</v>
      </c>
      <c r="S91" s="204"/>
      <c r="T91" s="206">
        <f>SUM(T92:T98)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231</v>
      </c>
      <c r="AT91" s="208" t="s">
        <v>72</v>
      </c>
      <c r="AU91" s="208" t="s">
        <v>80</v>
      </c>
      <c r="AY91" s="207" t="s">
        <v>199</v>
      </c>
      <c r="BK91" s="209">
        <f>SUM(BK92:BK98)</f>
        <v>0</v>
      </c>
    </row>
    <row r="92" spans="1:65" s="2" customFormat="1" ht="16.5" customHeight="1">
      <c r="A92" s="38"/>
      <c r="B92" s="39"/>
      <c r="C92" s="212" t="s">
        <v>231</v>
      </c>
      <c r="D92" s="212" t="s">
        <v>201</v>
      </c>
      <c r="E92" s="213" t="s">
        <v>1529</v>
      </c>
      <c r="F92" s="214" t="s">
        <v>1528</v>
      </c>
      <c r="G92" s="215" t="s">
        <v>1496</v>
      </c>
      <c r="H92" s="216">
        <v>1</v>
      </c>
      <c r="I92" s="217"/>
      <c r="J92" s="218">
        <f>ROUND(I92*H92,2)</f>
        <v>0</v>
      </c>
      <c r="K92" s="214" t="s">
        <v>19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1516</v>
      </c>
      <c r="AT92" s="223" t="s">
        <v>201</v>
      </c>
      <c r="AU92" s="223" t="s">
        <v>82</v>
      </c>
      <c r="AY92" s="17" t="s">
        <v>199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1516</v>
      </c>
      <c r="BM92" s="223" t="s">
        <v>1530</v>
      </c>
    </row>
    <row r="93" spans="1:65" s="2" customFormat="1" ht="16.5" customHeight="1">
      <c r="A93" s="38"/>
      <c r="B93" s="39"/>
      <c r="C93" s="212" t="s">
        <v>239</v>
      </c>
      <c r="D93" s="212" t="s">
        <v>201</v>
      </c>
      <c r="E93" s="213" t="s">
        <v>1531</v>
      </c>
      <c r="F93" s="214" t="s">
        <v>1532</v>
      </c>
      <c r="G93" s="215" t="s">
        <v>1496</v>
      </c>
      <c r="H93" s="216">
        <v>1</v>
      </c>
      <c r="I93" s="217"/>
      <c r="J93" s="218">
        <f>ROUND(I93*H93,2)</f>
        <v>0</v>
      </c>
      <c r="K93" s="214" t="s">
        <v>19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1516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1516</v>
      </c>
      <c r="BM93" s="223" t="s">
        <v>1533</v>
      </c>
    </row>
    <row r="94" spans="1:65" s="2" customFormat="1" ht="16.5" customHeight="1">
      <c r="A94" s="38"/>
      <c r="B94" s="39"/>
      <c r="C94" s="212" t="s">
        <v>244</v>
      </c>
      <c r="D94" s="212" t="s">
        <v>201</v>
      </c>
      <c r="E94" s="213" t="s">
        <v>1534</v>
      </c>
      <c r="F94" s="214" t="s">
        <v>1535</v>
      </c>
      <c r="G94" s="215" t="s">
        <v>1496</v>
      </c>
      <c r="H94" s="216">
        <v>1</v>
      </c>
      <c r="I94" s="217"/>
      <c r="J94" s="218">
        <f>ROUND(I94*H94,2)</f>
        <v>0</v>
      </c>
      <c r="K94" s="214" t="s">
        <v>19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1516</v>
      </c>
      <c r="AT94" s="223" t="s">
        <v>201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1516</v>
      </c>
      <c r="BM94" s="223" t="s">
        <v>1536</v>
      </c>
    </row>
    <row r="95" spans="1:65" s="2" customFormat="1" ht="16.5" customHeight="1">
      <c r="A95" s="38"/>
      <c r="B95" s="39"/>
      <c r="C95" s="212" t="s">
        <v>249</v>
      </c>
      <c r="D95" s="212" t="s">
        <v>201</v>
      </c>
      <c r="E95" s="213" t="s">
        <v>1537</v>
      </c>
      <c r="F95" s="214" t="s">
        <v>1538</v>
      </c>
      <c r="G95" s="215" t="s">
        <v>1496</v>
      </c>
      <c r="H95" s="216">
        <v>1</v>
      </c>
      <c r="I95" s="217"/>
      <c r="J95" s="218">
        <f>ROUND(I95*H95,2)</f>
        <v>0</v>
      </c>
      <c r="K95" s="214" t="s">
        <v>19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</v>
      </c>
      <c r="T95" s="22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1516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1516</v>
      </c>
      <c r="BM95" s="223" t="s">
        <v>1539</v>
      </c>
    </row>
    <row r="96" spans="1:65" s="2" customFormat="1" ht="16.5" customHeight="1">
      <c r="A96" s="38"/>
      <c r="B96" s="39"/>
      <c r="C96" s="212" t="s">
        <v>223</v>
      </c>
      <c r="D96" s="212" t="s">
        <v>201</v>
      </c>
      <c r="E96" s="213" t="s">
        <v>1540</v>
      </c>
      <c r="F96" s="214" t="s">
        <v>1541</v>
      </c>
      <c r="G96" s="215" t="s">
        <v>1496</v>
      </c>
      <c r="H96" s="216">
        <v>1</v>
      </c>
      <c r="I96" s="217"/>
      <c r="J96" s="218">
        <f>ROUND(I96*H96,2)</f>
        <v>0</v>
      </c>
      <c r="K96" s="214" t="s">
        <v>19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1516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1516</v>
      </c>
      <c r="BM96" s="223" t="s">
        <v>1542</v>
      </c>
    </row>
    <row r="97" spans="1:65" s="2" customFormat="1" ht="16.5" customHeight="1">
      <c r="A97" s="38"/>
      <c r="B97" s="39"/>
      <c r="C97" s="212" t="s">
        <v>431</v>
      </c>
      <c r="D97" s="212" t="s">
        <v>201</v>
      </c>
      <c r="E97" s="213" t="s">
        <v>1543</v>
      </c>
      <c r="F97" s="214" t="s">
        <v>1544</v>
      </c>
      <c r="G97" s="215" t="s">
        <v>1496</v>
      </c>
      <c r="H97" s="216">
        <v>1</v>
      </c>
      <c r="I97" s="217"/>
      <c r="J97" s="218">
        <f>ROUND(I97*H97,2)</f>
        <v>0</v>
      </c>
      <c r="K97" s="214" t="s">
        <v>19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</v>
      </c>
      <c r="R97" s="221">
        <f>Q97*H97</f>
        <v>0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1516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1516</v>
      </c>
      <c r="BM97" s="223" t="s">
        <v>1545</v>
      </c>
    </row>
    <row r="98" spans="1:65" s="2" customFormat="1" ht="16.5" customHeight="1">
      <c r="A98" s="38"/>
      <c r="B98" s="39"/>
      <c r="C98" s="212" t="s">
        <v>437</v>
      </c>
      <c r="D98" s="212" t="s">
        <v>201</v>
      </c>
      <c r="E98" s="213" t="s">
        <v>1546</v>
      </c>
      <c r="F98" s="214" t="s">
        <v>1547</v>
      </c>
      <c r="G98" s="215" t="s">
        <v>1496</v>
      </c>
      <c r="H98" s="216">
        <v>1</v>
      </c>
      <c r="I98" s="217"/>
      <c r="J98" s="218">
        <f>ROUND(I98*H98,2)</f>
        <v>0</v>
      </c>
      <c r="K98" s="214" t="s">
        <v>19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1516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1516</v>
      </c>
      <c r="BM98" s="223" t="s">
        <v>1548</v>
      </c>
    </row>
    <row r="99" spans="1:63" s="12" customFormat="1" ht="22.8" customHeight="1">
      <c r="A99" s="12"/>
      <c r="B99" s="196"/>
      <c r="C99" s="197"/>
      <c r="D99" s="198" t="s">
        <v>72</v>
      </c>
      <c r="E99" s="210" t="s">
        <v>1549</v>
      </c>
      <c r="F99" s="210" t="s">
        <v>1550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P100</f>
        <v>0</v>
      </c>
      <c r="Q99" s="204"/>
      <c r="R99" s="205">
        <f>R100</f>
        <v>0</v>
      </c>
      <c r="S99" s="204"/>
      <c r="T99" s="206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231</v>
      </c>
      <c r="AT99" s="208" t="s">
        <v>72</v>
      </c>
      <c r="AU99" s="208" t="s">
        <v>80</v>
      </c>
      <c r="AY99" s="207" t="s">
        <v>199</v>
      </c>
      <c r="BK99" s="209">
        <f>BK100</f>
        <v>0</v>
      </c>
    </row>
    <row r="100" spans="1:65" s="2" customFormat="1" ht="16.5" customHeight="1">
      <c r="A100" s="38"/>
      <c r="B100" s="39"/>
      <c r="C100" s="212" t="s">
        <v>441</v>
      </c>
      <c r="D100" s="212" t="s">
        <v>201</v>
      </c>
      <c r="E100" s="213" t="s">
        <v>1551</v>
      </c>
      <c r="F100" s="214" t="s">
        <v>1552</v>
      </c>
      <c r="G100" s="215" t="s">
        <v>1496</v>
      </c>
      <c r="H100" s="216">
        <v>1</v>
      </c>
      <c r="I100" s="217"/>
      <c r="J100" s="218">
        <f>ROUND(I100*H100,2)</f>
        <v>0</v>
      </c>
      <c r="K100" s="214" t="s">
        <v>19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1516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1516</v>
      </c>
      <c r="BM100" s="223" t="s">
        <v>1553</v>
      </c>
    </row>
    <row r="101" spans="1:63" s="12" customFormat="1" ht="22.8" customHeight="1">
      <c r="A101" s="12"/>
      <c r="B101" s="196"/>
      <c r="C101" s="197"/>
      <c r="D101" s="198" t="s">
        <v>72</v>
      </c>
      <c r="E101" s="210" t="s">
        <v>1554</v>
      </c>
      <c r="F101" s="210" t="s">
        <v>1555</v>
      </c>
      <c r="G101" s="197"/>
      <c r="H101" s="197"/>
      <c r="I101" s="200"/>
      <c r="J101" s="211">
        <f>BK101</f>
        <v>0</v>
      </c>
      <c r="K101" s="197"/>
      <c r="L101" s="202"/>
      <c r="M101" s="203"/>
      <c r="N101" s="204"/>
      <c r="O101" s="204"/>
      <c r="P101" s="205">
        <f>P102</f>
        <v>0</v>
      </c>
      <c r="Q101" s="204"/>
      <c r="R101" s="205">
        <f>R102</f>
        <v>0</v>
      </c>
      <c r="S101" s="204"/>
      <c r="T101" s="206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7" t="s">
        <v>231</v>
      </c>
      <c r="AT101" s="208" t="s">
        <v>72</v>
      </c>
      <c r="AU101" s="208" t="s">
        <v>80</v>
      </c>
      <c r="AY101" s="207" t="s">
        <v>199</v>
      </c>
      <c r="BK101" s="209">
        <f>BK102</f>
        <v>0</v>
      </c>
    </row>
    <row r="102" spans="1:65" s="2" customFormat="1" ht="16.5" customHeight="1">
      <c r="A102" s="38"/>
      <c r="B102" s="39"/>
      <c r="C102" s="212" t="s">
        <v>445</v>
      </c>
      <c r="D102" s="212" t="s">
        <v>201</v>
      </c>
      <c r="E102" s="213" t="s">
        <v>1556</v>
      </c>
      <c r="F102" s="214" t="s">
        <v>1557</v>
      </c>
      <c r="G102" s="215" t="s">
        <v>1496</v>
      </c>
      <c r="H102" s="216">
        <v>1</v>
      </c>
      <c r="I102" s="217"/>
      <c r="J102" s="218">
        <f>ROUND(I102*H102,2)</f>
        <v>0</v>
      </c>
      <c r="K102" s="214" t="s">
        <v>19</v>
      </c>
      <c r="L102" s="44"/>
      <c r="M102" s="247" t="s">
        <v>19</v>
      </c>
      <c r="N102" s="248" t="s">
        <v>44</v>
      </c>
      <c r="O102" s="249"/>
      <c r="P102" s="250">
        <f>O102*H102</f>
        <v>0</v>
      </c>
      <c r="Q102" s="250">
        <v>0</v>
      </c>
      <c r="R102" s="250">
        <f>Q102*H102</f>
        <v>0</v>
      </c>
      <c r="S102" s="250">
        <v>0</v>
      </c>
      <c r="T102" s="251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1516</v>
      </c>
      <c r="AT102" s="223" t="s">
        <v>201</v>
      </c>
      <c r="AU102" s="223" t="s">
        <v>82</v>
      </c>
      <c r="AY102" s="17" t="s">
        <v>199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1516</v>
      </c>
      <c r="BM102" s="223" t="s">
        <v>1558</v>
      </c>
    </row>
    <row r="103" spans="1:31" s="2" customFormat="1" ht="6.95" customHeight="1">
      <c r="A103" s="38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44"/>
      <c r="M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</sheetData>
  <sheetProtection password="CC35" sheet="1" objects="1" scenarios="1" formatColumns="0" formatRows="0" autoFilter="0"/>
  <autoFilter ref="C83:K10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270" t="s">
        <v>1559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1560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1561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1562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1563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1564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1565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1566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1567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1568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1569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79</v>
      </c>
      <c r="F18" s="276" t="s">
        <v>1570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1571</v>
      </c>
      <c r="F19" s="276" t="s">
        <v>1572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1573</v>
      </c>
      <c r="F20" s="276" t="s">
        <v>1574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167</v>
      </c>
      <c r="F21" s="276" t="s">
        <v>168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1575</v>
      </c>
      <c r="F22" s="276" t="s">
        <v>1576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85</v>
      </c>
      <c r="F23" s="276" t="s">
        <v>1577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1578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1579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1580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1581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1582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1583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1584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1585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1586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185</v>
      </c>
      <c r="F36" s="276"/>
      <c r="G36" s="276" t="s">
        <v>1587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1588</v>
      </c>
      <c r="F37" s="276"/>
      <c r="G37" s="276" t="s">
        <v>1589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54</v>
      </c>
      <c r="F38" s="276"/>
      <c r="G38" s="276" t="s">
        <v>1590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55</v>
      </c>
      <c r="F39" s="276"/>
      <c r="G39" s="276" t="s">
        <v>1591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186</v>
      </c>
      <c r="F40" s="276"/>
      <c r="G40" s="276" t="s">
        <v>1592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187</v>
      </c>
      <c r="F41" s="276"/>
      <c r="G41" s="276" t="s">
        <v>1593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1594</v>
      </c>
      <c r="F42" s="276"/>
      <c r="G42" s="276" t="s">
        <v>1595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1596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1597</v>
      </c>
      <c r="F44" s="276"/>
      <c r="G44" s="276" t="s">
        <v>1598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189</v>
      </c>
      <c r="F45" s="276"/>
      <c r="G45" s="276" t="s">
        <v>1599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1600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1601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1602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1603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1604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1605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1606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1607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1608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1609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1610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1611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1612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1613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1614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1615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1616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1617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1618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1619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1620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1621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1622</v>
      </c>
      <c r="D76" s="294"/>
      <c r="E76" s="294"/>
      <c r="F76" s="294" t="s">
        <v>1623</v>
      </c>
      <c r="G76" s="295"/>
      <c r="H76" s="294" t="s">
        <v>55</v>
      </c>
      <c r="I76" s="294" t="s">
        <v>58</v>
      </c>
      <c r="J76" s="294" t="s">
        <v>1624</v>
      </c>
      <c r="K76" s="293"/>
    </row>
    <row r="77" spans="2:11" s="1" customFormat="1" ht="17.25" customHeight="1">
      <c r="B77" s="291"/>
      <c r="C77" s="296" t="s">
        <v>1625</v>
      </c>
      <c r="D77" s="296"/>
      <c r="E77" s="296"/>
      <c r="F77" s="297" t="s">
        <v>1626</v>
      </c>
      <c r="G77" s="298"/>
      <c r="H77" s="296"/>
      <c r="I77" s="296"/>
      <c r="J77" s="296" t="s">
        <v>1627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54</v>
      </c>
      <c r="D79" s="301"/>
      <c r="E79" s="301"/>
      <c r="F79" s="302" t="s">
        <v>1628</v>
      </c>
      <c r="G79" s="303"/>
      <c r="H79" s="279" t="s">
        <v>1629</v>
      </c>
      <c r="I79" s="279" t="s">
        <v>1630</v>
      </c>
      <c r="J79" s="279">
        <v>20</v>
      </c>
      <c r="K79" s="293"/>
    </row>
    <row r="80" spans="2:11" s="1" customFormat="1" ht="15" customHeight="1">
      <c r="B80" s="291"/>
      <c r="C80" s="279" t="s">
        <v>1631</v>
      </c>
      <c r="D80" s="279"/>
      <c r="E80" s="279"/>
      <c r="F80" s="302" t="s">
        <v>1628</v>
      </c>
      <c r="G80" s="303"/>
      <c r="H80" s="279" t="s">
        <v>1632</v>
      </c>
      <c r="I80" s="279" t="s">
        <v>1630</v>
      </c>
      <c r="J80" s="279">
        <v>120</v>
      </c>
      <c r="K80" s="293"/>
    </row>
    <row r="81" spans="2:11" s="1" customFormat="1" ht="15" customHeight="1">
      <c r="B81" s="304"/>
      <c r="C81" s="279" t="s">
        <v>1633</v>
      </c>
      <c r="D81" s="279"/>
      <c r="E81" s="279"/>
      <c r="F81" s="302" t="s">
        <v>1634</v>
      </c>
      <c r="G81" s="303"/>
      <c r="H81" s="279" t="s">
        <v>1635</v>
      </c>
      <c r="I81" s="279" t="s">
        <v>1630</v>
      </c>
      <c r="J81" s="279">
        <v>50</v>
      </c>
      <c r="K81" s="293"/>
    </row>
    <row r="82" spans="2:11" s="1" customFormat="1" ht="15" customHeight="1">
      <c r="B82" s="304"/>
      <c r="C82" s="279" t="s">
        <v>1636</v>
      </c>
      <c r="D82" s="279"/>
      <c r="E82" s="279"/>
      <c r="F82" s="302" t="s">
        <v>1628</v>
      </c>
      <c r="G82" s="303"/>
      <c r="H82" s="279" t="s">
        <v>1637</v>
      </c>
      <c r="I82" s="279" t="s">
        <v>1638</v>
      </c>
      <c r="J82" s="279"/>
      <c r="K82" s="293"/>
    </row>
    <row r="83" spans="2:11" s="1" customFormat="1" ht="15" customHeight="1">
      <c r="B83" s="304"/>
      <c r="C83" s="305" t="s">
        <v>1639</v>
      </c>
      <c r="D83" s="305"/>
      <c r="E83" s="305"/>
      <c r="F83" s="306" t="s">
        <v>1634</v>
      </c>
      <c r="G83" s="305"/>
      <c r="H83" s="305" t="s">
        <v>1640</v>
      </c>
      <c r="I83" s="305" t="s">
        <v>1630</v>
      </c>
      <c r="J83" s="305">
        <v>15</v>
      </c>
      <c r="K83" s="293"/>
    </row>
    <row r="84" spans="2:11" s="1" customFormat="1" ht="15" customHeight="1">
      <c r="B84" s="304"/>
      <c r="C84" s="305" t="s">
        <v>1641</v>
      </c>
      <c r="D84" s="305"/>
      <c r="E84" s="305"/>
      <c r="F84" s="306" t="s">
        <v>1634</v>
      </c>
      <c r="G84" s="305"/>
      <c r="H84" s="305" t="s">
        <v>1642</v>
      </c>
      <c r="I84" s="305" t="s">
        <v>1630</v>
      </c>
      <c r="J84" s="305">
        <v>15</v>
      </c>
      <c r="K84" s="293"/>
    </row>
    <row r="85" spans="2:11" s="1" customFormat="1" ht="15" customHeight="1">
      <c r="B85" s="304"/>
      <c r="C85" s="305" t="s">
        <v>1643</v>
      </c>
      <c r="D85" s="305"/>
      <c r="E85" s="305"/>
      <c r="F85" s="306" t="s">
        <v>1634</v>
      </c>
      <c r="G85" s="305"/>
      <c r="H85" s="305" t="s">
        <v>1644</v>
      </c>
      <c r="I85" s="305" t="s">
        <v>1630</v>
      </c>
      <c r="J85" s="305">
        <v>20</v>
      </c>
      <c r="K85" s="293"/>
    </row>
    <row r="86" spans="2:11" s="1" customFormat="1" ht="15" customHeight="1">
      <c r="B86" s="304"/>
      <c r="C86" s="305" t="s">
        <v>1645</v>
      </c>
      <c r="D86" s="305"/>
      <c r="E86" s="305"/>
      <c r="F86" s="306" t="s">
        <v>1634</v>
      </c>
      <c r="G86" s="305"/>
      <c r="H86" s="305" t="s">
        <v>1646</v>
      </c>
      <c r="I86" s="305" t="s">
        <v>1630</v>
      </c>
      <c r="J86" s="305">
        <v>20</v>
      </c>
      <c r="K86" s="293"/>
    </row>
    <row r="87" spans="2:11" s="1" customFormat="1" ht="15" customHeight="1">
      <c r="B87" s="304"/>
      <c r="C87" s="279" t="s">
        <v>1647</v>
      </c>
      <c r="D87" s="279"/>
      <c r="E87" s="279"/>
      <c r="F87" s="302" t="s">
        <v>1634</v>
      </c>
      <c r="G87" s="303"/>
      <c r="H87" s="279" t="s">
        <v>1648</v>
      </c>
      <c r="I87" s="279" t="s">
        <v>1630</v>
      </c>
      <c r="J87" s="279">
        <v>50</v>
      </c>
      <c r="K87" s="293"/>
    </row>
    <row r="88" spans="2:11" s="1" customFormat="1" ht="15" customHeight="1">
      <c r="B88" s="304"/>
      <c r="C88" s="279" t="s">
        <v>1649</v>
      </c>
      <c r="D88" s="279"/>
      <c r="E88" s="279"/>
      <c r="F88" s="302" t="s">
        <v>1634</v>
      </c>
      <c r="G88" s="303"/>
      <c r="H88" s="279" t="s">
        <v>1650</v>
      </c>
      <c r="I88" s="279" t="s">
        <v>1630</v>
      </c>
      <c r="J88" s="279">
        <v>20</v>
      </c>
      <c r="K88" s="293"/>
    </row>
    <row r="89" spans="2:11" s="1" customFormat="1" ht="15" customHeight="1">
      <c r="B89" s="304"/>
      <c r="C89" s="279" t="s">
        <v>1651</v>
      </c>
      <c r="D89" s="279"/>
      <c r="E89" s="279"/>
      <c r="F89" s="302" t="s">
        <v>1634</v>
      </c>
      <c r="G89" s="303"/>
      <c r="H89" s="279" t="s">
        <v>1652</v>
      </c>
      <c r="I89" s="279" t="s">
        <v>1630</v>
      </c>
      <c r="J89" s="279">
        <v>20</v>
      </c>
      <c r="K89" s="293"/>
    </row>
    <row r="90" spans="2:11" s="1" customFormat="1" ht="15" customHeight="1">
      <c r="B90" s="304"/>
      <c r="C90" s="279" t="s">
        <v>1653</v>
      </c>
      <c r="D90" s="279"/>
      <c r="E90" s="279"/>
      <c r="F90" s="302" t="s">
        <v>1634</v>
      </c>
      <c r="G90" s="303"/>
      <c r="H90" s="279" t="s">
        <v>1654</v>
      </c>
      <c r="I90" s="279" t="s">
        <v>1630</v>
      </c>
      <c r="J90" s="279">
        <v>50</v>
      </c>
      <c r="K90" s="293"/>
    </row>
    <row r="91" spans="2:11" s="1" customFormat="1" ht="15" customHeight="1">
      <c r="B91" s="304"/>
      <c r="C91" s="279" t="s">
        <v>1655</v>
      </c>
      <c r="D91" s="279"/>
      <c r="E91" s="279"/>
      <c r="F91" s="302" t="s">
        <v>1634</v>
      </c>
      <c r="G91" s="303"/>
      <c r="H91" s="279" t="s">
        <v>1655</v>
      </c>
      <c r="I91" s="279" t="s">
        <v>1630</v>
      </c>
      <c r="J91" s="279">
        <v>50</v>
      </c>
      <c r="K91" s="293"/>
    </row>
    <row r="92" spans="2:11" s="1" customFormat="1" ht="15" customHeight="1">
      <c r="B92" s="304"/>
      <c r="C92" s="279" t="s">
        <v>1656</v>
      </c>
      <c r="D92" s="279"/>
      <c r="E92" s="279"/>
      <c r="F92" s="302" t="s">
        <v>1634</v>
      </c>
      <c r="G92" s="303"/>
      <c r="H92" s="279" t="s">
        <v>1657</v>
      </c>
      <c r="I92" s="279" t="s">
        <v>1630</v>
      </c>
      <c r="J92" s="279">
        <v>255</v>
      </c>
      <c r="K92" s="293"/>
    </row>
    <row r="93" spans="2:11" s="1" customFormat="1" ht="15" customHeight="1">
      <c r="B93" s="304"/>
      <c r="C93" s="279" t="s">
        <v>1658</v>
      </c>
      <c r="D93" s="279"/>
      <c r="E93" s="279"/>
      <c r="F93" s="302" t="s">
        <v>1628</v>
      </c>
      <c r="G93" s="303"/>
      <c r="H93" s="279" t="s">
        <v>1659</v>
      </c>
      <c r="I93" s="279" t="s">
        <v>1660</v>
      </c>
      <c r="J93" s="279"/>
      <c r="K93" s="293"/>
    </row>
    <row r="94" spans="2:11" s="1" customFormat="1" ht="15" customHeight="1">
      <c r="B94" s="304"/>
      <c r="C94" s="279" t="s">
        <v>1661</v>
      </c>
      <c r="D94" s="279"/>
      <c r="E94" s="279"/>
      <c r="F94" s="302" t="s">
        <v>1628</v>
      </c>
      <c r="G94" s="303"/>
      <c r="H94" s="279" t="s">
        <v>1662</v>
      </c>
      <c r="I94" s="279" t="s">
        <v>1663</v>
      </c>
      <c r="J94" s="279"/>
      <c r="K94" s="293"/>
    </row>
    <row r="95" spans="2:11" s="1" customFormat="1" ht="15" customHeight="1">
      <c r="B95" s="304"/>
      <c r="C95" s="279" t="s">
        <v>1664</v>
      </c>
      <c r="D95" s="279"/>
      <c r="E95" s="279"/>
      <c r="F95" s="302" t="s">
        <v>1628</v>
      </c>
      <c r="G95" s="303"/>
      <c r="H95" s="279" t="s">
        <v>1664</v>
      </c>
      <c r="I95" s="279" t="s">
        <v>1663</v>
      </c>
      <c r="J95" s="279"/>
      <c r="K95" s="293"/>
    </row>
    <row r="96" spans="2:11" s="1" customFormat="1" ht="15" customHeight="1">
      <c r="B96" s="304"/>
      <c r="C96" s="279" t="s">
        <v>39</v>
      </c>
      <c r="D96" s="279"/>
      <c r="E96" s="279"/>
      <c r="F96" s="302" t="s">
        <v>1628</v>
      </c>
      <c r="G96" s="303"/>
      <c r="H96" s="279" t="s">
        <v>1665</v>
      </c>
      <c r="I96" s="279" t="s">
        <v>1663</v>
      </c>
      <c r="J96" s="279"/>
      <c r="K96" s="293"/>
    </row>
    <row r="97" spans="2:11" s="1" customFormat="1" ht="15" customHeight="1">
      <c r="B97" s="304"/>
      <c r="C97" s="279" t="s">
        <v>49</v>
      </c>
      <c r="D97" s="279"/>
      <c r="E97" s="279"/>
      <c r="F97" s="302" t="s">
        <v>1628</v>
      </c>
      <c r="G97" s="303"/>
      <c r="H97" s="279" t="s">
        <v>1666</v>
      </c>
      <c r="I97" s="279" t="s">
        <v>1663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1667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1622</v>
      </c>
      <c r="D103" s="294"/>
      <c r="E103" s="294"/>
      <c r="F103" s="294" t="s">
        <v>1623</v>
      </c>
      <c r="G103" s="295"/>
      <c r="H103" s="294" t="s">
        <v>55</v>
      </c>
      <c r="I103" s="294" t="s">
        <v>58</v>
      </c>
      <c r="J103" s="294" t="s">
        <v>1624</v>
      </c>
      <c r="K103" s="293"/>
    </row>
    <row r="104" spans="2:11" s="1" customFormat="1" ht="17.25" customHeight="1">
      <c r="B104" s="291"/>
      <c r="C104" s="296" t="s">
        <v>1625</v>
      </c>
      <c r="D104" s="296"/>
      <c r="E104" s="296"/>
      <c r="F104" s="297" t="s">
        <v>1626</v>
      </c>
      <c r="G104" s="298"/>
      <c r="H104" s="296"/>
      <c r="I104" s="296"/>
      <c r="J104" s="296" t="s">
        <v>1627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54</v>
      </c>
      <c r="D106" s="301"/>
      <c r="E106" s="301"/>
      <c r="F106" s="302" t="s">
        <v>1628</v>
      </c>
      <c r="G106" s="279"/>
      <c r="H106" s="279" t="s">
        <v>1668</v>
      </c>
      <c r="I106" s="279" t="s">
        <v>1630</v>
      </c>
      <c r="J106" s="279">
        <v>20</v>
      </c>
      <c r="K106" s="293"/>
    </row>
    <row r="107" spans="2:11" s="1" customFormat="1" ht="15" customHeight="1">
      <c r="B107" s="291"/>
      <c r="C107" s="279" t="s">
        <v>1631</v>
      </c>
      <c r="D107" s="279"/>
      <c r="E107" s="279"/>
      <c r="F107" s="302" t="s">
        <v>1628</v>
      </c>
      <c r="G107" s="279"/>
      <c r="H107" s="279" t="s">
        <v>1668</v>
      </c>
      <c r="I107" s="279" t="s">
        <v>1630</v>
      </c>
      <c r="J107" s="279">
        <v>120</v>
      </c>
      <c r="K107" s="293"/>
    </row>
    <row r="108" spans="2:11" s="1" customFormat="1" ht="15" customHeight="1">
      <c r="B108" s="304"/>
      <c r="C108" s="279" t="s">
        <v>1633</v>
      </c>
      <c r="D108" s="279"/>
      <c r="E108" s="279"/>
      <c r="F108" s="302" t="s">
        <v>1634</v>
      </c>
      <c r="G108" s="279"/>
      <c r="H108" s="279" t="s">
        <v>1668</v>
      </c>
      <c r="I108" s="279" t="s">
        <v>1630</v>
      </c>
      <c r="J108" s="279">
        <v>50</v>
      </c>
      <c r="K108" s="293"/>
    </row>
    <row r="109" spans="2:11" s="1" customFormat="1" ht="15" customHeight="1">
      <c r="B109" s="304"/>
      <c r="C109" s="279" t="s">
        <v>1636</v>
      </c>
      <c r="D109" s="279"/>
      <c r="E109" s="279"/>
      <c r="F109" s="302" t="s">
        <v>1628</v>
      </c>
      <c r="G109" s="279"/>
      <c r="H109" s="279" t="s">
        <v>1668</v>
      </c>
      <c r="I109" s="279" t="s">
        <v>1638</v>
      </c>
      <c r="J109" s="279"/>
      <c r="K109" s="293"/>
    </row>
    <row r="110" spans="2:11" s="1" customFormat="1" ht="15" customHeight="1">
      <c r="B110" s="304"/>
      <c r="C110" s="279" t="s">
        <v>1647</v>
      </c>
      <c r="D110" s="279"/>
      <c r="E110" s="279"/>
      <c r="F110" s="302" t="s">
        <v>1634</v>
      </c>
      <c r="G110" s="279"/>
      <c r="H110" s="279" t="s">
        <v>1668</v>
      </c>
      <c r="I110" s="279" t="s">
        <v>1630</v>
      </c>
      <c r="J110" s="279">
        <v>50</v>
      </c>
      <c r="K110" s="293"/>
    </row>
    <row r="111" spans="2:11" s="1" customFormat="1" ht="15" customHeight="1">
      <c r="B111" s="304"/>
      <c r="C111" s="279" t="s">
        <v>1655</v>
      </c>
      <c r="D111" s="279"/>
      <c r="E111" s="279"/>
      <c r="F111" s="302" t="s">
        <v>1634</v>
      </c>
      <c r="G111" s="279"/>
      <c r="H111" s="279" t="s">
        <v>1668</v>
      </c>
      <c r="I111" s="279" t="s">
        <v>1630</v>
      </c>
      <c r="J111" s="279">
        <v>50</v>
      </c>
      <c r="K111" s="293"/>
    </row>
    <row r="112" spans="2:11" s="1" customFormat="1" ht="15" customHeight="1">
      <c r="B112" s="304"/>
      <c r="C112" s="279" t="s">
        <v>1653</v>
      </c>
      <c r="D112" s="279"/>
      <c r="E112" s="279"/>
      <c r="F112" s="302" t="s">
        <v>1634</v>
      </c>
      <c r="G112" s="279"/>
      <c r="H112" s="279" t="s">
        <v>1668</v>
      </c>
      <c r="I112" s="279" t="s">
        <v>1630</v>
      </c>
      <c r="J112" s="279">
        <v>50</v>
      </c>
      <c r="K112" s="293"/>
    </row>
    <row r="113" spans="2:11" s="1" customFormat="1" ht="15" customHeight="1">
      <c r="B113" s="304"/>
      <c r="C113" s="279" t="s">
        <v>54</v>
      </c>
      <c r="D113" s="279"/>
      <c r="E113" s="279"/>
      <c r="F113" s="302" t="s">
        <v>1628</v>
      </c>
      <c r="G113" s="279"/>
      <c r="H113" s="279" t="s">
        <v>1669</v>
      </c>
      <c r="I113" s="279" t="s">
        <v>1630</v>
      </c>
      <c r="J113" s="279">
        <v>20</v>
      </c>
      <c r="K113" s="293"/>
    </row>
    <row r="114" spans="2:11" s="1" customFormat="1" ht="15" customHeight="1">
      <c r="B114" s="304"/>
      <c r="C114" s="279" t="s">
        <v>1670</v>
      </c>
      <c r="D114" s="279"/>
      <c r="E114" s="279"/>
      <c r="F114" s="302" t="s">
        <v>1628</v>
      </c>
      <c r="G114" s="279"/>
      <c r="H114" s="279" t="s">
        <v>1671</v>
      </c>
      <c r="I114" s="279" t="s">
        <v>1630</v>
      </c>
      <c r="J114" s="279">
        <v>120</v>
      </c>
      <c r="K114" s="293"/>
    </row>
    <row r="115" spans="2:11" s="1" customFormat="1" ht="15" customHeight="1">
      <c r="B115" s="304"/>
      <c r="C115" s="279" t="s">
        <v>39</v>
      </c>
      <c r="D115" s="279"/>
      <c r="E115" s="279"/>
      <c r="F115" s="302" t="s">
        <v>1628</v>
      </c>
      <c r="G115" s="279"/>
      <c r="H115" s="279" t="s">
        <v>1672</v>
      </c>
      <c r="I115" s="279" t="s">
        <v>1663</v>
      </c>
      <c r="J115" s="279"/>
      <c r="K115" s="293"/>
    </row>
    <row r="116" spans="2:11" s="1" customFormat="1" ht="15" customHeight="1">
      <c r="B116" s="304"/>
      <c r="C116" s="279" t="s">
        <v>49</v>
      </c>
      <c r="D116" s="279"/>
      <c r="E116" s="279"/>
      <c r="F116" s="302" t="s">
        <v>1628</v>
      </c>
      <c r="G116" s="279"/>
      <c r="H116" s="279" t="s">
        <v>1673</v>
      </c>
      <c r="I116" s="279" t="s">
        <v>1663</v>
      </c>
      <c r="J116" s="279"/>
      <c r="K116" s="293"/>
    </row>
    <row r="117" spans="2:11" s="1" customFormat="1" ht="15" customHeight="1">
      <c r="B117" s="304"/>
      <c r="C117" s="279" t="s">
        <v>58</v>
      </c>
      <c r="D117" s="279"/>
      <c r="E117" s="279"/>
      <c r="F117" s="302" t="s">
        <v>1628</v>
      </c>
      <c r="G117" s="279"/>
      <c r="H117" s="279" t="s">
        <v>1674</v>
      </c>
      <c r="I117" s="279" t="s">
        <v>1675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1676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1622</v>
      </c>
      <c r="D123" s="294"/>
      <c r="E123" s="294"/>
      <c r="F123" s="294" t="s">
        <v>1623</v>
      </c>
      <c r="G123" s="295"/>
      <c r="H123" s="294" t="s">
        <v>55</v>
      </c>
      <c r="I123" s="294" t="s">
        <v>58</v>
      </c>
      <c r="J123" s="294" t="s">
        <v>1624</v>
      </c>
      <c r="K123" s="323"/>
    </row>
    <row r="124" spans="2:11" s="1" customFormat="1" ht="17.25" customHeight="1">
      <c r="B124" s="322"/>
      <c r="C124" s="296" t="s">
        <v>1625</v>
      </c>
      <c r="D124" s="296"/>
      <c r="E124" s="296"/>
      <c r="F124" s="297" t="s">
        <v>1626</v>
      </c>
      <c r="G124" s="298"/>
      <c r="H124" s="296"/>
      <c r="I124" s="296"/>
      <c r="J124" s="296" t="s">
        <v>1627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1631</v>
      </c>
      <c r="D126" s="301"/>
      <c r="E126" s="301"/>
      <c r="F126" s="302" t="s">
        <v>1628</v>
      </c>
      <c r="G126" s="279"/>
      <c r="H126" s="279" t="s">
        <v>1668</v>
      </c>
      <c r="I126" s="279" t="s">
        <v>1630</v>
      </c>
      <c r="J126" s="279">
        <v>120</v>
      </c>
      <c r="K126" s="327"/>
    </row>
    <row r="127" spans="2:11" s="1" customFormat="1" ht="15" customHeight="1">
      <c r="B127" s="324"/>
      <c r="C127" s="279" t="s">
        <v>1677</v>
      </c>
      <c r="D127" s="279"/>
      <c r="E127" s="279"/>
      <c r="F127" s="302" t="s">
        <v>1628</v>
      </c>
      <c r="G127" s="279"/>
      <c r="H127" s="279" t="s">
        <v>1678</v>
      </c>
      <c r="I127" s="279" t="s">
        <v>1630</v>
      </c>
      <c r="J127" s="279" t="s">
        <v>1679</v>
      </c>
      <c r="K127" s="327"/>
    </row>
    <row r="128" spans="2:11" s="1" customFormat="1" ht="15" customHeight="1">
      <c r="B128" s="324"/>
      <c r="C128" s="279" t="s">
        <v>85</v>
      </c>
      <c r="D128" s="279"/>
      <c r="E128" s="279"/>
      <c r="F128" s="302" t="s">
        <v>1628</v>
      </c>
      <c r="G128" s="279"/>
      <c r="H128" s="279" t="s">
        <v>1680</v>
      </c>
      <c r="I128" s="279" t="s">
        <v>1630</v>
      </c>
      <c r="J128" s="279" t="s">
        <v>1679</v>
      </c>
      <c r="K128" s="327"/>
    </row>
    <row r="129" spans="2:11" s="1" customFormat="1" ht="15" customHeight="1">
      <c r="B129" s="324"/>
      <c r="C129" s="279" t="s">
        <v>1639</v>
      </c>
      <c r="D129" s="279"/>
      <c r="E129" s="279"/>
      <c r="F129" s="302" t="s">
        <v>1634</v>
      </c>
      <c r="G129" s="279"/>
      <c r="H129" s="279" t="s">
        <v>1640</v>
      </c>
      <c r="I129" s="279" t="s">
        <v>1630</v>
      </c>
      <c r="J129" s="279">
        <v>15</v>
      </c>
      <c r="K129" s="327"/>
    </row>
    <row r="130" spans="2:11" s="1" customFormat="1" ht="15" customHeight="1">
      <c r="B130" s="324"/>
      <c r="C130" s="305" t="s">
        <v>1641</v>
      </c>
      <c r="D130" s="305"/>
      <c r="E130" s="305"/>
      <c r="F130" s="306" t="s">
        <v>1634</v>
      </c>
      <c r="G130" s="305"/>
      <c r="H130" s="305" t="s">
        <v>1642</v>
      </c>
      <c r="I130" s="305" t="s">
        <v>1630</v>
      </c>
      <c r="J130" s="305">
        <v>15</v>
      </c>
      <c r="K130" s="327"/>
    </row>
    <row r="131" spans="2:11" s="1" customFormat="1" ht="15" customHeight="1">
      <c r="B131" s="324"/>
      <c r="C131" s="305" t="s">
        <v>1643</v>
      </c>
      <c r="D131" s="305"/>
      <c r="E131" s="305"/>
      <c r="F131" s="306" t="s">
        <v>1634</v>
      </c>
      <c r="G131" s="305"/>
      <c r="H131" s="305" t="s">
        <v>1644</v>
      </c>
      <c r="I131" s="305" t="s">
        <v>1630</v>
      </c>
      <c r="J131" s="305">
        <v>20</v>
      </c>
      <c r="K131" s="327"/>
    </row>
    <row r="132" spans="2:11" s="1" customFormat="1" ht="15" customHeight="1">
      <c r="B132" s="324"/>
      <c r="C132" s="305" t="s">
        <v>1645</v>
      </c>
      <c r="D132" s="305"/>
      <c r="E132" s="305"/>
      <c r="F132" s="306" t="s">
        <v>1634</v>
      </c>
      <c r="G132" s="305"/>
      <c r="H132" s="305" t="s">
        <v>1646</v>
      </c>
      <c r="I132" s="305" t="s">
        <v>1630</v>
      </c>
      <c r="J132" s="305">
        <v>20</v>
      </c>
      <c r="K132" s="327"/>
    </row>
    <row r="133" spans="2:11" s="1" customFormat="1" ht="15" customHeight="1">
      <c r="B133" s="324"/>
      <c r="C133" s="279" t="s">
        <v>1633</v>
      </c>
      <c r="D133" s="279"/>
      <c r="E133" s="279"/>
      <c r="F133" s="302" t="s">
        <v>1634</v>
      </c>
      <c r="G133" s="279"/>
      <c r="H133" s="279" t="s">
        <v>1668</v>
      </c>
      <c r="I133" s="279" t="s">
        <v>1630</v>
      </c>
      <c r="J133" s="279">
        <v>50</v>
      </c>
      <c r="K133" s="327"/>
    </row>
    <row r="134" spans="2:11" s="1" customFormat="1" ht="15" customHeight="1">
      <c r="B134" s="324"/>
      <c r="C134" s="279" t="s">
        <v>1647</v>
      </c>
      <c r="D134" s="279"/>
      <c r="E134" s="279"/>
      <c r="F134" s="302" t="s">
        <v>1634</v>
      </c>
      <c r="G134" s="279"/>
      <c r="H134" s="279" t="s">
        <v>1668</v>
      </c>
      <c r="I134" s="279" t="s">
        <v>1630</v>
      </c>
      <c r="J134" s="279">
        <v>50</v>
      </c>
      <c r="K134" s="327"/>
    </row>
    <row r="135" spans="2:11" s="1" customFormat="1" ht="15" customHeight="1">
      <c r="B135" s="324"/>
      <c r="C135" s="279" t="s">
        <v>1653</v>
      </c>
      <c r="D135" s="279"/>
      <c r="E135" s="279"/>
      <c r="F135" s="302" t="s">
        <v>1634</v>
      </c>
      <c r="G135" s="279"/>
      <c r="H135" s="279" t="s">
        <v>1668</v>
      </c>
      <c r="I135" s="279" t="s">
        <v>1630</v>
      </c>
      <c r="J135" s="279">
        <v>50</v>
      </c>
      <c r="K135" s="327"/>
    </row>
    <row r="136" spans="2:11" s="1" customFormat="1" ht="15" customHeight="1">
      <c r="B136" s="324"/>
      <c r="C136" s="279" t="s">
        <v>1655</v>
      </c>
      <c r="D136" s="279"/>
      <c r="E136" s="279"/>
      <c r="F136" s="302" t="s">
        <v>1634</v>
      </c>
      <c r="G136" s="279"/>
      <c r="H136" s="279" t="s">
        <v>1668</v>
      </c>
      <c r="I136" s="279" t="s">
        <v>1630</v>
      </c>
      <c r="J136" s="279">
        <v>50</v>
      </c>
      <c r="K136" s="327"/>
    </row>
    <row r="137" spans="2:11" s="1" customFormat="1" ht="15" customHeight="1">
      <c r="B137" s="324"/>
      <c r="C137" s="279" t="s">
        <v>1656</v>
      </c>
      <c r="D137" s="279"/>
      <c r="E137" s="279"/>
      <c r="F137" s="302" t="s">
        <v>1634</v>
      </c>
      <c r="G137" s="279"/>
      <c r="H137" s="279" t="s">
        <v>1681</v>
      </c>
      <c r="I137" s="279" t="s">
        <v>1630</v>
      </c>
      <c r="J137" s="279">
        <v>255</v>
      </c>
      <c r="K137" s="327"/>
    </row>
    <row r="138" spans="2:11" s="1" customFormat="1" ht="15" customHeight="1">
      <c r="B138" s="324"/>
      <c r="C138" s="279" t="s">
        <v>1658</v>
      </c>
      <c r="D138" s="279"/>
      <c r="E138" s="279"/>
      <c r="F138" s="302" t="s">
        <v>1628</v>
      </c>
      <c r="G138" s="279"/>
      <c r="H138" s="279" t="s">
        <v>1682</v>
      </c>
      <c r="I138" s="279" t="s">
        <v>1660</v>
      </c>
      <c r="J138" s="279"/>
      <c r="K138" s="327"/>
    </row>
    <row r="139" spans="2:11" s="1" customFormat="1" ht="15" customHeight="1">
      <c r="B139" s="324"/>
      <c r="C139" s="279" t="s">
        <v>1661</v>
      </c>
      <c r="D139" s="279"/>
      <c r="E139" s="279"/>
      <c r="F139" s="302" t="s">
        <v>1628</v>
      </c>
      <c r="G139" s="279"/>
      <c r="H139" s="279" t="s">
        <v>1683</v>
      </c>
      <c r="I139" s="279" t="s">
        <v>1663</v>
      </c>
      <c r="J139" s="279"/>
      <c r="K139" s="327"/>
    </row>
    <row r="140" spans="2:11" s="1" customFormat="1" ht="15" customHeight="1">
      <c r="B140" s="324"/>
      <c r="C140" s="279" t="s">
        <v>1664</v>
      </c>
      <c r="D140" s="279"/>
      <c r="E140" s="279"/>
      <c r="F140" s="302" t="s">
        <v>1628</v>
      </c>
      <c r="G140" s="279"/>
      <c r="H140" s="279" t="s">
        <v>1664</v>
      </c>
      <c r="I140" s="279" t="s">
        <v>1663</v>
      </c>
      <c r="J140" s="279"/>
      <c r="K140" s="327"/>
    </row>
    <row r="141" spans="2:11" s="1" customFormat="1" ht="15" customHeight="1">
      <c r="B141" s="324"/>
      <c r="C141" s="279" t="s">
        <v>39</v>
      </c>
      <c r="D141" s="279"/>
      <c r="E141" s="279"/>
      <c r="F141" s="302" t="s">
        <v>1628</v>
      </c>
      <c r="G141" s="279"/>
      <c r="H141" s="279" t="s">
        <v>1684</v>
      </c>
      <c r="I141" s="279" t="s">
        <v>1663</v>
      </c>
      <c r="J141" s="279"/>
      <c r="K141" s="327"/>
    </row>
    <row r="142" spans="2:11" s="1" customFormat="1" ht="15" customHeight="1">
      <c r="B142" s="324"/>
      <c r="C142" s="279" t="s">
        <v>1685</v>
      </c>
      <c r="D142" s="279"/>
      <c r="E142" s="279"/>
      <c r="F142" s="302" t="s">
        <v>1628</v>
      </c>
      <c r="G142" s="279"/>
      <c r="H142" s="279" t="s">
        <v>1686</v>
      </c>
      <c r="I142" s="279" t="s">
        <v>1663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1687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1622</v>
      </c>
      <c r="D148" s="294"/>
      <c r="E148" s="294"/>
      <c r="F148" s="294" t="s">
        <v>1623</v>
      </c>
      <c r="G148" s="295"/>
      <c r="H148" s="294" t="s">
        <v>55</v>
      </c>
      <c r="I148" s="294" t="s">
        <v>58</v>
      </c>
      <c r="J148" s="294" t="s">
        <v>1624</v>
      </c>
      <c r="K148" s="293"/>
    </row>
    <row r="149" spans="2:11" s="1" customFormat="1" ht="17.25" customHeight="1">
      <c r="B149" s="291"/>
      <c r="C149" s="296" t="s">
        <v>1625</v>
      </c>
      <c r="D149" s="296"/>
      <c r="E149" s="296"/>
      <c r="F149" s="297" t="s">
        <v>1626</v>
      </c>
      <c r="G149" s="298"/>
      <c r="H149" s="296"/>
      <c r="I149" s="296"/>
      <c r="J149" s="296" t="s">
        <v>1627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1631</v>
      </c>
      <c r="D151" s="279"/>
      <c r="E151" s="279"/>
      <c r="F151" s="332" t="s">
        <v>1628</v>
      </c>
      <c r="G151" s="279"/>
      <c r="H151" s="331" t="s">
        <v>1668</v>
      </c>
      <c r="I151" s="331" t="s">
        <v>1630</v>
      </c>
      <c r="J151" s="331">
        <v>120</v>
      </c>
      <c r="K151" s="327"/>
    </row>
    <row r="152" spans="2:11" s="1" customFormat="1" ht="15" customHeight="1">
      <c r="B152" s="304"/>
      <c r="C152" s="331" t="s">
        <v>1677</v>
      </c>
      <c r="D152" s="279"/>
      <c r="E152" s="279"/>
      <c r="F152" s="332" t="s">
        <v>1628</v>
      </c>
      <c r="G152" s="279"/>
      <c r="H152" s="331" t="s">
        <v>1688</v>
      </c>
      <c r="I152" s="331" t="s">
        <v>1630</v>
      </c>
      <c r="J152" s="331" t="s">
        <v>1679</v>
      </c>
      <c r="K152" s="327"/>
    </row>
    <row r="153" spans="2:11" s="1" customFormat="1" ht="15" customHeight="1">
      <c r="B153" s="304"/>
      <c r="C153" s="331" t="s">
        <v>85</v>
      </c>
      <c r="D153" s="279"/>
      <c r="E153" s="279"/>
      <c r="F153" s="332" t="s">
        <v>1628</v>
      </c>
      <c r="G153" s="279"/>
      <c r="H153" s="331" t="s">
        <v>1689</v>
      </c>
      <c r="I153" s="331" t="s">
        <v>1630</v>
      </c>
      <c r="J153" s="331" t="s">
        <v>1679</v>
      </c>
      <c r="K153" s="327"/>
    </row>
    <row r="154" spans="2:11" s="1" customFormat="1" ht="15" customHeight="1">
      <c r="B154" s="304"/>
      <c r="C154" s="331" t="s">
        <v>1633</v>
      </c>
      <c r="D154" s="279"/>
      <c r="E154" s="279"/>
      <c r="F154" s="332" t="s">
        <v>1634</v>
      </c>
      <c r="G154" s="279"/>
      <c r="H154" s="331" t="s">
        <v>1668</v>
      </c>
      <c r="I154" s="331" t="s">
        <v>1630</v>
      </c>
      <c r="J154" s="331">
        <v>50</v>
      </c>
      <c r="K154" s="327"/>
    </row>
    <row r="155" spans="2:11" s="1" customFormat="1" ht="15" customHeight="1">
      <c r="B155" s="304"/>
      <c r="C155" s="331" t="s">
        <v>1636</v>
      </c>
      <c r="D155" s="279"/>
      <c r="E155" s="279"/>
      <c r="F155" s="332" t="s">
        <v>1628</v>
      </c>
      <c r="G155" s="279"/>
      <c r="H155" s="331" t="s">
        <v>1668</v>
      </c>
      <c r="I155" s="331" t="s">
        <v>1638</v>
      </c>
      <c r="J155" s="331"/>
      <c r="K155" s="327"/>
    </row>
    <row r="156" spans="2:11" s="1" customFormat="1" ht="15" customHeight="1">
      <c r="B156" s="304"/>
      <c r="C156" s="331" t="s">
        <v>1647</v>
      </c>
      <c r="D156" s="279"/>
      <c r="E156" s="279"/>
      <c r="F156" s="332" t="s">
        <v>1634</v>
      </c>
      <c r="G156" s="279"/>
      <c r="H156" s="331" t="s">
        <v>1668</v>
      </c>
      <c r="I156" s="331" t="s">
        <v>1630</v>
      </c>
      <c r="J156" s="331">
        <v>50</v>
      </c>
      <c r="K156" s="327"/>
    </row>
    <row r="157" spans="2:11" s="1" customFormat="1" ht="15" customHeight="1">
      <c r="B157" s="304"/>
      <c r="C157" s="331" t="s">
        <v>1655</v>
      </c>
      <c r="D157" s="279"/>
      <c r="E157" s="279"/>
      <c r="F157" s="332" t="s">
        <v>1634</v>
      </c>
      <c r="G157" s="279"/>
      <c r="H157" s="331" t="s">
        <v>1668</v>
      </c>
      <c r="I157" s="331" t="s">
        <v>1630</v>
      </c>
      <c r="J157" s="331">
        <v>50</v>
      </c>
      <c r="K157" s="327"/>
    </row>
    <row r="158" spans="2:11" s="1" customFormat="1" ht="15" customHeight="1">
      <c r="B158" s="304"/>
      <c r="C158" s="331" t="s">
        <v>1653</v>
      </c>
      <c r="D158" s="279"/>
      <c r="E158" s="279"/>
      <c r="F158" s="332" t="s">
        <v>1634</v>
      </c>
      <c r="G158" s="279"/>
      <c r="H158" s="331" t="s">
        <v>1668</v>
      </c>
      <c r="I158" s="331" t="s">
        <v>1630</v>
      </c>
      <c r="J158" s="331">
        <v>50</v>
      </c>
      <c r="K158" s="327"/>
    </row>
    <row r="159" spans="2:11" s="1" customFormat="1" ht="15" customHeight="1">
      <c r="B159" s="304"/>
      <c r="C159" s="331" t="s">
        <v>176</v>
      </c>
      <c r="D159" s="279"/>
      <c r="E159" s="279"/>
      <c r="F159" s="332" t="s">
        <v>1628</v>
      </c>
      <c r="G159" s="279"/>
      <c r="H159" s="331" t="s">
        <v>1690</v>
      </c>
      <c r="I159" s="331" t="s">
        <v>1630</v>
      </c>
      <c r="J159" s="331" t="s">
        <v>1691</v>
      </c>
      <c r="K159" s="327"/>
    </row>
    <row r="160" spans="2:11" s="1" customFormat="1" ht="15" customHeight="1">
      <c r="B160" s="304"/>
      <c r="C160" s="331" t="s">
        <v>1692</v>
      </c>
      <c r="D160" s="279"/>
      <c r="E160" s="279"/>
      <c r="F160" s="332" t="s">
        <v>1628</v>
      </c>
      <c r="G160" s="279"/>
      <c r="H160" s="331" t="s">
        <v>1693</v>
      </c>
      <c r="I160" s="331" t="s">
        <v>1663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1694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1622</v>
      </c>
      <c r="D166" s="294"/>
      <c r="E166" s="294"/>
      <c r="F166" s="294" t="s">
        <v>1623</v>
      </c>
      <c r="G166" s="336"/>
      <c r="H166" s="337" t="s">
        <v>55</v>
      </c>
      <c r="I166" s="337" t="s">
        <v>58</v>
      </c>
      <c r="J166" s="294" t="s">
        <v>1624</v>
      </c>
      <c r="K166" s="271"/>
    </row>
    <row r="167" spans="2:11" s="1" customFormat="1" ht="17.25" customHeight="1">
      <c r="B167" s="272"/>
      <c r="C167" s="296" t="s">
        <v>1625</v>
      </c>
      <c r="D167" s="296"/>
      <c r="E167" s="296"/>
      <c r="F167" s="297" t="s">
        <v>1626</v>
      </c>
      <c r="G167" s="338"/>
      <c r="H167" s="339"/>
      <c r="I167" s="339"/>
      <c r="J167" s="296" t="s">
        <v>1627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1631</v>
      </c>
      <c r="D169" s="279"/>
      <c r="E169" s="279"/>
      <c r="F169" s="302" t="s">
        <v>1628</v>
      </c>
      <c r="G169" s="279"/>
      <c r="H169" s="279" t="s">
        <v>1668</v>
      </c>
      <c r="I169" s="279" t="s">
        <v>1630</v>
      </c>
      <c r="J169" s="279">
        <v>120</v>
      </c>
      <c r="K169" s="327"/>
    </row>
    <row r="170" spans="2:11" s="1" customFormat="1" ht="15" customHeight="1">
      <c r="B170" s="304"/>
      <c r="C170" s="279" t="s">
        <v>1677</v>
      </c>
      <c r="D170" s="279"/>
      <c r="E170" s="279"/>
      <c r="F170" s="302" t="s">
        <v>1628</v>
      </c>
      <c r="G170" s="279"/>
      <c r="H170" s="279" t="s">
        <v>1678</v>
      </c>
      <c r="I170" s="279" t="s">
        <v>1630</v>
      </c>
      <c r="J170" s="279" t="s">
        <v>1679</v>
      </c>
      <c r="K170" s="327"/>
    </row>
    <row r="171" spans="2:11" s="1" customFormat="1" ht="15" customHeight="1">
      <c r="B171" s="304"/>
      <c r="C171" s="279" t="s">
        <v>85</v>
      </c>
      <c r="D171" s="279"/>
      <c r="E171" s="279"/>
      <c r="F171" s="302" t="s">
        <v>1628</v>
      </c>
      <c r="G171" s="279"/>
      <c r="H171" s="279" t="s">
        <v>1695</v>
      </c>
      <c r="I171" s="279" t="s">
        <v>1630</v>
      </c>
      <c r="J171" s="279" t="s">
        <v>1679</v>
      </c>
      <c r="K171" s="327"/>
    </row>
    <row r="172" spans="2:11" s="1" customFormat="1" ht="15" customHeight="1">
      <c r="B172" s="304"/>
      <c r="C172" s="279" t="s">
        <v>1633</v>
      </c>
      <c r="D172" s="279"/>
      <c r="E172" s="279"/>
      <c r="F172" s="302" t="s">
        <v>1634</v>
      </c>
      <c r="G172" s="279"/>
      <c r="H172" s="279" t="s">
        <v>1695</v>
      </c>
      <c r="I172" s="279" t="s">
        <v>1630</v>
      </c>
      <c r="J172" s="279">
        <v>50</v>
      </c>
      <c r="K172" s="327"/>
    </row>
    <row r="173" spans="2:11" s="1" customFormat="1" ht="15" customHeight="1">
      <c r="B173" s="304"/>
      <c r="C173" s="279" t="s">
        <v>1636</v>
      </c>
      <c r="D173" s="279"/>
      <c r="E173" s="279"/>
      <c r="F173" s="302" t="s">
        <v>1628</v>
      </c>
      <c r="G173" s="279"/>
      <c r="H173" s="279" t="s">
        <v>1695</v>
      </c>
      <c r="I173" s="279" t="s">
        <v>1638</v>
      </c>
      <c r="J173" s="279"/>
      <c r="K173" s="327"/>
    </row>
    <row r="174" spans="2:11" s="1" customFormat="1" ht="15" customHeight="1">
      <c r="B174" s="304"/>
      <c r="C174" s="279" t="s">
        <v>1647</v>
      </c>
      <c r="D174" s="279"/>
      <c r="E174" s="279"/>
      <c r="F174" s="302" t="s">
        <v>1634</v>
      </c>
      <c r="G174" s="279"/>
      <c r="H174" s="279" t="s">
        <v>1695</v>
      </c>
      <c r="I174" s="279" t="s">
        <v>1630</v>
      </c>
      <c r="J174" s="279">
        <v>50</v>
      </c>
      <c r="K174" s="327"/>
    </row>
    <row r="175" spans="2:11" s="1" customFormat="1" ht="15" customHeight="1">
      <c r="B175" s="304"/>
      <c r="C175" s="279" t="s">
        <v>1655</v>
      </c>
      <c r="D175" s="279"/>
      <c r="E175" s="279"/>
      <c r="F175" s="302" t="s">
        <v>1634</v>
      </c>
      <c r="G175" s="279"/>
      <c r="H175" s="279" t="s">
        <v>1695</v>
      </c>
      <c r="I175" s="279" t="s">
        <v>1630</v>
      </c>
      <c r="J175" s="279">
        <v>50</v>
      </c>
      <c r="K175" s="327"/>
    </row>
    <row r="176" spans="2:11" s="1" customFormat="1" ht="15" customHeight="1">
      <c r="B176" s="304"/>
      <c r="C176" s="279" t="s">
        <v>1653</v>
      </c>
      <c r="D176" s="279"/>
      <c r="E176" s="279"/>
      <c r="F176" s="302" t="s">
        <v>1634</v>
      </c>
      <c r="G176" s="279"/>
      <c r="H176" s="279" t="s">
        <v>1695</v>
      </c>
      <c r="I176" s="279" t="s">
        <v>1630</v>
      </c>
      <c r="J176" s="279">
        <v>50</v>
      </c>
      <c r="K176" s="327"/>
    </row>
    <row r="177" spans="2:11" s="1" customFormat="1" ht="15" customHeight="1">
      <c r="B177" s="304"/>
      <c r="C177" s="279" t="s">
        <v>185</v>
      </c>
      <c r="D177" s="279"/>
      <c r="E177" s="279"/>
      <c r="F177" s="302" t="s">
        <v>1628</v>
      </c>
      <c r="G177" s="279"/>
      <c r="H177" s="279" t="s">
        <v>1696</v>
      </c>
      <c r="I177" s="279" t="s">
        <v>1697</v>
      </c>
      <c r="J177" s="279"/>
      <c r="K177" s="327"/>
    </row>
    <row r="178" spans="2:11" s="1" customFormat="1" ht="15" customHeight="1">
      <c r="B178" s="304"/>
      <c r="C178" s="279" t="s">
        <v>58</v>
      </c>
      <c r="D178" s="279"/>
      <c r="E178" s="279"/>
      <c r="F178" s="302" t="s">
        <v>1628</v>
      </c>
      <c r="G178" s="279"/>
      <c r="H178" s="279" t="s">
        <v>1698</v>
      </c>
      <c r="I178" s="279" t="s">
        <v>1699</v>
      </c>
      <c r="J178" s="279">
        <v>1</v>
      </c>
      <c r="K178" s="327"/>
    </row>
    <row r="179" spans="2:11" s="1" customFormat="1" ht="15" customHeight="1">
      <c r="B179" s="304"/>
      <c r="C179" s="279" t="s">
        <v>54</v>
      </c>
      <c r="D179" s="279"/>
      <c r="E179" s="279"/>
      <c r="F179" s="302" t="s">
        <v>1628</v>
      </c>
      <c r="G179" s="279"/>
      <c r="H179" s="279" t="s">
        <v>1700</v>
      </c>
      <c r="I179" s="279" t="s">
        <v>1630</v>
      </c>
      <c r="J179" s="279">
        <v>20</v>
      </c>
      <c r="K179" s="327"/>
    </row>
    <row r="180" spans="2:11" s="1" customFormat="1" ht="15" customHeight="1">
      <c r="B180" s="304"/>
      <c r="C180" s="279" t="s">
        <v>55</v>
      </c>
      <c r="D180" s="279"/>
      <c r="E180" s="279"/>
      <c r="F180" s="302" t="s">
        <v>1628</v>
      </c>
      <c r="G180" s="279"/>
      <c r="H180" s="279" t="s">
        <v>1701</v>
      </c>
      <c r="I180" s="279" t="s">
        <v>1630</v>
      </c>
      <c r="J180" s="279">
        <v>255</v>
      </c>
      <c r="K180" s="327"/>
    </row>
    <row r="181" spans="2:11" s="1" customFormat="1" ht="15" customHeight="1">
      <c r="B181" s="304"/>
      <c r="C181" s="279" t="s">
        <v>186</v>
      </c>
      <c r="D181" s="279"/>
      <c r="E181" s="279"/>
      <c r="F181" s="302" t="s">
        <v>1628</v>
      </c>
      <c r="G181" s="279"/>
      <c r="H181" s="279" t="s">
        <v>1592</v>
      </c>
      <c r="I181" s="279" t="s">
        <v>1630</v>
      </c>
      <c r="J181" s="279">
        <v>10</v>
      </c>
      <c r="K181" s="327"/>
    </row>
    <row r="182" spans="2:11" s="1" customFormat="1" ht="15" customHeight="1">
      <c r="B182" s="304"/>
      <c r="C182" s="279" t="s">
        <v>187</v>
      </c>
      <c r="D182" s="279"/>
      <c r="E182" s="279"/>
      <c r="F182" s="302" t="s">
        <v>1628</v>
      </c>
      <c r="G182" s="279"/>
      <c r="H182" s="279" t="s">
        <v>1702</v>
      </c>
      <c r="I182" s="279" t="s">
        <v>1663</v>
      </c>
      <c r="J182" s="279"/>
      <c r="K182" s="327"/>
    </row>
    <row r="183" spans="2:11" s="1" customFormat="1" ht="15" customHeight="1">
      <c r="B183" s="304"/>
      <c r="C183" s="279" t="s">
        <v>1703</v>
      </c>
      <c r="D183" s="279"/>
      <c r="E183" s="279"/>
      <c r="F183" s="302" t="s">
        <v>1628</v>
      </c>
      <c r="G183" s="279"/>
      <c r="H183" s="279" t="s">
        <v>1704</v>
      </c>
      <c r="I183" s="279" t="s">
        <v>1663</v>
      </c>
      <c r="J183" s="279"/>
      <c r="K183" s="327"/>
    </row>
    <row r="184" spans="2:11" s="1" customFormat="1" ht="15" customHeight="1">
      <c r="B184" s="304"/>
      <c r="C184" s="279" t="s">
        <v>1692</v>
      </c>
      <c r="D184" s="279"/>
      <c r="E184" s="279"/>
      <c r="F184" s="302" t="s">
        <v>1628</v>
      </c>
      <c r="G184" s="279"/>
      <c r="H184" s="279" t="s">
        <v>1705</v>
      </c>
      <c r="I184" s="279" t="s">
        <v>1663</v>
      </c>
      <c r="J184" s="279"/>
      <c r="K184" s="327"/>
    </row>
    <row r="185" spans="2:11" s="1" customFormat="1" ht="15" customHeight="1">
      <c r="B185" s="304"/>
      <c r="C185" s="279" t="s">
        <v>189</v>
      </c>
      <c r="D185" s="279"/>
      <c r="E185" s="279"/>
      <c r="F185" s="302" t="s">
        <v>1634</v>
      </c>
      <c r="G185" s="279"/>
      <c r="H185" s="279" t="s">
        <v>1706</v>
      </c>
      <c r="I185" s="279" t="s">
        <v>1630</v>
      </c>
      <c r="J185" s="279">
        <v>50</v>
      </c>
      <c r="K185" s="327"/>
    </row>
    <row r="186" spans="2:11" s="1" customFormat="1" ht="15" customHeight="1">
      <c r="B186" s="304"/>
      <c r="C186" s="279" t="s">
        <v>1707</v>
      </c>
      <c r="D186" s="279"/>
      <c r="E186" s="279"/>
      <c r="F186" s="302" t="s">
        <v>1634</v>
      </c>
      <c r="G186" s="279"/>
      <c r="H186" s="279" t="s">
        <v>1708</v>
      </c>
      <c r="I186" s="279" t="s">
        <v>1709</v>
      </c>
      <c r="J186" s="279"/>
      <c r="K186" s="327"/>
    </row>
    <row r="187" spans="2:11" s="1" customFormat="1" ht="15" customHeight="1">
      <c r="B187" s="304"/>
      <c r="C187" s="279" t="s">
        <v>1710</v>
      </c>
      <c r="D187" s="279"/>
      <c r="E187" s="279"/>
      <c r="F187" s="302" t="s">
        <v>1634</v>
      </c>
      <c r="G187" s="279"/>
      <c r="H187" s="279" t="s">
        <v>1711</v>
      </c>
      <c r="I187" s="279" t="s">
        <v>1709</v>
      </c>
      <c r="J187" s="279"/>
      <c r="K187" s="327"/>
    </row>
    <row r="188" spans="2:11" s="1" customFormat="1" ht="15" customHeight="1">
      <c r="B188" s="304"/>
      <c r="C188" s="279" t="s">
        <v>1712</v>
      </c>
      <c r="D188" s="279"/>
      <c r="E188" s="279"/>
      <c r="F188" s="302" t="s">
        <v>1634</v>
      </c>
      <c r="G188" s="279"/>
      <c r="H188" s="279" t="s">
        <v>1713</v>
      </c>
      <c r="I188" s="279" t="s">
        <v>1709</v>
      </c>
      <c r="J188" s="279"/>
      <c r="K188" s="327"/>
    </row>
    <row r="189" spans="2:11" s="1" customFormat="1" ht="15" customHeight="1">
      <c r="B189" s="304"/>
      <c r="C189" s="340" t="s">
        <v>1714</v>
      </c>
      <c r="D189" s="279"/>
      <c r="E189" s="279"/>
      <c r="F189" s="302" t="s">
        <v>1634</v>
      </c>
      <c r="G189" s="279"/>
      <c r="H189" s="279" t="s">
        <v>1715</v>
      </c>
      <c r="I189" s="279" t="s">
        <v>1716</v>
      </c>
      <c r="J189" s="341" t="s">
        <v>1717</v>
      </c>
      <c r="K189" s="327"/>
    </row>
    <row r="190" spans="2:11" s="1" customFormat="1" ht="15" customHeight="1">
      <c r="B190" s="304"/>
      <c r="C190" s="340" t="s">
        <v>43</v>
      </c>
      <c r="D190" s="279"/>
      <c r="E190" s="279"/>
      <c r="F190" s="302" t="s">
        <v>1628</v>
      </c>
      <c r="G190" s="279"/>
      <c r="H190" s="276" t="s">
        <v>1718</v>
      </c>
      <c r="I190" s="279" t="s">
        <v>1719</v>
      </c>
      <c r="J190" s="279"/>
      <c r="K190" s="327"/>
    </row>
    <row r="191" spans="2:11" s="1" customFormat="1" ht="15" customHeight="1">
      <c r="B191" s="304"/>
      <c r="C191" s="340" t="s">
        <v>1720</v>
      </c>
      <c r="D191" s="279"/>
      <c r="E191" s="279"/>
      <c r="F191" s="302" t="s">
        <v>1628</v>
      </c>
      <c r="G191" s="279"/>
      <c r="H191" s="279" t="s">
        <v>1721</v>
      </c>
      <c r="I191" s="279" t="s">
        <v>1663</v>
      </c>
      <c r="J191" s="279"/>
      <c r="K191" s="327"/>
    </row>
    <row r="192" spans="2:11" s="1" customFormat="1" ht="15" customHeight="1">
      <c r="B192" s="304"/>
      <c r="C192" s="340" t="s">
        <v>1722</v>
      </c>
      <c r="D192" s="279"/>
      <c r="E192" s="279"/>
      <c r="F192" s="302" t="s">
        <v>1628</v>
      </c>
      <c r="G192" s="279"/>
      <c r="H192" s="279" t="s">
        <v>1723</v>
      </c>
      <c r="I192" s="279" t="s">
        <v>1663</v>
      </c>
      <c r="J192" s="279"/>
      <c r="K192" s="327"/>
    </row>
    <row r="193" spans="2:11" s="1" customFormat="1" ht="15" customHeight="1">
      <c r="B193" s="304"/>
      <c r="C193" s="340" t="s">
        <v>1724</v>
      </c>
      <c r="D193" s="279"/>
      <c r="E193" s="279"/>
      <c r="F193" s="302" t="s">
        <v>1634</v>
      </c>
      <c r="G193" s="279"/>
      <c r="H193" s="279" t="s">
        <v>1725</v>
      </c>
      <c r="I193" s="279" t="s">
        <v>1663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1726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1727</v>
      </c>
      <c r="D200" s="343"/>
      <c r="E200" s="343"/>
      <c r="F200" s="343" t="s">
        <v>1728</v>
      </c>
      <c r="G200" s="344"/>
      <c r="H200" s="343" t="s">
        <v>1729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1719</v>
      </c>
      <c r="D202" s="279"/>
      <c r="E202" s="279"/>
      <c r="F202" s="302" t="s">
        <v>44</v>
      </c>
      <c r="G202" s="279"/>
      <c r="H202" s="279" t="s">
        <v>1730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45</v>
      </c>
      <c r="G203" s="279"/>
      <c r="H203" s="279" t="s">
        <v>1731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48</v>
      </c>
      <c r="G204" s="279"/>
      <c r="H204" s="279" t="s">
        <v>1732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46</v>
      </c>
      <c r="G205" s="279"/>
      <c r="H205" s="279" t="s">
        <v>1733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47</v>
      </c>
      <c r="G206" s="279"/>
      <c r="H206" s="279" t="s">
        <v>1734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1675</v>
      </c>
      <c r="D208" s="279"/>
      <c r="E208" s="279"/>
      <c r="F208" s="302" t="s">
        <v>79</v>
      </c>
      <c r="G208" s="279"/>
      <c r="H208" s="279" t="s">
        <v>1735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1573</v>
      </c>
      <c r="G209" s="279"/>
      <c r="H209" s="279" t="s">
        <v>1574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1571</v>
      </c>
      <c r="G210" s="279"/>
      <c r="H210" s="279" t="s">
        <v>1736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167</v>
      </c>
      <c r="G211" s="340"/>
      <c r="H211" s="331" t="s">
        <v>168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1575</v>
      </c>
      <c r="G212" s="340"/>
      <c r="H212" s="331" t="s">
        <v>1737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1699</v>
      </c>
      <c r="D214" s="279"/>
      <c r="E214" s="279"/>
      <c r="F214" s="302">
        <v>1</v>
      </c>
      <c r="G214" s="340"/>
      <c r="H214" s="331" t="s">
        <v>1738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1739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1740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1741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172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309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ROUND((SUM(BE90:BE139)),2)</f>
        <v>0</v>
      </c>
      <c r="G35" s="38"/>
      <c r="H35" s="38"/>
      <c r="I35" s="157">
        <v>0.21</v>
      </c>
      <c r="J35" s="156">
        <f>ROUND(((SUM(BE90:BE139))*I35),2)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ROUND((SUM(BF90:BF139)),2)</f>
        <v>0</v>
      </c>
      <c r="G36" s="38"/>
      <c r="H36" s="38"/>
      <c r="I36" s="157">
        <v>0.15</v>
      </c>
      <c r="J36" s="156">
        <f>ROUND(((SUM(BF90:BF139))*I36),2)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ROUND((SUM(BG90:BG139)),2)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ROUND((SUM(BH90:BH139)),2)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ROUND((SUM(BI90:BI139)),2)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172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Bourací a přípravné práce - Úsek E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181</v>
      </c>
      <c r="E66" s="182"/>
      <c r="F66" s="182"/>
      <c r="G66" s="182"/>
      <c r="H66" s="182"/>
      <c r="I66" s="182"/>
      <c r="J66" s="183">
        <f>J112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J129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J138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172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03 - Bourací a přípravné práce - Úsek E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0.960166</v>
      </c>
      <c r="S90" s="96"/>
      <c r="T90" s="194">
        <f>T91</f>
        <v>1700.4532500000003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P92+P112+P129+P138</f>
        <v>0</v>
      </c>
      <c r="Q91" s="204"/>
      <c r="R91" s="205">
        <f>R92+R112+R129+R138</f>
        <v>0.960166</v>
      </c>
      <c r="S91" s="204"/>
      <c r="T91" s="206">
        <f>T92+T112+T129+T138</f>
        <v>1700.4532500000003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BK92+BK112+BK129+BK138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SUM(P93:P111)</f>
        <v>0</v>
      </c>
      <c r="Q92" s="204"/>
      <c r="R92" s="205">
        <f>SUM(R93:R111)</f>
        <v>0.960166</v>
      </c>
      <c r="S92" s="204"/>
      <c r="T92" s="206">
        <f>SUM(T93:T111)</f>
        <v>1700.4532500000003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SUM(BK93:BK111)</f>
        <v>0</v>
      </c>
    </row>
    <row r="93" spans="1:65" s="2" customFormat="1" ht="44.25" customHeight="1">
      <c r="A93" s="38"/>
      <c r="B93" s="39"/>
      <c r="C93" s="212" t="s">
        <v>80</v>
      </c>
      <c r="D93" s="212" t="s">
        <v>201</v>
      </c>
      <c r="E93" s="213" t="s">
        <v>202</v>
      </c>
      <c r="F93" s="214" t="s">
        <v>203</v>
      </c>
      <c r="G93" s="215" t="s">
        <v>204</v>
      </c>
      <c r="H93" s="216">
        <v>17.45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4E-05</v>
      </c>
      <c r="R93" s="221">
        <f>Q93*H93</f>
        <v>0.000698</v>
      </c>
      <c r="S93" s="221">
        <v>0.115</v>
      </c>
      <c r="T93" s="222">
        <f>S93*H93</f>
        <v>2.00675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310</v>
      </c>
    </row>
    <row r="94" spans="1:51" s="13" customFormat="1" ht="12">
      <c r="A94" s="13"/>
      <c r="B94" s="225"/>
      <c r="C94" s="226"/>
      <c r="D94" s="227" t="s">
        <v>208</v>
      </c>
      <c r="E94" s="228" t="s">
        <v>19</v>
      </c>
      <c r="F94" s="229" t="s">
        <v>311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208</v>
      </c>
      <c r="AU94" s="235" t="s">
        <v>82</v>
      </c>
      <c r="AV94" s="13" t="s">
        <v>80</v>
      </c>
      <c r="AW94" s="13" t="s">
        <v>34</v>
      </c>
      <c r="AX94" s="13" t="s">
        <v>73</v>
      </c>
      <c r="AY94" s="235" t="s">
        <v>199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312</v>
      </c>
      <c r="G95" s="237"/>
      <c r="H95" s="240">
        <v>2.4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313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4" customFormat="1" ht="12">
      <c r="A97" s="14"/>
      <c r="B97" s="236"/>
      <c r="C97" s="237"/>
      <c r="D97" s="227" t="s">
        <v>208</v>
      </c>
      <c r="E97" s="238" t="s">
        <v>19</v>
      </c>
      <c r="F97" s="239" t="s">
        <v>314</v>
      </c>
      <c r="G97" s="237"/>
      <c r="H97" s="240">
        <v>6.6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208</v>
      </c>
      <c r="AU97" s="246" t="s">
        <v>82</v>
      </c>
      <c r="AV97" s="14" t="s">
        <v>82</v>
      </c>
      <c r="AW97" s="14" t="s">
        <v>34</v>
      </c>
      <c r="AX97" s="14" t="s">
        <v>73</v>
      </c>
      <c r="AY97" s="246" t="s">
        <v>199</v>
      </c>
    </row>
    <row r="98" spans="1:51" s="13" customFormat="1" ht="12">
      <c r="A98" s="13"/>
      <c r="B98" s="225"/>
      <c r="C98" s="226"/>
      <c r="D98" s="227" t="s">
        <v>208</v>
      </c>
      <c r="E98" s="228" t="s">
        <v>19</v>
      </c>
      <c r="F98" s="229" t="s">
        <v>315</v>
      </c>
      <c r="G98" s="226"/>
      <c r="H98" s="228" t="s">
        <v>19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208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316</v>
      </c>
      <c r="G99" s="237"/>
      <c r="H99" s="240">
        <v>6.3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317</v>
      </c>
      <c r="G100" s="237"/>
      <c r="H100" s="240">
        <v>2.15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49.05" customHeight="1">
      <c r="A101" s="38"/>
      <c r="B101" s="39"/>
      <c r="C101" s="212" t="s">
        <v>82</v>
      </c>
      <c r="D101" s="212" t="s">
        <v>201</v>
      </c>
      <c r="E101" s="213" t="s">
        <v>213</v>
      </c>
      <c r="F101" s="214" t="s">
        <v>214</v>
      </c>
      <c r="G101" s="215" t="s">
        <v>204</v>
      </c>
      <c r="H101" s="216">
        <v>34.9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5E-05</v>
      </c>
      <c r="R101" s="221">
        <f>Q101*H101</f>
        <v>0.001745</v>
      </c>
      <c r="S101" s="221">
        <v>0.115</v>
      </c>
      <c r="T101" s="222">
        <f>S101*H101</f>
        <v>4.0135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318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311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319</v>
      </c>
      <c r="G103" s="237"/>
      <c r="H103" s="240">
        <v>4.8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313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320</v>
      </c>
      <c r="G105" s="237"/>
      <c r="H105" s="240">
        <v>13.2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51" s="13" customFormat="1" ht="12">
      <c r="A106" s="13"/>
      <c r="B106" s="225"/>
      <c r="C106" s="226"/>
      <c r="D106" s="227" t="s">
        <v>208</v>
      </c>
      <c r="E106" s="228" t="s">
        <v>19</v>
      </c>
      <c r="F106" s="229" t="s">
        <v>315</v>
      </c>
      <c r="G106" s="226"/>
      <c r="H106" s="228" t="s">
        <v>19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208</v>
      </c>
      <c r="AU106" s="235" t="s">
        <v>82</v>
      </c>
      <c r="AV106" s="13" t="s">
        <v>80</v>
      </c>
      <c r="AW106" s="13" t="s">
        <v>34</v>
      </c>
      <c r="AX106" s="13" t="s">
        <v>73</v>
      </c>
      <c r="AY106" s="235" t="s">
        <v>199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321</v>
      </c>
      <c r="G107" s="237"/>
      <c r="H107" s="240">
        <v>12.6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322</v>
      </c>
      <c r="G108" s="237"/>
      <c r="H108" s="240">
        <v>4.3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65" s="2" customFormat="1" ht="55.5" customHeight="1">
      <c r="A109" s="38"/>
      <c r="B109" s="39"/>
      <c r="C109" s="212" t="s">
        <v>218</v>
      </c>
      <c r="D109" s="212" t="s">
        <v>201</v>
      </c>
      <c r="E109" s="213" t="s">
        <v>219</v>
      </c>
      <c r="F109" s="214" t="s">
        <v>220</v>
      </c>
      <c r="G109" s="215" t="s">
        <v>204</v>
      </c>
      <c r="H109" s="216">
        <v>7367.1</v>
      </c>
      <c r="I109" s="217"/>
      <c r="J109" s="218">
        <f>ROUND(I109*H109,2)</f>
        <v>0</v>
      </c>
      <c r="K109" s="214" t="s">
        <v>205</v>
      </c>
      <c r="L109" s="44"/>
      <c r="M109" s="219" t="s">
        <v>19</v>
      </c>
      <c r="N109" s="220" t="s">
        <v>44</v>
      </c>
      <c r="O109" s="84"/>
      <c r="P109" s="221">
        <f>O109*H109</f>
        <v>0</v>
      </c>
      <c r="Q109" s="221">
        <v>0.00013</v>
      </c>
      <c r="R109" s="221">
        <f>Q109*H109</f>
        <v>0.957723</v>
      </c>
      <c r="S109" s="221">
        <v>0.23</v>
      </c>
      <c r="T109" s="222">
        <f>S109*H109</f>
        <v>1694.4330000000002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323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324</v>
      </c>
      <c r="G110" s="237"/>
      <c r="H110" s="240">
        <v>7402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325</v>
      </c>
      <c r="G111" s="237"/>
      <c r="H111" s="240">
        <v>-34.9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63" s="12" customFormat="1" ht="22.8" customHeight="1">
      <c r="A112" s="12"/>
      <c r="B112" s="196"/>
      <c r="C112" s="197"/>
      <c r="D112" s="198" t="s">
        <v>72</v>
      </c>
      <c r="E112" s="210" t="s">
        <v>223</v>
      </c>
      <c r="F112" s="210" t="s">
        <v>224</v>
      </c>
      <c r="G112" s="197"/>
      <c r="H112" s="197"/>
      <c r="I112" s="200"/>
      <c r="J112" s="211">
        <f>BK112</f>
        <v>0</v>
      </c>
      <c r="K112" s="197"/>
      <c r="L112" s="202"/>
      <c r="M112" s="203"/>
      <c r="N112" s="204"/>
      <c r="O112" s="204"/>
      <c r="P112" s="205">
        <f>SUM(P113:P128)</f>
        <v>0</v>
      </c>
      <c r="Q112" s="204"/>
      <c r="R112" s="205">
        <f>SUM(R113:R128)</f>
        <v>0</v>
      </c>
      <c r="S112" s="204"/>
      <c r="T112" s="206">
        <f>SUM(T113:T128)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7" t="s">
        <v>80</v>
      </c>
      <c r="AT112" s="208" t="s">
        <v>72</v>
      </c>
      <c r="AU112" s="208" t="s">
        <v>80</v>
      </c>
      <c r="AY112" s="207" t="s">
        <v>199</v>
      </c>
      <c r="BK112" s="209">
        <f>SUM(BK113:BK128)</f>
        <v>0</v>
      </c>
    </row>
    <row r="113" spans="1:65" s="2" customFormat="1" ht="24.15" customHeight="1">
      <c r="A113" s="38"/>
      <c r="B113" s="39"/>
      <c r="C113" s="212" t="s">
        <v>206</v>
      </c>
      <c r="D113" s="212" t="s">
        <v>201</v>
      </c>
      <c r="E113" s="213" t="s">
        <v>225</v>
      </c>
      <c r="F113" s="214" t="s">
        <v>226</v>
      </c>
      <c r="G113" s="215" t="s">
        <v>227</v>
      </c>
      <c r="H113" s="216">
        <v>69.8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326</v>
      </c>
    </row>
    <row r="114" spans="1:51" s="13" customFormat="1" ht="12">
      <c r="A114" s="13"/>
      <c r="B114" s="225"/>
      <c r="C114" s="226"/>
      <c r="D114" s="227" t="s">
        <v>208</v>
      </c>
      <c r="E114" s="228" t="s">
        <v>19</v>
      </c>
      <c r="F114" s="229" t="s">
        <v>311</v>
      </c>
      <c r="G114" s="226"/>
      <c r="H114" s="228" t="s">
        <v>19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208</v>
      </c>
      <c r="AU114" s="235" t="s">
        <v>82</v>
      </c>
      <c r="AV114" s="13" t="s">
        <v>80</v>
      </c>
      <c r="AW114" s="13" t="s">
        <v>34</v>
      </c>
      <c r="AX114" s="13" t="s">
        <v>73</v>
      </c>
      <c r="AY114" s="235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327</v>
      </c>
      <c r="G115" s="237"/>
      <c r="H115" s="240">
        <v>9.6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51" s="13" customFormat="1" ht="12">
      <c r="A116" s="13"/>
      <c r="B116" s="225"/>
      <c r="C116" s="226"/>
      <c r="D116" s="227" t="s">
        <v>208</v>
      </c>
      <c r="E116" s="228" t="s">
        <v>19</v>
      </c>
      <c r="F116" s="229" t="s">
        <v>313</v>
      </c>
      <c r="G116" s="226"/>
      <c r="H116" s="228" t="s">
        <v>19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208</v>
      </c>
      <c r="AU116" s="235" t="s">
        <v>82</v>
      </c>
      <c r="AV116" s="13" t="s">
        <v>80</v>
      </c>
      <c r="AW116" s="13" t="s">
        <v>34</v>
      </c>
      <c r="AX116" s="13" t="s">
        <v>73</v>
      </c>
      <c r="AY116" s="235" t="s">
        <v>199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328</v>
      </c>
      <c r="G117" s="237"/>
      <c r="H117" s="240">
        <v>26.4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51" s="13" customFormat="1" ht="12">
      <c r="A118" s="13"/>
      <c r="B118" s="225"/>
      <c r="C118" s="226"/>
      <c r="D118" s="227" t="s">
        <v>208</v>
      </c>
      <c r="E118" s="228" t="s">
        <v>19</v>
      </c>
      <c r="F118" s="229" t="s">
        <v>315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208</v>
      </c>
      <c r="AU118" s="235" t="s">
        <v>82</v>
      </c>
      <c r="AV118" s="13" t="s">
        <v>80</v>
      </c>
      <c r="AW118" s="13" t="s">
        <v>34</v>
      </c>
      <c r="AX118" s="13" t="s">
        <v>73</v>
      </c>
      <c r="AY118" s="235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329</v>
      </c>
      <c r="G119" s="237"/>
      <c r="H119" s="240">
        <v>25.2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330</v>
      </c>
      <c r="G120" s="237"/>
      <c r="H120" s="240">
        <v>8.6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65" s="2" customFormat="1" ht="24.15" customHeight="1">
      <c r="A121" s="38"/>
      <c r="B121" s="39"/>
      <c r="C121" s="212" t="s">
        <v>231</v>
      </c>
      <c r="D121" s="212" t="s">
        <v>201</v>
      </c>
      <c r="E121" s="213" t="s">
        <v>232</v>
      </c>
      <c r="F121" s="214" t="s">
        <v>233</v>
      </c>
      <c r="G121" s="215" t="s">
        <v>227</v>
      </c>
      <c r="H121" s="216">
        <v>34.9</v>
      </c>
      <c r="I121" s="217"/>
      <c r="J121" s="218">
        <f>ROUND(I121*H121,2)</f>
        <v>0</v>
      </c>
      <c r="K121" s="214" t="s">
        <v>205</v>
      </c>
      <c r="L121" s="44"/>
      <c r="M121" s="219" t="s">
        <v>19</v>
      </c>
      <c r="N121" s="220" t="s">
        <v>44</v>
      </c>
      <c r="O121" s="84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3" t="s">
        <v>206</v>
      </c>
      <c r="AT121" s="223" t="s">
        <v>201</v>
      </c>
      <c r="AU121" s="223" t="s">
        <v>82</v>
      </c>
      <c r="AY121" s="17" t="s">
        <v>199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80</v>
      </c>
      <c r="BK121" s="224">
        <f>ROUND(I121*H121,2)</f>
        <v>0</v>
      </c>
      <c r="BL121" s="17" t="s">
        <v>206</v>
      </c>
      <c r="BM121" s="223" t="s">
        <v>331</v>
      </c>
    </row>
    <row r="122" spans="1:51" s="13" customFormat="1" ht="12">
      <c r="A122" s="13"/>
      <c r="B122" s="225"/>
      <c r="C122" s="226"/>
      <c r="D122" s="227" t="s">
        <v>208</v>
      </c>
      <c r="E122" s="228" t="s">
        <v>19</v>
      </c>
      <c r="F122" s="229" t="s">
        <v>311</v>
      </c>
      <c r="G122" s="226"/>
      <c r="H122" s="228" t="s">
        <v>19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208</v>
      </c>
      <c r="AU122" s="235" t="s">
        <v>82</v>
      </c>
      <c r="AV122" s="13" t="s">
        <v>80</v>
      </c>
      <c r="AW122" s="13" t="s">
        <v>34</v>
      </c>
      <c r="AX122" s="13" t="s">
        <v>73</v>
      </c>
      <c r="AY122" s="235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332</v>
      </c>
      <c r="G123" s="237"/>
      <c r="H123" s="240">
        <v>4.8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51" s="13" customFormat="1" ht="12">
      <c r="A124" s="13"/>
      <c r="B124" s="225"/>
      <c r="C124" s="226"/>
      <c r="D124" s="227" t="s">
        <v>208</v>
      </c>
      <c r="E124" s="228" t="s">
        <v>19</v>
      </c>
      <c r="F124" s="229" t="s">
        <v>313</v>
      </c>
      <c r="G124" s="226"/>
      <c r="H124" s="228" t="s">
        <v>19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208</v>
      </c>
      <c r="AU124" s="235" t="s">
        <v>82</v>
      </c>
      <c r="AV124" s="13" t="s">
        <v>80</v>
      </c>
      <c r="AW124" s="13" t="s">
        <v>34</v>
      </c>
      <c r="AX124" s="13" t="s">
        <v>73</v>
      </c>
      <c r="AY124" s="235" t="s">
        <v>199</v>
      </c>
    </row>
    <row r="125" spans="1:51" s="14" customFormat="1" ht="12">
      <c r="A125" s="14"/>
      <c r="B125" s="236"/>
      <c r="C125" s="237"/>
      <c r="D125" s="227" t="s">
        <v>208</v>
      </c>
      <c r="E125" s="238" t="s">
        <v>19</v>
      </c>
      <c r="F125" s="239" t="s">
        <v>333</v>
      </c>
      <c r="G125" s="237"/>
      <c r="H125" s="240">
        <v>13.2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208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199</v>
      </c>
    </row>
    <row r="126" spans="1:51" s="13" customFormat="1" ht="12">
      <c r="A126" s="13"/>
      <c r="B126" s="225"/>
      <c r="C126" s="226"/>
      <c r="D126" s="227" t="s">
        <v>208</v>
      </c>
      <c r="E126" s="228" t="s">
        <v>19</v>
      </c>
      <c r="F126" s="229" t="s">
        <v>315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208</v>
      </c>
      <c r="AU126" s="235" t="s">
        <v>82</v>
      </c>
      <c r="AV126" s="13" t="s">
        <v>80</v>
      </c>
      <c r="AW126" s="13" t="s">
        <v>34</v>
      </c>
      <c r="AX126" s="13" t="s">
        <v>73</v>
      </c>
      <c r="AY126" s="235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334</v>
      </c>
      <c r="G127" s="237"/>
      <c r="H127" s="240">
        <v>12.6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51" s="14" customFormat="1" ht="12">
      <c r="A128" s="14"/>
      <c r="B128" s="236"/>
      <c r="C128" s="237"/>
      <c r="D128" s="227" t="s">
        <v>208</v>
      </c>
      <c r="E128" s="238" t="s">
        <v>19</v>
      </c>
      <c r="F128" s="239" t="s">
        <v>335</v>
      </c>
      <c r="G128" s="237"/>
      <c r="H128" s="240">
        <v>4.3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208</v>
      </c>
      <c r="AU128" s="246" t="s">
        <v>82</v>
      </c>
      <c r="AV128" s="14" t="s">
        <v>82</v>
      </c>
      <c r="AW128" s="14" t="s">
        <v>34</v>
      </c>
      <c r="AX128" s="14" t="s">
        <v>73</v>
      </c>
      <c r="AY128" s="246" t="s">
        <v>199</v>
      </c>
    </row>
    <row r="129" spans="1:63" s="12" customFormat="1" ht="22.8" customHeight="1">
      <c r="A129" s="12"/>
      <c r="B129" s="196"/>
      <c r="C129" s="197"/>
      <c r="D129" s="198" t="s">
        <v>72</v>
      </c>
      <c r="E129" s="210" t="s">
        <v>237</v>
      </c>
      <c r="F129" s="210" t="s">
        <v>238</v>
      </c>
      <c r="G129" s="197"/>
      <c r="H129" s="197"/>
      <c r="I129" s="200"/>
      <c r="J129" s="211">
        <f>BK129</f>
        <v>0</v>
      </c>
      <c r="K129" s="197"/>
      <c r="L129" s="202"/>
      <c r="M129" s="203"/>
      <c r="N129" s="204"/>
      <c r="O129" s="204"/>
      <c r="P129" s="205">
        <f>SUM(P130:P137)</f>
        <v>0</v>
      </c>
      <c r="Q129" s="204"/>
      <c r="R129" s="205">
        <f>SUM(R130:R137)</f>
        <v>0</v>
      </c>
      <c r="S129" s="204"/>
      <c r="T129" s="206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7" t="s">
        <v>80</v>
      </c>
      <c r="AT129" s="208" t="s">
        <v>72</v>
      </c>
      <c r="AU129" s="208" t="s">
        <v>80</v>
      </c>
      <c r="AY129" s="207" t="s">
        <v>199</v>
      </c>
      <c r="BK129" s="209">
        <f>SUM(BK130:BK137)</f>
        <v>0</v>
      </c>
    </row>
    <row r="130" spans="1:65" s="2" customFormat="1" ht="33" customHeight="1">
      <c r="A130" s="38"/>
      <c r="B130" s="39"/>
      <c r="C130" s="212" t="s">
        <v>239</v>
      </c>
      <c r="D130" s="212" t="s">
        <v>201</v>
      </c>
      <c r="E130" s="213" t="s">
        <v>240</v>
      </c>
      <c r="F130" s="214" t="s">
        <v>241</v>
      </c>
      <c r="G130" s="215" t="s">
        <v>242</v>
      </c>
      <c r="H130" s="216">
        <v>1500.845</v>
      </c>
      <c r="I130" s="217"/>
      <c r="J130" s="218">
        <f>ROUND(I130*H130,2)</f>
        <v>0</v>
      </c>
      <c r="K130" s="214" t="s">
        <v>205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206</v>
      </c>
      <c r="AT130" s="223" t="s">
        <v>201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336</v>
      </c>
    </row>
    <row r="131" spans="1:51" s="13" customFormat="1" ht="12">
      <c r="A131" s="13"/>
      <c r="B131" s="225"/>
      <c r="C131" s="226"/>
      <c r="D131" s="227" t="s">
        <v>208</v>
      </c>
      <c r="E131" s="228" t="s">
        <v>19</v>
      </c>
      <c r="F131" s="229" t="s">
        <v>299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208</v>
      </c>
      <c r="AU131" s="235" t="s">
        <v>82</v>
      </c>
      <c r="AV131" s="13" t="s">
        <v>80</v>
      </c>
      <c r="AW131" s="13" t="s">
        <v>34</v>
      </c>
      <c r="AX131" s="13" t="s">
        <v>73</v>
      </c>
      <c r="AY131" s="235" t="s">
        <v>199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337</v>
      </c>
      <c r="G132" s="237"/>
      <c r="H132" s="240">
        <v>1700.453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3" customFormat="1" ht="12">
      <c r="A133" s="13"/>
      <c r="B133" s="225"/>
      <c r="C133" s="226"/>
      <c r="D133" s="227" t="s">
        <v>208</v>
      </c>
      <c r="E133" s="228" t="s">
        <v>19</v>
      </c>
      <c r="F133" s="229" t="s">
        <v>338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208</v>
      </c>
      <c r="AU133" s="235" t="s">
        <v>82</v>
      </c>
      <c r="AV133" s="13" t="s">
        <v>80</v>
      </c>
      <c r="AW133" s="13" t="s">
        <v>34</v>
      </c>
      <c r="AX133" s="13" t="s">
        <v>73</v>
      </c>
      <c r="AY133" s="235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339</v>
      </c>
      <c r="G134" s="237"/>
      <c r="H134" s="240">
        <v>-199.608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65" s="2" customFormat="1" ht="44.25" customHeight="1">
      <c r="A135" s="38"/>
      <c r="B135" s="39"/>
      <c r="C135" s="212" t="s">
        <v>244</v>
      </c>
      <c r="D135" s="212" t="s">
        <v>201</v>
      </c>
      <c r="E135" s="213" t="s">
        <v>245</v>
      </c>
      <c r="F135" s="214" t="s">
        <v>246</v>
      </c>
      <c r="G135" s="215" t="s">
        <v>242</v>
      </c>
      <c r="H135" s="216">
        <v>3001.69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340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341</v>
      </c>
      <c r="G136" s="237"/>
      <c r="H136" s="240">
        <v>1500.845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51" s="14" customFormat="1" ht="12">
      <c r="A137" s="14"/>
      <c r="B137" s="236"/>
      <c r="C137" s="237"/>
      <c r="D137" s="227" t="s">
        <v>208</v>
      </c>
      <c r="E137" s="237"/>
      <c r="F137" s="239" t="s">
        <v>342</v>
      </c>
      <c r="G137" s="237"/>
      <c r="H137" s="240">
        <v>3001.69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208</v>
      </c>
      <c r="AU137" s="246" t="s">
        <v>82</v>
      </c>
      <c r="AV137" s="14" t="s">
        <v>82</v>
      </c>
      <c r="AW137" s="14" t="s">
        <v>4</v>
      </c>
      <c r="AX137" s="14" t="s">
        <v>80</v>
      </c>
      <c r="AY137" s="246" t="s">
        <v>199</v>
      </c>
    </row>
    <row r="138" spans="1:63" s="12" customFormat="1" ht="22.8" customHeight="1">
      <c r="A138" s="12"/>
      <c r="B138" s="196"/>
      <c r="C138" s="197"/>
      <c r="D138" s="198" t="s">
        <v>72</v>
      </c>
      <c r="E138" s="210" t="s">
        <v>253</v>
      </c>
      <c r="F138" s="210" t="s">
        <v>254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P139</f>
        <v>0</v>
      </c>
      <c r="Q138" s="204"/>
      <c r="R138" s="205">
        <f>R139</f>
        <v>0</v>
      </c>
      <c r="S138" s="204"/>
      <c r="T138" s="206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80</v>
      </c>
      <c r="AT138" s="208" t="s">
        <v>72</v>
      </c>
      <c r="AU138" s="208" t="s">
        <v>80</v>
      </c>
      <c r="AY138" s="207" t="s">
        <v>199</v>
      </c>
      <c r="BK138" s="209">
        <f>BK139</f>
        <v>0</v>
      </c>
    </row>
    <row r="139" spans="1:65" s="2" customFormat="1" ht="44.25" customHeight="1">
      <c r="A139" s="38"/>
      <c r="B139" s="39"/>
      <c r="C139" s="212" t="s">
        <v>249</v>
      </c>
      <c r="D139" s="212" t="s">
        <v>201</v>
      </c>
      <c r="E139" s="213" t="s">
        <v>255</v>
      </c>
      <c r="F139" s="214" t="s">
        <v>256</v>
      </c>
      <c r="G139" s="215" t="s">
        <v>242</v>
      </c>
      <c r="H139" s="216">
        <v>0.96</v>
      </c>
      <c r="I139" s="217"/>
      <c r="J139" s="218">
        <f>ROUND(I139*H139,2)</f>
        <v>0</v>
      </c>
      <c r="K139" s="214" t="s">
        <v>205</v>
      </c>
      <c r="L139" s="44"/>
      <c r="M139" s="247" t="s">
        <v>19</v>
      </c>
      <c r="N139" s="248" t="s">
        <v>44</v>
      </c>
      <c r="O139" s="249"/>
      <c r="P139" s="250">
        <f>O139*H139</f>
        <v>0</v>
      </c>
      <c r="Q139" s="250">
        <v>0</v>
      </c>
      <c r="R139" s="250">
        <f>Q139*H139</f>
        <v>0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343</v>
      </c>
    </row>
    <row r="140" spans="1:31" s="2" customFormat="1" ht="6.95" customHeight="1">
      <c r="A140" s="38"/>
      <c r="B140" s="59"/>
      <c r="C140" s="60"/>
      <c r="D140" s="60"/>
      <c r="E140" s="60"/>
      <c r="F140" s="60"/>
      <c r="G140" s="60"/>
      <c r="H140" s="60"/>
      <c r="I140" s="60"/>
      <c r="J140" s="60"/>
      <c r="K140" s="60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89:K13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172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344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ROUND((SUM(BE90:BE144)),2)</f>
        <v>0</v>
      </c>
      <c r="G35" s="38"/>
      <c r="H35" s="38"/>
      <c r="I35" s="157">
        <v>0.21</v>
      </c>
      <c r="J35" s="156">
        <f>ROUND(((SUM(BE90:BE144))*I35),2)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ROUND((SUM(BF90:BF144)),2)</f>
        <v>0</v>
      </c>
      <c r="G36" s="38"/>
      <c r="H36" s="38"/>
      <c r="I36" s="157">
        <v>0.15</v>
      </c>
      <c r="J36" s="156">
        <f>ROUND(((SUM(BF90:BF144))*I36),2)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ROUND((SUM(BG90:BG144)),2)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ROUND((SUM(BH90:BH144)),2)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ROUND((SUM(BI90:BI144)),2)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172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Bourací a přípravné práce - Úsek F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181</v>
      </c>
      <c r="E66" s="182"/>
      <c r="F66" s="182"/>
      <c r="G66" s="182"/>
      <c r="H66" s="182"/>
      <c r="I66" s="182"/>
      <c r="J66" s="183">
        <f>J116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J137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J143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172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04 - Bourací a přípravné práce - Úsek F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1.6992142</v>
      </c>
      <c r="S90" s="96"/>
      <c r="T90" s="194">
        <f>T91</f>
        <v>3008.5012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P92+P116+P137+P143</f>
        <v>0</v>
      </c>
      <c r="Q91" s="204"/>
      <c r="R91" s="205">
        <f>R92+R116+R137+R143</f>
        <v>1.6992142</v>
      </c>
      <c r="S91" s="204"/>
      <c r="T91" s="206">
        <f>T92+T116+T137+T143</f>
        <v>3008.5012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BK92+BK116+BK137+BK143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SUM(P93:P115)</f>
        <v>0</v>
      </c>
      <c r="Q92" s="204"/>
      <c r="R92" s="205">
        <f>SUM(R93:R115)</f>
        <v>1.6992142</v>
      </c>
      <c r="S92" s="204"/>
      <c r="T92" s="206">
        <f>SUM(T93:T115)</f>
        <v>3008.5012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SUM(BK93:BK115)</f>
        <v>0</v>
      </c>
    </row>
    <row r="93" spans="1:65" s="2" customFormat="1" ht="44.25" customHeight="1">
      <c r="A93" s="38"/>
      <c r="B93" s="39"/>
      <c r="C93" s="212" t="s">
        <v>80</v>
      </c>
      <c r="D93" s="212" t="s">
        <v>201</v>
      </c>
      <c r="E93" s="213" t="s">
        <v>202</v>
      </c>
      <c r="F93" s="214" t="s">
        <v>203</v>
      </c>
      <c r="G93" s="215" t="s">
        <v>204</v>
      </c>
      <c r="H93" s="216">
        <v>22.6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4E-05</v>
      </c>
      <c r="R93" s="221">
        <f>Q93*H93</f>
        <v>0.0009040000000000002</v>
      </c>
      <c r="S93" s="221">
        <v>0.115</v>
      </c>
      <c r="T93" s="222">
        <f>S93*H93</f>
        <v>2.599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345</v>
      </c>
    </row>
    <row r="94" spans="1:51" s="13" customFormat="1" ht="12">
      <c r="A94" s="13"/>
      <c r="B94" s="225"/>
      <c r="C94" s="226"/>
      <c r="D94" s="227" t="s">
        <v>208</v>
      </c>
      <c r="E94" s="228" t="s">
        <v>19</v>
      </c>
      <c r="F94" s="229" t="s">
        <v>315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208</v>
      </c>
      <c r="AU94" s="235" t="s">
        <v>82</v>
      </c>
      <c r="AV94" s="13" t="s">
        <v>80</v>
      </c>
      <c r="AW94" s="13" t="s">
        <v>34</v>
      </c>
      <c r="AX94" s="13" t="s">
        <v>73</v>
      </c>
      <c r="AY94" s="235" t="s">
        <v>199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346</v>
      </c>
      <c r="G95" s="237"/>
      <c r="H95" s="240">
        <v>5.65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317</v>
      </c>
      <c r="G96" s="237"/>
      <c r="H96" s="240">
        <v>2.15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347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348</v>
      </c>
      <c r="G98" s="237"/>
      <c r="H98" s="240">
        <v>3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349</v>
      </c>
      <c r="G99" s="237"/>
      <c r="H99" s="240">
        <v>5.85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350</v>
      </c>
      <c r="G100" s="237"/>
      <c r="H100" s="240">
        <v>2.95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51" s="13" customFormat="1" ht="12">
      <c r="A101" s="13"/>
      <c r="B101" s="225"/>
      <c r="C101" s="226"/>
      <c r="D101" s="227" t="s">
        <v>208</v>
      </c>
      <c r="E101" s="228" t="s">
        <v>19</v>
      </c>
      <c r="F101" s="229" t="s">
        <v>351</v>
      </c>
      <c r="G101" s="226"/>
      <c r="H101" s="228" t="s">
        <v>19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208</v>
      </c>
      <c r="AU101" s="235" t="s">
        <v>82</v>
      </c>
      <c r="AV101" s="13" t="s">
        <v>80</v>
      </c>
      <c r="AW101" s="13" t="s">
        <v>34</v>
      </c>
      <c r="AX101" s="13" t="s">
        <v>73</v>
      </c>
      <c r="AY101" s="235" t="s">
        <v>199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348</v>
      </c>
      <c r="G102" s="237"/>
      <c r="H102" s="240">
        <v>3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5" s="2" customFormat="1" ht="49.05" customHeight="1">
      <c r="A103" s="38"/>
      <c r="B103" s="39"/>
      <c r="C103" s="212" t="s">
        <v>82</v>
      </c>
      <c r="D103" s="212" t="s">
        <v>201</v>
      </c>
      <c r="E103" s="213" t="s">
        <v>213</v>
      </c>
      <c r="F103" s="214" t="s">
        <v>214</v>
      </c>
      <c r="G103" s="215" t="s">
        <v>204</v>
      </c>
      <c r="H103" s="216">
        <v>45.2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5E-05</v>
      </c>
      <c r="R103" s="221">
        <f>Q103*H103</f>
        <v>0.0022600000000000003</v>
      </c>
      <c r="S103" s="221">
        <v>0.115</v>
      </c>
      <c r="T103" s="222">
        <f>S103*H103</f>
        <v>5.198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352</v>
      </c>
    </row>
    <row r="104" spans="1:51" s="13" customFormat="1" ht="12">
      <c r="A104" s="13"/>
      <c r="B104" s="225"/>
      <c r="C104" s="226"/>
      <c r="D104" s="227" t="s">
        <v>208</v>
      </c>
      <c r="E104" s="228" t="s">
        <v>19</v>
      </c>
      <c r="F104" s="229" t="s">
        <v>315</v>
      </c>
      <c r="G104" s="226"/>
      <c r="H104" s="228" t="s">
        <v>19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208</v>
      </c>
      <c r="AU104" s="235" t="s">
        <v>82</v>
      </c>
      <c r="AV104" s="13" t="s">
        <v>80</v>
      </c>
      <c r="AW104" s="13" t="s">
        <v>34</v>
      </c>
      <c r="AX104" s="13" t="s">
        <v>73</v>
      </c>
      <c r="AY104" s="235" t="s">
        <v>199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353</v>
      </c>
      <c r="G105" s="237"/>
      <c r="H105" s="240">
        <v>11.3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51" s="14" customFormat="1" ht="12">
      <c r="A106" s="14"/>
      <c r="B106" s="236"/>
      <c r="C106" s="237"/>
      <c r="D106" s="227" t="s">
        <v>208</v>
      </c>
      <c r="E106" s="238" t="s">
        <v>19</v>
      </c>
      <c r="F106" s="239" t="s">
        <v>322</v>
      </c>
      <c r="G106" s="237"/>
      <c r="H106" s="240">
        <v>4.3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34</v>
      </c>
      <c r="AX106" s="14" t="s">
        <v>73</v>
      </c>
      <c r="AY106" s="246" t="s">
        <v>199</v>
      </c>
    </row>
    <row r="107" spans="1:51" s="13" customFormat="1" ht="12">
      <c r="A107" s="13"/>
      <c r="B107" s="225"/>
      <c r="C107" s="226"/>
      <c r="D107" s="227" t="s">
        <v>208</v>
      </c>
      <c r="E107" s="228" t="s">
        <v>19</v>
      </c>
      <c r="F107" s="229" t="s">
        <v>347</v>
      </c>
      <c r="G107" s="226"/>
      <c r="H107" s="228" t="s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208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199</v>
      </c>
    </row>
    <row r="108" spans="1:51" s="14" customFormat="1" ht="12">
      <c r="A108" s="14"/>
      <c r="B108" s="236"/>
      <c r="C108" s="237"/>
      <c r="D108" s="227" t="s">
        <v>208</v>
      </c>
      <c r="E108" s="238" t="s">
        <v>19</v>
      </c>
      <c r="F108" s="239" t="s">
        <v>354</v>
      </c>
      <c r="G108" s="237"/>
      <c r="H108" s="240">
        <v>6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208</v>
      </c>
      <c r="AU108" s="246" t="s">
        <v>82</v>
      </c>
      <c r="AV108" s="14" t="s">
        <v>82</v>
      </c>
      <c r="AW108" s="14" t="s">
        <v>34</v>
      </c>
      <c r="AX108" s="14" t="s">
        <v>73</v>
      </c>
      <c r="AY108" s="246" t="s">
        <v>199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355</v>
      </c>
      <c r="G109" s="237"/>
      <c r="H109" s="240">
        <v>11.7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356</v>
      </c>
      <c r="G110" s="237"/>
      <c r="H110" s="240">
        <v>5.9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51" s="13" customFormat="1" ht="12">
      <c r="A111" s="13"/>
      <c r="B111" s="225"/>
      <c r="C111" s="226"/>
      <c r="D111" s="227" t="s">
        <v>208</v>
      </c>
      <c r="E111" s="228" t="s">
        <v>19</v>
      </c>
      <c r="F111" s="229" t="s">
        <v>351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208</v>
      </c>
      <c r="AU111" s="235" t="s">
        <v>82</v>
      </c>
      <c r="AV111" s="13" t="s">
        <v>80</v>
      </c>
      <c r="AW111" s="13" t="s">
        <v>34</v>
      </c>
      <c r="AX111" s="13" t="s">
        <v>73</v>
      </c>
      <c r="AY111" s="235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354</v>
      </c>
      <c r="G112" s="237"/>
      <c r="H112" s="240">
        <v>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55.5" customHeight="1">
      <c r="A113" s="38"/>
      <c r="B113" s="39"/>
      <c r="C113" s="212" t="s">
        <v>218</v>
      </c>
      <c r="D113" s="212" t="s">
        <v>201</v>
      </c>
      <c r="E113" s="213" t="s">
        <v>219</v>
      </c>
      <c r="F113" s="214" t="s">
        <v>220</v>
      </c>
      <c r="G113" s="215" t="s">
        <v>204</v>
      </c>
      <c r="H113" s="216">
        <v>13046.54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0.00013</v>
      </c>
      <c r="R113" s="221">
        <f>Q113*H113</f>
        <v>1.6960502</v>
      </c>
      <c r="S113" s="221">
        <v>0.23</v>
      </c>
      <c r="T113" s="222">
        <f>S113*H113</f>
        <v>3000.7042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357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358</v>
      </c>
      <c r="G114" s="237"/>
      <c r="H114" s="240">
        <v>13091.74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359</v>
      </c>
      <c r="G115" s="237"/>
      <c r="H115" s="240">
        <v>-45.2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3" s="12" customFormat="1" ht="22.8" customHeight="1">
      <c r="A116" s="12"/>
      <c r="B116" s="196"/>
      <c r="C116" s="197"/>
      <c r="D116" s="198" t="s">
        <v>72</v>
      </c>
      <c r="E116" s="210" t="s">
        <v>223</v>
      </c>
      <c r="F116" s="210" t="s">
        <v>224</v>
      </c>
      <c r="G116" s="197"/>
      <c r="H116" s="197"/>
      <c r="I116" s="200"/>
      <c r="J116" s="211">
        <f>BK116</f>
        <v>0</v>
      </c>
      <c r="K116" s="197"/>
      <c r="L116" s="202"/>
      <c r="M116" s="203"/>
      <c r="N116" s="204"/>
      <c r="O116" s="204"/>
      <c r="P116" s="205">
        <f>SUM(P117:P136)</f>
        <v>0</v>
      </c>
      <c r="Q116" s="204"/>
      <c r="R116" s="205">
        <f>SUM(R117:R136)</f>
        <v>0</v>
      </c>
      <c r="S116" s="204"/>
      <c r="T116" s="206">
        <f>SUM(T117:T136)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7" t="s">
        <v>80</v>
      </c>
      <c r="AT116" s="208" t="s">
        <v>72</v>
      </c>
      <c r="AU116" s="208" t="s">
        <v>80</v>
      </c>
      <c r="AY116" s="207" t="s">
        <v>199</v>
      </c>
      <c r="BK116" s="209">
        <f>SUM(BK117:BK136)</f>
        <v>0</v>
      </c>
    </row>
    <row r="117" spans="1:65" s="2" customFormat="1" ht="24.15" customHeight="1">
      <c r="A117" s="38"/>
      <c r="B117" s="39"/>
      <c r="C117" s="212" t="s">
        <v>206</v>
      </c>
      <c r="D117" s="212" t="s">
        <v>201</v>
      </c>
      <c r="E117" s="213" t="s">
        <v>225</v>
      </c>
      <c r="F117" s="214" t="s">
        <v>226</v>
      </c>
      <c r="G117" s="215" t="s">
        <v>227</v>
      </c>
      <c r="H117" s="216">
        <v>90.4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360</v>
      </c>
    </row>
    <row r="118" spans="1:51" s="13" customFormat="1" ht="12">
      <c r="A118" s="13"/>
      <c r="B118" s="225"/>
      <c r="C118" s="226"/>
      <c r="D118" s="227" t="s">
        <v>208</v>
      </c>
      <c r="E118" s="228" t="s">
        <v>19</v>
      </c>
      <c r="F118" s="229" t="s">
        <v>315</v>
      </c>
      <c r="G118" s="226"/>
      <c r="H118" s="228" t="s">
        <v>19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208</v>
      </c>
      <c r="AU118" s="235" t="s">
        <v>82</v>
      </c>
      <c r="AV118" s="13" t="s">
        <v>80</v>
      </c>
      <c r="AW118" s="13" t="s">
        <v>34</v>
      </c>
      <c r="AX118" s="13" t="s">
        <v>73</v>
      </c>
      <c r="AY118" s="235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361</v>
      </c>
      <c r="G119" s="237"/>
      <c r="H119" s="240">
        <v>22.6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330</v>
      </c>
      <c r="G120" s="237"/>
      <c r="H120" s="240">
        <v>8.6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51" s="13" customFormat="1" ht="12">
      <c r="A121" s="13"/>
      <c r="B121" s="225"/>
      <c r="C121" s="226"/>
      <c r="D121" s="227" t="s">
        <v>208</v>
      </c>
      <c r="E121" s="228" t="s">
        <v>19</v>
      </c>
      <c r="F121" s="229" t="s">
        <v>347</v>
      </c>
      <c r="G121" s="226"/>
      <c r="H121" s="228" t="s">
        <v>19</v>
      </c>
      <c r="I121" s="230"/>
      <c r="J121" s="226"/>
      <c r="K121" s="226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208</v>
      </c>
      <c r="AU121" s="235" t="s">
        <v>82</v>
      </c>
      <c r="AV121" s="13" t="s">
        <v>80</v>
      </c>
      <c r="AW121" s="13" t="s">
        <v>34</v>
      </c>
      <c r="AX121" s="13" t="s">
        <v>73</v>
      </c>
      <c r="AY121" s="235" t="s">
        <v>199</v>
      </c>
    </row>
    <row r="122" spans="1:51" s="14" customFormat="1" ht="12">
      <c r="A122" s="14"/>
      <c r="B122" s="236"/>
      <c r="C122" s="237"/>
      <c r="D122" s="227" t="s">
        <v>208</v>
      </c>
      <c r="E122" s="238" t="s">
        <v>19</v>
      </c>
      <c r="F122" s="239" t="s">
        <v>362</v>
      </c>
      <c r="G122" s="237"/>
      <c r="H122" s="240">
        <v>12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208</v>
      </c>
      <c r="AU122" s="246" t="s">
        <v>82</v>
      </c>
      <c r="AV122" s="14" t="s">
        <v>82</v>
      </c>
      <c r="AW122" s="14" t="s">
        <v>34</v>
      </c>
      <c r="AX122" s="14" t="s">
        <v>73</v>
      </c>
      <c r="AY122" s="246" t="s">
        <v>199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363</v>
      </c>
      <c r="G123" s="237"/>
      <c r="H123" s="240">
        <v>23.4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364</v>
      </c>
      <c r="G124" s="237"/>
      <c r="H124" s="240">
        <v>11.8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51" s="13" customFormat="1" ht="12">
      <c r="A125" s="13"/>
      <c r="B125" s="225"/>
      <c r="C125" s="226"/>
      <c r="D125" s="227" t="s">
        <v>208</v>
      </c>
      <c r="E125" s="228" t="s">
        <v>19</v>
      </c>
      <c r="F125" s="229" t="s">
        <v>351</v>
      </c>
      <c r="G125" s="226"/>
      <c r="H125" s="228" t="s">
        <v>19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208</v>
      </c>
      <c r="AU125" s="235" t="s">
        <v>82</v>
      </c>
      <c r="AV125" s="13" t="s">
        <v>80</v>
      </c>
      <c r="AW125" s="13" t="s">
        <v>34</v>
      </c>
      <c r="AX125" s="13" t="s">
        <v>73</v>
      </c>
      <c r="AY125" s="235" t="s">
        <v>199</v>
      </c>
    </row>
    <row r="126" spans="1:51" s="14" customFormat="1" ht="12">
      <c r="A126" s="14"/>
      <c r="B126" s="236"/>
      <c r="C126" s="237"/>
      <c r="D126" s="227" t="s">
        <v>208</v>
      </c>
      <c r="E126" s="238" t="s">
        <v>19</v>
      </c>
      <c r="F126" s="239" t="s">
        <v>362</v>
      </c>
      <c r="G126" s="237"/>
      <c r="H126" s="240">
        <v>12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208</v>
      </c>
      <c r="AU126" s="246" t="s">
        <v>82</v>
      </c>
      <c r="AV126" s="14" t="s">
        <v>82</v>
      </c>
      <c r="AW126" s="14" t="s">
        <v>34</v>
      </c>
      <c r="AX126" s="14" t="s">
        <v>73</v>
      </c>
      <c r="AY126" s="246" t="s">
        <v>199</v>
      </c>
    </row>
    <row r="127" spans="1:65" s="2" customFormat="1" ht="24.15" customHeight="1">
      <c r="A127" s="38"/>
      <c r="B127" s="39"/>
      <c r="C127" s="212" t="s">
        <v>231</v>
      </c>
      <c r="D127" s="212" t="s">
        <v>201</v>
      </c>
      <c r="E127" s="213" t="s">
        <v>232</v>
      </c>
      <c r="F127" s="214" t="s">
        <v>233</v>
      </c>
      <c r="G127" s="215" t="s">
        <v>227</v>
      </c>
      <c r="H127" s="216">
        <v>45.2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365</v>
      </c>
    </row>
    <row r="128" spans="1:51" s="13" customFormat="1" ht="12">
      <c r="A128" s="13"/>
      <c r="B128" s="225"/>
      <c r="C128" s="226"/>
      <c r="D128" s="227" t="s">
        <v>208</v>
      </c>
      <c r="E128" s="228" t="s">
        <v>19</v>
      </c>
      <c r="F128" s="229" t="s">
        <v>315</v>
      </c>
      <c r="G128" s="226"/>
      <c r="H128" s="228" t="s">
        <v>19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208</v>
      </c>
      <c r="AU128" s="235" t="s">
        <v>82</v>
      </c>
      <c r="AV128" s="13" t="s">
        <v>80</v>
      </c>
      <c r="AW128" s="13" t="s">
        <v>34</v>
      </c>
      <c r="AX128" s="13" t="s">
        <v>73</v>
      </c>
      <c r="AY128" s="235" t="s">
        <v>199</v>
      </c>
    </row>
    <row r="129" spans="1:51" s="14" customFormat="1" ht="12">
      <c r="A129" s="14"/>
      <c r="B129" s="236"/>
      <c r="C129" s="237"/>
      <c r="D129" s="227" t="s">
        <v>208</v>
      </c>
      <c r="E129" s="238" t="s">
        <v>19</v>
      </c>
      <c r="F129" s="239" t="s">
        <v>366</v>
      </c>
      <c r="G129" s="237"/>
      <c r="H129" s="240">
        <v>11.3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208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335</v>
      </c>
      <c r="G130" s="237"/>
      <c r="H130" s="240">
        <v>4.3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51" s="13" customFormat="1" ht="12">
      <c r="A131" s="13"/>
      <c r="B131" s="225"/>
      <c r="C131" s="226"/>
      <c r="D131" s="227" t="s">
        <v>208</v>
      </c>
      <c r="E131" s="228" t="s">
        <v>19</v>
      </c>
      <c r="F131" s="229" t="s">
        <v>347</v>
      </c>
      <c r="G131" s="226"/>
      <c r="H131" s="228" t="s">
        <v>19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208</v>
      </c>
      <c r="AU131" s="235" t="s">
        <v>82</v>
      </c>
      <c r="AV131" s="13" t="s">
        <v>80</v>
      </c>
      <c r="AW131" s="13" t="s">
        <v>34</v>
      </c>
      <c r="AX131" s="13" t="s">
        <v>73</v>
      </c>
      <c r="AY131" s="235" t="s">
        <v>199</v>
      </c>
    </row>
    <row r="132" spans="1:51" s="14" customFormat="1" ht="12">
      <c r="A132" s="14"/>
      <c r="B132" s="236"/>
      <c r="C132" s="237"/>
      <c r="D132" s="227" t="s">
        <v>208</v>
      </c>
      <c r="E132" s="238" t="s">
        <v>19</v>
      </c>
      <c r="F132" s="239" t="s">
        <v>367</v>
      </c>
      <c r="G132" s="237"/>
      <c r="H132" s="240">
        <v>6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208</v>
      </c>
      <c r="AU132" s="246" t="s">
        <v>82</v>
      </c>
      <c r="AV132" s="14" t="s">
        <v>82</v>
      </c>
      <c r="AW132" s="14" t="s">
        <v>34</v>
      </c>
      <c r="AX132" s="14" t="s">
        <v>73</v>
      </c>
      <c r="AY132" s="246" t="s">
        <v>199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368</v>
      </c>
      <c r="G133" s="237"/>
      <c r="H133" s="240">
        <v>11.7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369</v>
      </c>
      <c r="G134" s="237"/>
      <c r="H134" s="240">
        <v>5.9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51" s="13" customFormat="1" ht="12">
      <c r="A135" s="13"/>
      <c r="B135" s="225"/>
      <c r="C135" s="226"/>
      <c r="D135" s="227" t="s">
        <v>208</v>
      </c>
      <c r="E135" s="228" t="s">
        <v>19</v>
      </c>
      <c r="F135" s="229" t="s">
        <v>351</v>
      </c>
      <c r="G135" s="226"/>
      <c r="H135" s="228" t="s">
        <v>19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208</v>
      </c>
      <c r="AU135" s="235" t="s">
        <v>82</v>
      </c>
      <c r="AV135" s="13" t="s">
        <v>80</v>
      </c>
      <c r="AW135" s="13" t="s">
        <v>34</v>
      </c>
      <c r="AX135" s="13" t="s">
        <v>73</v>
      </c>
      <c r="AY135" s="235" t="s">
        <v>199</v>
      </c>
    </row>
    <row r="136" spans="1:51" s="14" customFormat="1" ht="12">
      <c r="A136" s="14"/>
      <c r="B136" s="236"/>
      <c r="C136" s="237"/>
      <c r="D136" s="227" t="s">
        <v>208</v>
      </c>
      <c r="E136" s="238" t="s">
        <v>19</v>
      </c>
      <c r="F136" s="239" t="s">
        <v>367</v>
      </c>
      <c r="G136" s="237"/>
      <c r="H136" s="240">
        <v>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208</v>
      </c>
      <c r="AU136" s="246" t="s">
        <v>82</v>
      </c>
      <c r="AV136" s="14" t="s">
        <v>82</v>
      </c>
      <c r="AW136" s="14" t="s">
        <v>34</v>
      </c>
      <c r="AX136" s="14" t="s">
        <v>73</v>
      </c>
      <c r="AY136" s="246" t="s">
        <v>199</v>
      </c>
    </row>
    <row r="137" spans="1:63" s="12" customFormat="1" ht="22.8" customHeight="1">
      <c r="A137" s="12"/>
      <c r="B137" s="196"/>
      <c r="C137" s="197"/>
      <c r="D137" s="198" t="s">
        <v>72</v>
      </c>
      <c r="E137" s="210" t="s">
        <v>237</v>
      </c>
      <c r="F137" s="210" t="s">
        <v>238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SUM(P138:P142)</f>
        <v>0</v>
      </c>
      <c r="Q137" s="204"/>
      <c r="R137" s="205">
        <f>SUM(R138:R142)</f>
        <v>0</v>
      </c>
      <c r="S137" s="204"/>
      <c r="T137" s="206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80</v>
      </c>
      <c r="AT137" s="208" t="s">
        <v>72</v>
      </c>
      <c r="AU137" s="208" t="s">
        <v>80</v>
      </c>
      <c r="AY137" s="207" t="s">
        <v>199</v>
      </c>
      <c r="BK137" s="209">
        <f>SUM(BK138:BK142)</f>
        <v>0</v>
      </c>
    </row>
    <row r="138" spans="1:65" s="2" customFormat="1" ht="33" customHeight="1">
      <c r="A138" s="38"/>
      <c r="B138" s="39"/>
      <c r="C138" s="212" t="s">
        <v>239</v>
      </c>
      <c r="D138" s="212" t="s">
        <v>201</v>
      </c>
      <c r="E138" s="213" t="s">
        <v>240</v>
      </c>
      <c r="F138" s="214" t="s">
        <v>241</v>
      </c>
      <c r="G138" s="215" t="s">
        <v>242</v>
      </c>
      <c r="H138" s="216">
        <v>2731.003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370</v>
      </c>
    </row>
    <row r="139" spans="1:51" s="13" customFormat="1" ht="12">
      <c r="A139" s="13"/>
      <c r="B139" s="225"/>
      <c r="C139" s="226"/>
      <c r="D139" s="227" t="s">
        <v>208</v>
      </c>
      <c r="E139" s="228" t="s">
        <v>19</v>
      </c>
      <c r="F139" s="229" t="s">
        <v>299</v>
      </c>
      <c r="G139" s="226"/>
      <c r="H139" s="228" t="s">
        <v>19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208</v>
      </c>
      <c r="AU139" s="235" t="s">
        <v>82</v>
      </c>
      <c r="AV139" s="13" t="s">
        <v>80</v>
      </c>
      <c r="AW139" s="13" t="s">
        <v>34</v>
      </c>
      <c r="AX139" s="13" t="s">
        <v>73</v>
      </c>
      <c r="AY139" s="235" t="s">
        <v>199</v>
      </c>
    </row>
    <row r="140" spans="1:51" s="14" customFormat="1" ht="12">
      <c r="A140" s="14"/>
      <c r="B140" s="236"/>
      <c r="C140" s="237"/>
      <c r="D140" s="227" t="s">
        <v>208</v>
      </c>
      <c r="E140" s="238" t="s">
        <v>19</v>
      </c>
      <c r="F140" s="239" t="s">
        <v>371</v>
      </c>
      <c r="G140" s="237"/>
      <c r="H140" s="240">
        <v>3008.501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199</v>
      </c>
    </row>
    <row r="141" spans="1:51" s="13" customFormat="1" ht="12">
      <c r="A141" s="13"/>
      <c r="B141" s="225"/>
      <c r="C141" s="226"/>
      <c r="D141" s="227" t="s">
        <v>208</v>
      </c>
      <c r="E141" s="228" t="s">
        <v>19</v>
      </c>
      <c r="F141" s="229" t="s">
        <v>372</v>
      </c>
      <c r="G141" s="226"/>
      <c r="H141" s="228" t="s">
        <v>19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208</v>
      </c>
      <c r="AU141" s="235" t="s">
        <v>82</v>
      </c>
      <c r="AV141" s="13" t="s">
        <v>80</v>
      </c>
      <c r="AW141" s="13" t="s">
        <v>34</v>
      </c>
      <c r="AX141" s="13" t="s">
        <v>73</v>
      </c>
      <c r="AY141" s="235" t="s">
        <v>199</v>
      </c>
    </row>
    <row r="142" spans="1:51" s="14" customFormat="1" ht="12">
      <c r="A142" s="14"/>
      <c r="B142" s="236"/>
      <c r="C142" s="237"/>
      <c r="D142" s="227" t="s">
        <v>208</v>
      </c>
      <c r="E142" s="238" t="s">
        <v>19</v>
      </c>
      <c r="F142" s="239" t="s">
        <v>373</v>
      </c>
      <c r="G142" s="237"/>
      <c r="H142" s="240">
        <v>-277.498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208</v>
      </c>
      <c r="AU142" s="246" t="s">
        <v>82</v>
      </c>
      <c r="AV142" s="14" t="s">
        <v>82</v>
      </c>
      <c r="AW142" s="14" t="s">
        <v>34</v>
      </c>
      <c r="AX142" s="14" t="s">
        <v>73</v>
      </c>
      <c r="AY142" s="246" t="s">
        <v>199</v>
      </c>
    </row>
    <row r="143" spans="1:63" s="12" customFormat="1" ht="22.8" customHeight="1">
      <c r="A143" s="12"/>
      <c r="B143" s="196"/>
      <c r="C143" s="197"/>
      <c r="D143" s="198" t="s">
        <v>72</v>
      </c>
      <c r="E143" s="210" t="s">
        <v>253</v>
      </c>
      <c r="F143" s="210" t="s">
        <v>254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P144</f>
        <v>0</v>
      </c>
      <c r="Q143" s="204"/>
      <c r="R143" s="205">
        <f>R144</f>
        <v>0</v>
      </c>
      <c r="S143" s="204"/>
      <c r="T143" s="206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80</v>
      </c>
      <c r="AT143" s="208" t="s">
        <v>72</v>
      </c>
      <c r="AU143" s="208" t="s">
        <v>80</v>
      </c>
      <c r="AY143" s="207" t="s">
        <v>199</v>
      </c>
      <c r="BK143" s="209">
        <f>BK144</f>
        <v>0</v>
      </c>
    </row>
    <row r="144" spans="1:65" s="2" customFormat="1" ht="44.25" customHeight="1">
      <c r="A144" s="38"/>
      <c r="B144" s="39"/>
      <c r="C144" s="212" t="s">
        <v>244</v>
      </c>
      <c r="D144" s="212" t="s">
        <v>201</v>
      </c>
      <c r="E144" s="213" t="s">
        <v>255</v>
      </c>
      <c r="F144" s="214" t="s">
        <v>256</v>
      </c>
      <c r="G144" s="215" t="s">
        <v>242</v>
      </c>
      <c r="H144" s="216">
        <v>1.699</v>
      </c>
      <c r="I144" s="217"/>
      <c r="J144" s="218">
        <f>ROUND(I144*H144,2)</f>
        <v>0</v>
      </c>
      <c r="K144" s="214" t="s">
        <v>205</v>
      </c>
      <c r="L144" s="44"/>
      <c r="M144" s="247" t="s">
        <v>19</v>
      </c>
      <c r="N144" s="248" t="s">
        <v>44</v>
      </c>
      <c r="O144" s="249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206</v>
      </c>
      <c r="AT144" s="223" t="s">
        <v>201</v>
      </c>
      <c r="AU144" s="223" t="s">
        <v>82</v>
      </c>
      <c r="AY144" s="17" t="s">
        <v>199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206</v>
      </c>
      <c r="BM144" s="223" t="s">
        <v>374</v>
      </c>
    </row>
    <row r="145" spans="1:31" s="2" customFormat="1" ht="6.95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89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375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376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ROUND(J92,2)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ROUND((SUM(BE92:BE155)),2)</f>
        <v>0</v>
      </c>
      <c r="G35" s="38"/>
      <c r="H35" s="38"/>
      <c r="I35" s="157">
        <v>0.21</v>
      </c>
      <c r="J35" s="156">
        <f>ROUND(((SUM(BE92:BE155))*I35),2)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ROUND((SUM(BF92:BF155)),2)</f>
        <v>0</v>
      </c>
      <c r="G36" s="38"/>
      <c r="H36" s="38"/>
      <c r="I36" s="157">
        <v>0.15</v>
      </c>
      <c r="J36" s="156">
        <f>ROUND(((SUM(BF92:BF155))*I36),2)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ROUND((SUM(BG92:BG155)),2)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ROUND((SUM(BH92:BH155)),2)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ROUND((SUM(BI92:BI155)),2)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375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01 - SO 110 - Úsek A - oprava povrchu komunikace III/19357 a součásti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J92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J93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J104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378</v>
      </c>
      <c r="E67" s="182"/>
      <c r="F67" s="182"/>
      <c r="G67" s="182"/>
      <c r="H67" s="182"/>
      <c r="I67" s="182"/>
      <c r="J67" s="183">
        <f>J121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181</v>
      </c>
      <c r="E68" s="182"/>
      <c r="F68" s="182"/>
      <c r="G68" s="182"/>
      <c r="H68" s="182"/>
      <c r="I68" s="182"/>
      <c r="J68" s="183">
        <f>J137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182</v>
      </c>
      <c r="E69" s="182"/>
      <c r="F69" s="182"/>
      <c r="G69" s="182"/>
      <c r="H69" s="182"/>
      <c r="I69" s="182"/>
      <c r="J69" s="183">
        <f>J149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183</v>
      </c>
      <c r="E70" s="182"/>
      <c r="F70" s="182"/>
      <c r="G70" s="182"/>
      <c r="H70" s="182"/>
      <c r="I70" s="182"/>
      <c r="J70" s="183">
        <f>J154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184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9" t="str">
        <f>E7</f>
        <v>III/19357 od II/193 u Třebnic - OK II/193 u Horšovského Týna</v>
      </c>
      <c r="F80" s="32"/>
      <c r="G80" s="32"/>
      <c r="H80" s="32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2:12" s="1" customFormat="1" ht="12" customHeight="1">
      <c r="B81" s="21"/>
      <c r="C81" s="32" t="s">
        <v>171</v>
      </c>
      <c r="D81" s="22"/>
      <c r="E81" s="22"/>
      <c r="F81" s="22"/>
      <c r="G81" s="22"/>
      <c r="H81" s="22"/>
      <c r="I81" s="22"/>
      <c r="J81" s="22"/>
      <c r="K81" s="22"/>
      <c r="L81" s="20"/>
    </row>
    <row r="82" spans="1:31" s="2" customFormat="1" ht="16.5" customHeight="1">
      <c r="A82" s="38"/>
      <c r="B82" s="39"/>
      <c r="C82" s="40"/>
      <c r="D82" s="40"/>
      <c r="E82" s="169" t="s">
        <v>375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173</v>
      </c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30" customHeight="1">
      <c r="A84" s="38"/>
      <c r="B84" s="39"/>
      <c r="C84" s="40"/>
      <c r="D84" s="40"/>
      <c r="E84" s="69" t="str">
        <f>E11</f>
        <v>01 - SO 110 - Úsek A - oprava povrchu komunikace III/19357 a součásti</v>
      </c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F14</f>
        <v xml:space="preserve"> </v>
      </c>
      <c r="G86" s="40"/>
      <c r="H86" s="40"/>
      <c r="I86" s="32" t="s">
        <v>23</v>
      </c>
      <c r="J86" s="72" t="str">
        <f>IF(J14="","",J14)</f>
        <v>18. 3. 2021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E17</f>
        <v xml:space="preserve"> </v>
      </c>
      <c r="G88" s="40"/>
      <c r="H88" s="40"/>
      <c r="I88" s="32" t="s">
        <v>30</v>
      </c>
      <c r="J88" s="36" t="str">
        <f>E23</f>
        <v>IK Plzeň s.r.o.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28</v>
      </c>
      <c r="D89" s="40"/>
      <c r="E89" s="40"/>
      <c r="F89" s="27" t="str">
        <f>IF(E20="","",E20)</f>
        <v>Vyplň údaj</v>
      </c>
      <c r="G89" s="40"/>
      <c r="H89" s="40"/>
      <c r="I89" s="32" t="s">
        <v>35</v>
      </c>
      <c r="J89" s="36" t="str">
        <f>E26</f>
        <v>Václav Nový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85"/>
      <c r="B91" s="186"/>
      <c r="C91" s="187" t="s">
        <v>185</v>
      </c>
      <c r="D91" s="188" t="s">
        <v>58</v>
      </c>
      <c r="E91" s="188" t="s">
        <v>54</v>
      </c>
      <c r="F91" s="188" t="s">
        <v>55</v>
      </c>
      <c r="G91" s="188" t="s">
        <v>186</v>
      </c>
      <c r="H91" s="188" t="s">
        <v>187</v>
      </c>
      <c r="I91" s="188" t="s">
        <v>188</v>
      </c>
      <c r="J91" s="188" t="s">
        <v>177</v>
      </c>
      <c r="K91" s="189" t="s">
        <v>189</v>
      </c>
      <c r="L91" s="190"/>
      <c r="M91" s="92" t="s">
        <v>19</v>
      </c>
      <c r="N91" s="93" t="s">
        <v>43</v>
      </c>
      <c r="O91" s="93" t="s">
        <v>190</v>
      </c>
      <c r="P91" s="93" t="s">
        <v>191</v>
      </c>
      <c r="Q91" s="93" t="s">
        <v>192</v>
      </c>
      <c r="R91" s="93" t="s">
        <v>193</v>
      </c>
      <c r="S91" s="93" t="s">
        <v>194</v>
      </c>
      <c r="T91" s="94" t="s">
        <v>195</v>
      </c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1:63" s="2" customFormat="1" ht="22.8" customHeight="1">
      <c r="A92" s="38"/>
      <c r="B92" s="39"/>
      <c r="C92" s="99" t="s">
        <v>196</v>
      </c>
      <c r="D92" s="40"/>
      <c r="E92" s="40"/>
      <c r="F92" s="40"/>
      <c r="G92" s="40"/>
      <c r="H92" s="40"/>
      <c r="I92" s="40"/>
      <c r="J92" s="191">
        <f>BK92</f>
        <v>0</v>
      </c>
      <c r="K92" s="40"/>
      <c r="L92" s="44"/>
      <c r="M92" s="95"/>
      <c r="N92" s="192"/>
      <c r="O92" s="96"/>
      <c r="P92" s="193">
        <f>P93</f>
        <v>0</v>
      </c>
      <c r="Q92" s="96"/>
      <c r="R92" s="193">
        <f>R93</f>
        <v>120.4247038</v>
      </c>
      <c r="S92" s="96"/>
      <c r="T92" s="194">
        <f>T93</f>
        <v>204.2149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178</v>
      </c>
      <c r="BK92" s="195">
        <f>BK93</f>
        <v>0</v>
      </c>
    </row>
    <row r="93" spans="1:63" s="12" customFormat="1" ht="25.9" customHeight="1">
      <c r="A93" s="12"/>
      <c r="B93" s="196"/>
      <c r="C93" s="197"/>
      <c r="D93" s="198" t="s">
        <v>72</v>
      </c>
      <c r="E93" s="199" t="s">
        <v>197</v>
      </c>
      <c r="F93" s="199" t="s">
        <v>198</v>
      </c>
      <c r="G93" s="197"/>
      <c r="H93" s="197"/>
      <c r="I93" s="200"/>
      <c r="J93" s="201">
        <f>BK93</f>
        <v>0</v>
      </c>
      <c r="K93" s="197"/>
      <c r="L93" s="202"/>
      <c r="M93" s="203"/>
      <c r="N93" s="204"/>
      <c r="O93" s="204"/>
      <c r="P93" s="205">
        <f>P94+P104+P121+P137+P149+P154</f>
        <v>0</v>
      </c>
      <c r="Q93" s="204"/>
      <c r="R93" s="205">
        <f>R94+R104+R121+R137+R149+R154</f>
        <v>120.4247038</v>
      </c>
      <c r="S93" s="204"/>
      <c r="T93" s="206">
        <f>T94+T104+T121+T137+T149+T154</f>
        <v>204.2149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72</v>
      </c>
      <c r="AU93" s="208" t="s">
        <v>73</v>
      </c>
      <c r="AY93" s="207" t="s">
        <v>199</v>
      </c>
      <c r="BK93" s="209">
        <f>BK94+BK104+BK121+BK137+BK149+BK154</f>
        <v>0</v>
      </c>
    </row>
    <row r="94" spans="1:63" s="12" customFormat="1" ht="22.8" customHeight="1">
      <c r="A94" s="12"/>
      <c r="B94" s="196"/>
      <c r="C94" s="197"/>
      <c r="D94" s="198" t="s">
        <v>72</v>
      </c>
      <c r="E94" s="210" t="s">
        <v>80</v>
      </c>
      <c r="F94" s="210" t="s">
        <v>200</v>
      </c>
      <c r="G94" s="197"/>
      <c r="H94" s="197"/>
      <c r="I94" s="200"/>
      <c r="J94" s="211">
        <f>BK94</f>
        <v>0</v>
      </c>
      <c r="K94" s="197"/>
      <c r="L94" s="202"/>
      <c r="M94" s="203"/>
      <c r="N94" s="204"/>
      <c r="O94" s="204"/>
      <c r="P94" s="205">
        <f>SUM(P95:P103)</f>
        <v>0</v>
      </c>
      <c r="Q94" s="204"/>
      <c r="R94" s="205">
        <f>SUM(R95:R103)</f>
        <v>0</v>
      </c>
      <c r="S94" s="204"/>
      <c r="T94" s="206">
        <f>SUM(T95:T103)</f>
        <v>157.08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80</v>
      </c>
      <c r="AT94" s="208" t="s">
        <v>72</v>
      </c>
      <c r="AU94" s="208" t="s">
        <v>80</v>
      </c>
      <c r="AY94" s="207" t="s">
        <v>199</v>
      </c>
      <c r="BK94" s="209">
        <f>SUM(BK95:BK103)</f>
        <v>0</v>
      </c>
    </row>
    <row r="95" spans="1:65" s="2" customFormat="1" ht="62.7" customHeight="1">
      <c r="A95" s="38"/>
      <c r="B95" s="39"/>
      <c r="C95" s="212" t="s">
        <v>80</v>
      </c>
      <c r="D95" s="212" t="s">
        <v>201</v>
      </c>
      <c r="E95" s="213" t="s">
        <v>379</v>
      </c>
      <c r="F95" s="214" t="s">
        <v>380</v>
      </c>
      <c r="G95" s="215" t="s">
        <v>204</v>
      </c>
      <c r="H95" s="216">
        <v>924</v>
      </c>
      <c r="I95" s="217"/>
      <c r="J95" s="218">
        <f>ROUND(I95*H95,2)</f>
        <v>0</v>
      </c>
      <c r="K95" s="214" t="s">
        <v>205</v>
      </c>
      <c r="L95" s="44"/>
      <c r="M95" s="219" t="s">
        <v>19</v>
      </c>
      <c r="N95" s="220" t="s">
        <v>44</v>
      </c>
      <c r="O95" s="84"/>
      <c r="P95" s="221">
        <f>O95*H95</f>
        <v>0</v>
      </c>
      <c r="Q95" s="221">
        <v>0</v>
      </c>
      <c r="R95" s="221">
        <f>Q95*H95</f>
        <v>0</v>
      </c>
      <c r="S95" s="221">
        <v>0.17</v>
      </c>
      <c r="T95" s="222">
        <f>S95*H95</f>
        <v>157.08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23" t="s">
        <v>206</v>
      </c>
      <c r="AT95" s="223" t="s">
        <v>201</v>
      </c>
      <c r="AU95" s="223" t="s">
        <v>82</v>
      </c>
      <c r="AY95" s="17" t="s">
        <v>199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80</v>
      </c>
      <c r="BK95" s="224">
        <f>ROUND(I95*H95,2)</f>
        <v>0</v>
      </c>
      <c r="BL95" s="17" t="s">
        <v>206</v>
      </c>
      <c r="BM95" s="223" t="s">
        <v>381</v>
      </c>
    </row>
    <row r="96" spans="1:51" s="13" customFormat="1" ht="12">
      <c r="A96" s="13"/>
      <c r="B96" s="225"/>
      <c r="C96" s="226"/>
      <c r="D96" s="227" t="s">
        <v>208</v>
      </c>
      <c r="E96" s="228" t="s">
        <v>19</v>
      </c>
      <c r="F96" s="229" t="s">
        <v>382</v>
      </c>
      <c r="G96" s="226"/>
      <c r="H96" s="228" t="s">
        <v>19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208</v>
      </c>
      <c r="AU96" s="235" t="s">
        <v>82</v>
      </c>
      <c r="AV96" s="13" t="s">
        <v>80</v>
      </c>
      <c r="AW96" s="13" t="s">
        <v>34</v>
      </c>
      <c r="AX96" s="13" t="s">
        <v>73</v>
      </c>
      <c r="AY96" s="235" t="s">
        <v>199</v>
      </c>
    </row>
    <row r="97" spans="1:51" s="13" customFormat="1" ht="12">
      <c r="A97" s="13"/>
      <c r="B97" s="225"/>
      <c r="C97" s="226"/>
      <c r="D97" s="227" t="s">
        <v>208</v>
      </c>
      <c r="E97" s="228" t="s">
        <v>19</v>
      </c>
      <c r="F97" s="229" t="s">
        <v>383</v>
      </c>
      <c r="G97" s="226"/>
      <c r="H97" s="228" t="s">
        <v>19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208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199</v>
      </c>
    </row>
    <row r="98" spans="1:51" s="14" customFormat="1" ht="12">
      <c r="A98" s="14"/>
      <c r="B98" s="236"/>
      <c r="C98" s="237"/>
      <c r="D98" s="227" t="s">
        <v>208</v>
      </c>
      <c r="E98" s="238" t="s">
        <v>19</v>
      </c>
      <c r="F98" s="239" t="s">
        <v>384</v>
      </c>
      <c r="G98" s="237"/>
      <c r="H98" s="240">
        <v>462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208</v>
      </c>
      <c r="AU98" s="246" t="s">
        <v>82</v>
      </c>
      <c r="AV98" s="14" t="s">
        <v>82</v>
      </c>
      <c r="AW98" s="14" t="s">
        <v>34</v>
      </c>
      <c r="AX98" s="14" t="s">
        <v>73</v>
      </c>
      <c r="AY98" s="246" t="s">
        <v>199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385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384</v>
      </c>
      <c r="G100" s="237"/>
      <c r="H100" s="240">
        <v>462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33" customHeight="1">
      <c r="A101" s="38"/>
      <c r="B101" s="39"/>
      <c r="C101" s="212" t="s">
        <v>82</v>
      </c>
      <c r="D101" s="212" t="s">
        <v>201</v>
      </c>
      <c r="E101" s="213" t="s">
        <v>386</v>
      </c>
      <c r="F101" s="214" t="s">
        <v>387</v>
      </c>
      <c r="G101" s="215" t="s">
        <v>204</v>
      </c>
      <c r="H101" s="216">
        <v>462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388</v>
      </c>
    </row>
    <row r="102" spans="1:51" s="13" customFormat="1" ht="12">
      <c r="A102" s="13"/>
      <c r="B102" s="225"/>
      <c r="C102" s="226"/>
      <c r="D102" s="227" t="s">
        <v>208</v>
      </c>
      <c r="E102" s="228" t="s">
        <v>19</v>
      </c>
      <c r="F102" s="229" t="s">
        <v>382</v>
      </c>
      <c r="G102" s="226"/>
      <c r="H102" s="228" t="s">
        <v>19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208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384</v>
      </c>
      <c r="G103" s="237"/>
      <c r="H103" s="240">
        <v>462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389</v>
      </c>
      <c r="F104" s="210" t="s">
        <v>390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SUM(P105:P120)</f>
        <v>0</v>
      </c>
      <c r="Q104" s="204"/>
      <c r="R104" s="205">
        <f>SUM(R105:R120)</f>
        <v>0.009901</v>
      </c>
      <c r="S104" s="204"/>
      <c r="T104" s="206">
        <f>SUM(T105:T120)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SUM(BK105:BK120)</f>
        <v>0</v>
      </c>
    </row>
    <row r="105" spans="1:65" s="2" customFormat="1" ht="37.8" customHeight="1">
      <c r="A105" s="38"/>
      <c r="B105" s="39"/>
      <c r="C105" s="212" t="s">
        <v>218</v>
      </c>
      <c r="D105" s="212" t="s">
        <v>201</v>
      </c>
      <c r="E105" s="213" t="s">
        <v>391</v>
      </c>
      <c r="F105" s="214" t="s">
        <v>392</v>
      </c>
      <c r="G105" s="215" t="s">
        <v>204</v>
      </c>
      <c r="H105" s="216">
        <v>660.043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393</v>
      </c>
    </row>
    <row r="106" spans="1:65" s="2" customFormat="1" ht="16.5" customHeight="1">
      <c r="A106" s="38"/>
      <c r="B106" s="39"/>
      <c r="C106" s="252" t="s">
        <v>206</v>
      </c>
      <c r="D106" s="252" t="s">
        <v>394</v>
      </c>
      <c r="E106" s="253" t="s">
        <v>395</v>
      </c>
      <c r="F106" s="254" t="s">
        <v>396</v>
      </c>
      <c r="G106" s="255" t="s">
        <v>397</v>
      </c>
      <c r="H106" s="256">
        <v>9.901</v>
      </c>
      <c r="I106" s="257"/>
      <c r="J106" s="258">
        <f>ROUND(I106*H106,2)</f>
        <v>0</v>
      </c>
      <c r="K106" s="254" t="s">
        <v>205</v>
      </c>
      <c r="L106" s="259"/>
      <c r="M106" s="260" t="s">
        <v>19</v>
      </c>
      <c r="N106" s="261" t="s">
        <v>44</v>
      </c>
      <c r="O106" s="84"/>
      <c r="P106" s="221">
        <f>O106*H106</f>
        <v>0</v>
      </c>
      <c r="Q106" s="221">
        <v>0.001</v>
      </c>
      <c r="R106" s="221">
        <f>Q106*H106</f>
        <v>0.009901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249</v>
      </c>
      <c r="AT106" s="223" t="s">
        <v>394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398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399</v>
      </c>
      <c r="G107" s="237"/>
      <c r="H107" s="240">
        <v>9.901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49.05" customHeight="1">
      <c r="A108" s="38"/>
      <c r="B108" s="39"/>
      <c r="C108" s="212" t="s">
        <v>231</v>
      </c>
      <c r="D108" s="212" t="s">
        <v>201</v>
      </c>
      <c r="E108" s="213" t="s">
        <v>400</v>
      </c>
      <c r="F108" s="214" t="s">
        <v>401</v>
      </c>
      <c r="G108" s="215" t="s">
        <v>204</v>
      </c>
      <c r="H108" s="216">
        <v>660.043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402</v>
      </c>
    </row>
    <row r="109" spans="1:51" s="14" customFormat="1" ht="12">
      <c r="A109" s="14"/>
      <c r="B109" s="236"/>
      <c r="C109" s="237"/>
      <c r="D109" s="227" t="s">
        <v>208</v>
      </c>
      <c r="E109" s="238" t="s">
        <v>19</v>
      </c>
      <c r="F109" s="239" t="s">
        <v>403</v>
      </c>
      <c r="G109" s="237"/>
      <c r="H109" s="240">
        <v>61.48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208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199</v>
      </c>
    </row>
    <row r="110" spans="1:51" s="14" customFormat="1" ht="12">
      <c r="A110" s="14"/>
      <c r="B110" s="236"/>
      <c r="C110" s="237"/>
      <c r="D110" s="227" t="s">
        <v>208</v>
      </c>
      <c r="E110" s="238" t="s">
        <v>19</v>
      </c>
      <c r="F110" s="239" t="s">
        <v>404</v>
      </c>
      <c r="G110" s="237"/>
      <c r="H110" s="240">
        <v>67.5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208</v>
      </c>
      <c r="AU110" s="246" t="s">
        <v>82</v>
      </c>
      <c r="AV110" s="14" t="s">
        <v>82</v>
      </c>
      <c r="AW110" s="14" t="s">
        <v>34</v>
      </c>
      <c r="AX110" s="14" t="s">
        <v>73</v>
      </c>
      <c r="AY110" s="246" t="s">
        <v>199</v>
      </c>
    </row>
    <row r="111" spans="1:51" s="14" customFormat="1" ht="12">
      <c r="A111" s="14"/>
      <c r="B111" s="236"/>
      <c r="C111" s="237"/>
      <c r="D111" s="227" t="s">
        <v>208</v>
      </c>
      <c r="E111" s="238" t="s">
        <v>19</v>
      </c>
      <c r="F111" s="239" t="s">
        <v>405</v>
      </c>
      <c r="G111" s="237"/>
      <c r="H111" s="240">
        <v>64.8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208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406</v>
      </c>
      <c r="G112" s="237"/>
      <c r="H112" s="240">
        <v>76.68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51" s="14" customFormat="1" ht="12">
      <c r="A113" s="14"/>
      <c r="B113" s="236"/>
      <c r="C113" s="237"/>
      <c r="D113" s="227" t="s">
        <v>208</v>
      </c>
      <c r="E113" s="238" t="s">
        <v>19</v>
      </c>
      <c r="F113" s="239" t="s">
        <v>407</v>
      </c>
      <c r="G113" s="237"/>
      <c r="H113" s="240">
        <v>72.45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208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199</v>
      </c>
    </row>
    <row r="114" spans="1:51" s="14" customFormat="1" ht="12">
      <c r="A114" s="14"/>
      <c r="B114" s="236"/>
      <c r="C114" s="237"/>
      <c r="D114" s="227" t="s">
        <v>208</v>
      </c>
      <c r="E114" s="238" t="s">
        <v>19</v>
      </c>
      <c r="F114" s="239" t="s">
        <v>408</v>
      </c>
      <c r="G114" s="237"/>
      <c r="H114" s="240">
        <v>77.513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208</v>
      </c>
      <c r="AU114" s="246" t="s">
        <v>82</v>
      </c>
      <c r="AV114" s="14" t="s">
        <v>82</v>
      </c>
      <c r="AW114" s="14" t="s">
        <v>34</v>
      </c>
      <c r="AX114" s="14" t="s">
        <v>73</v>
      </c>
      <c r="AY114" s="246" t="s">
        <v>199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409</v>
      </c>
      <c r="G115" s="237"/>
      <c r="H115" s="240">
        <v>69.875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51" s="14" customFormat="1" ht="12">
      <c r="A116" s="14"/>
      <c r="B116" s="236"/>
      <c r="C116" s="237"/>
      <c r="D116" s="227" t="s">
        <v>208</v>
      </c>
      <c r="E116" s="238" t="s">
        <v>19</v>
      </c>
      <c r="F116" s="239" t="s">
        <v>410</v>
      </c>
      <c r="G116" s="237"/>
      <c r="H116" s="240">
        <v>51.7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208</v>
      </c>
      <c r="AU116" s="246" t="s">
        <v>82</v>
      </c>
      <c r="AV116" s="14" t="s">
        <v>82</v>
      </c>
      <c r="AW116" s="14" t="s">
        <v>34</v>
      </c>
      <c r="AX116" s="14" t="s">
        <v>73</v>
      </c>
      <c r="AY116" s="246" t="s">
        <v>199</v>
      </c>
    </row>
    <row r="117" spans="1:51" s="14" customFormat="1" ht="12">
      <c r="A117" s="14"/>
      <c r="B117" s="236"/>
      <c r="C117" s="237"/>
      <c r="D117" s="227" t="s">
        <v>208</v>
      </c>
      <c r="E117" s="238" t="s">
        <v>19</v>
      </c>
      <c r="F117" s="239" t="s">
        <v>411</v>
      </c>
      <c r="G117" s="237"/>
      <c r="H117" s="240">
        <v>45.24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208</v>
      </c>
      <c r="AU117" s="246" t="s">
        <v>82</v>
      </c>
      <c r="AV117" s="14" t="s">
        <v>82</v>
      </c>
      <c r="AW117" s="14" t="s">
        <v>34</v>
      </c>
      <c r="AX117" s="14" t="s">
        <v>73</v>
      </c>
      <c r="AY117" s="246" t="s">
        <v>199</v>
      </c>
    </row>
    <row r="118" spans="1:51" s="14" customFormat="1" ht="12">
      <c r="A118" s="14"/>
      <c r="B118" s="236"/>
      <c r="C118" s="237"/>
      <c r="D118" s="227" t="s">
        <v>208</v>
      </c>
      <c r="E118" s="238" t="s">
        <v>19</v>
      </c>
      <c r="F118" s="239" t="s">
        <v>412</v>
      </c>
      <c r="G118" s="237"/>
      <c r="H118" s="240">
        <v>29.925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208</v>
      </c>
      <c r="AU118" s="246" t="s">
        <v>82</v>
      </c>
      <c r="AV118" s="14" t="s">
        <v>82</v>
      </c>
      <c r="AW118" s="14" t="s">
        <v>34</v>
      </c>
      <c r="AX118" s="14" t="s">
        <v>73</v>
      </c>
      <c r="AY118" s="246" t="s">
        <v>199</v>
      </c>
    </row>
    <row r="119" spans="1:51" s="14" customFormat="1" ht="12">
      <c r="A119" s="14"/>
      <c r="B119" s="236"/>
      <c r="C119" s="237"/>
      <c r="D119" s="227" t="s">
        <v>208</v>
      </c>
      <c r="E119" s="238" t="s">
        <v>19</v>
      </c>
      <c r="F119" s="239" t="s">
        <v>413</v>
      </c>
      <c r="G119" s="237"/>
      <c r="H119" s="240">
        <v>19.005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208</v>
      </c>
      <c r="AU119" s="246" t="s">
        <v>82</v>
      </c>
      <c r="AV119" s="14" t="s">
        <v>82</v>
      </c>
      <c r="AW119" s="14" t="s">
        <v>34</v>
      </c>
      <c r="AX119" s="14" t="s">
        <v>73</v>
      </c>
      <c r="AY119" s="246" t="s">
        <v>199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414</v>
      </c>
      <c r="G120" s="237"/>
      <c r="H120" s="240">
        <v>23.875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63" s="12" customFormat="1" ht="22.8" customHeight="1">
      <c r="A121" s="12"/>
      <c r="B121" s="196"/>
      <c r="C121" s="197"/>
      <c r="D121" s="198" t="s">
        <v>72</v>
      </c>
      <c r="E121" s="210" t="s">
        <v>231</v>
      </c>
      <c r="F121" s="210" t="s">
        <v>415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SUM(P122:P136)</f>
        <v>0</v>
      </c>
      <c r="Q121" s="204"/>
      <c r="R121" s="205">
        <f>SUM(R122:R136)</f>
        <v>118.61388000000001</v>
      </c>
      <c r="S121" s="204"/>
      <c r="T121" s="206">
        <f>SUM(T122:T136)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80</v>
      </c>
      <c r="AT121" s="208" t="s">
        <v>72</v>
      </c>
      <c r="AU121" s="208" t="s">
        <v>80</v>
      </c>
      <c r="AY121" s="207" t="s">
        <v>199</v>
      </c>
      <c r="BK121" s="209">
        <f>SUM(BK122:BK136)</f>
        <v>0</v>
      </c>
    </row>
    <row r="122" spans="1:65" s="2" customFormat="1" ht="37.8" customHeight="1">
      <c r="A122" s="38"/>
      <c r="B122" s="39"/>
      <c r="C122" s="212" t="s">
        <v>239</v>
      </c>
      <c r="D122" s="212" t="s">
        <v>201</v>
      </c>
      <c r="E122" s="213" t="s">
        <v>416</v>
      </c>
      <c r="F122" s="214" t="s">
        <v>417</v>
      </c>
      <c r="G122" s="215" t="s">
        <v>204</v>
      </c>
      <c r="H122" s="216">
        <v>462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0.15826</v>
      </c>
      <c r="R122" s="221">
        <f>Q122*H122</f>
        <v>73.11612000000001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418</v>
      </c>
    </row>
    <row r="123" spans="1:51" s="13" customFormat="1" ht="12">
      <c r="A123" s="13"/>
      <c r="B123" s="225"/>
      <c r="C123" s="226"/>
      <c r="D123" s="227" t="s">
        <v>208</v>
      </c>
      <c r="E123" s="228" t="s">
        <v>19</v>
      </c>
      <c r="F123" s="229" t="s">
        <v>382</v>
      </c>
      <c r="G123" s="226"/>
      <c r="H123" s="228" t="s">
        <v>19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208</v>
      </c>
      <c r="AU123" s="235" t="s">
        <v>82</v>
      </c>
      <c r="AV123" s="13" t="s">
        <v>80</v>
      </c>
      <c r="AW123" s="13" t="s">
        <v>34</v>
      </c>
      <c r="AX123" s="13" t="s">
        <v>73</v>
      </c>
      <c r="AY123" s="235" t="s">
        <v>199</v>
      </c>
    </row>
    <row r="124" spans="1:51" s="14" customFormat="1" ht="12">
      <c r="A124" s="14"/>
      <c r="B124" s="236"/>
      <c r="C124" s="237"/>
      <c r="D124" s="227" t="s">
        <v>208</v>
      </c>
      <c r="E124" s="238" t="s">
        <v>19</v>
      </c>
      <c r="F124" s="239" t="s">
        <v>384</v>
      </c>
      <c r="G124" s="237"/>
      <c r="H124" s="240">
        <v>462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208</v>
      </c>
      <c r="AU124" s="246" t="s">
        <v>82</v>
      </c>
      <c r="AV124" s="14" t="s">
        <v>82</v>
      </c>
      <c r="AW124" s="14" t="s">
        <v>34</v>
      </c>
      <c r="AX124" s="14" t="s">
        <v>73</v>
      </c>
      <c r="AY124" s="246" t="s">
        <v>199</v>
      </c>
    </row>
    <row r="125" spans="1:65" s="2" customFormat="1" ht="66.75" customHeight="1">
      <c r="A125" s="38"/>
      <c r="B125" s="39"/>
      <c r="C125" s="212" t="s">
        <v>244</v>
      </c>
      <c r="D125" s="212" t="s">
        <v>201</v>
      </c>
      <c r="E125" s="213" t="s">
        <v>419</v>
      </c>
      <c r="F125" s="214" t="s">
        <v>420</v>
      </c>
      <c r="G125" s="215" t="s">
        <v>204</v>
      </c>
      <c r="H125" s="216">
        <v>462</v>
      </c>
      <c r="I125" s="217"/>
      <c r="J125" s="218">
        <f>ROUND(I125*H125,2)</f>
        <v>0</v>
      </c>
      <c r="K125" s="214" t="s">
        <v>205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0.09848</v>
      </c>
      <c r="R125" s="221">
        <f>Q125*H125</f>
        <v>45.49776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206</v>
      </c>
      <c r="AT125" s="223" t="s">
        <v>201</v>
      </c>
      <c r="AU125" s="223" t="s">
        <v>82</v>
      </c>
      <c r="AY125" s="17" t="s">
        <v>199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206</v>
      </c>
      <c r="BM125" s="223" t="s">
        <v>421</v>
      </c>
    </row>
    <row r="126" spans="1:51" s="13" customFormat="1" ht="12">
      <c r="A126" s="13"/>
      <c r="B126" s="225"/>
      <c r="C126" s="226"/>
      <c r="D126" s="227" t="s">
        <v>208</v>
      </c>
      <c r="E126" s="228" t="s">
        <v>19</v>
      </c>
      <c r="F126" s="229" t="s">
        <v>382</v>
      </c>
      <c r="G126" s="226"/>
      <c r="H126" s="228" t="s">
        <v>19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208</v>
      </c>
      <c r="AU126" s="235" t="s">
        <v>82</v>
      </c>
      <c r="AV126" s="13" t="s">
        <v>80</v>
      </c>
      <c r="AW126" s="13" t="s">
        <v>34</v>
      </c>
      <c r="AX126" s="13" t="s">
        <v>73</v>
      </c>
      <c r="AY126" s="235" t="s">
        <v>199</v>
      </c>
    </row>
    <row r="127" spans="1:51" s="14" customFormat="1" ht="12">
      <c r="A127" s="14"/>
      <c r="B127" s="236"/>
      <c r="C127" s="237"/>
      <c r="D127" s="227" t="s">
        <v>208</v>
      </c>
      <c r="E127" s="238" t="s">
        <v>19</v>
      </c>
      <c r="F127" s="239" t="s">
        <v>384</v>
      </c>
      <c r="G127" s="237"/>
      <c r="H127" s="240">
        <v>462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208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199</v>
      </c>
    </row>
    <row r="128" spans="1:65" s="2" customFormat="1" ht="24.15" customHeight="1">
      <c r="A128" s="38"/>
      <c r="B128" s="39"/>
      <c r="C128" s="212" t="s">
        <v>249</v>
      </c>
      <c r="D128" s="212" t="s">
        <v>201</v>
      </c>
      <c r="E128" s="213" t="s">
        <v>422</v>
      </c>
      <c r="F128" s="214" t="s">
        <v>423</v>
      </c>
      <c r="G128" s="215" t="s">
        <v>424</v>
      </c>
      <c r="H128" s="216">
        <v>13.615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0</v>
      </c>
      <c r="R128" s="221">
        <f>Q128*H128</f>
        <v>0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425</v>
      </c>
    </row>
    <row r="129" spans="1:51" s="13" customFormat="1" ht="12">
      <c r="A129" s="13"/>
      <c r="B129" s="225"/>
      <c r="C129" s="226"/>
      <c r="D129" s="227" t="s">
        <v>208</v>
      </c>
      <c r="E129" s="228" t="s">
        <v>19</v>
      </c>
      <c r="F129" s="229" t="s">
        <v>426</v>
      </c>
      <c r="G129" s="226"/>
      <c r="H129" s="228" t="s">
        <v>19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208</v>
      </c>
      <c r="AU129" s="235" t="s">
        <v>82</v>
      </c>
      <c r="AV129" s="13" t="s">
        <v>80</v>
      </c>
      <c r="AW129" s="13" t="s">
        <v>34</v>
      </c>
      <c r="AX129" s="13" t="s">
        <v>73</v>
      </c>
      <c r="AY129" s="235" t="s">
        <v>199</v>
      </c>
    </row>
    <row r="130" spans="1:51" s="14" customFormat="1" ht="12">
      <c r="A130" s="14"/>
      <c r="B130" s="236"/>
      <c r="C130" s="237"/>
      <c r="D130" s="227" t="s">
        <v>208</v>
      </c>
      <c r="E130" s="238" t="s">
        <v>19</v>
      </c>
      <c r="F130" s="239" t="s">
        <v>427</v>
      </c>
      <c r="G130" s="237"/>
      <c r="H130" s="240">
        <v>13.615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208</v>
      </c>
      <c r="AU130" s="246" t="s">
        <v>82</v>
      </c>
      <c r="AV130" s="14" t="s">
        <v>82</v>
      </c>
      <c r="AW130" s="14" t="s">
        <v>34</v>
      </c>
      <c r="AX130" s="14" t="s">
        <v>73</v>
      </c>
      <c r="AY130" s="246" t="s">
        <v>199</v>
      </c>
    </row>
    <row r="131" spans="1:65" s="2" customFormat="1" ht="24.15" customHeight="1">
      <c r="A131" s="38"/>
      <c r="B131" s="39"/>
      <c r="C131" s="212" t="s">
        <v>223</v>
      </c>
      <c r="D131" s="212" t="s">
        <v>201</v>
      </c>
      <c r="E131" s="213" t="s">
        <v>428</v>
      </c>
      <c r="F131" s="214" t="s">
        <v>429</v>
      </c>
      <c r="G131" s="215" t="s">
        <v>204</v>
      </c>
      <c r="H131" s="216">
        <v>1499</v>
      </c>
      <c r="I131" s="217"/>
      <c r="J131" s="218">
        <f>ROUND(I131*H131,2)</f>
        <v>0</v>
      </c>
      <c r="K131" s="214" t="s">
        <v>19</v>
      </c>
      <c r="L131" s="44"/>
      <c r="M131" s="219" t="s">
        <v>19</v>
      </c>
      <c r="N131" s="220" t="s">
        <v>44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206</v>
      </c>
      <c r="AT131" s="223" t="s">
        <v>201</v>
      </c>
      <c r="AU131" s="223" t="s">
        <v>82</v>
      </c>
      <c r="AY131" s="17" t="s">
        <v>199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206</v>
      </c>
      <c r="BM131" s="223" t="s">
        <v>430</v>
      </c>
    </row>
    <row r="132" spans="1:65" s="2" customFormat="1" ht="24.15" customHeight="1">
      <c r="A132" s="38"/>
      <c r="B132" s="39"/>
      <c r="C132" s="212" t="s">
        <v>431</v>
      </c>
      <c r="D132" s="212" t="s">
        <v>201</v>
      </c>
      <c r="E132" s="213" t="s">
        <v>432</v>
      </c>
      <c r="F132" s="214" t="s">
        <v>433</v>
      </c>
      <c r="G132" s="215" t="s">
        <v>204</v>
      </c>
      <c r="H132" s="216">
        <v>1499</v>
      </c>
      <c r="I132" s="217"/>
      <c r="J132" s="218">
        <f>ROUND(I132*H132,2)</f>
        <v>0</v>
      </c>
      <c r="K132" s="214" t="s">
        <v>205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201</v>
      </c>
      <c r="AU132" s="223" t="s">
        <v>82</v>
      </c>
      <c r="AY132" s="17" t="s">
        <v>199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206</v>
      </c>
      <c r="BM132" s="223" t="s">
        <v>434</v>
      </c>
    </row>
    <row r="133" spans="1:51" s="13" customFormat="1" ht="12">
      <c r="A133" s="13"/>
      <c r="B133" s="225"/>
      <c r="C133" s="226"/>
      <c r="D133" s="227" t="s">
        <v>208</v>
      </c>
      <c r="E133" s="228" t="s">
        <v>19</v>
      </c>
      <c r="F133" s="229" t="s">
        <v>435</v>
      </c>
      <c r="G133" s="226"/>
      <c r="H133" s="228" t="s">
        <v>19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208</v>
      </c>
      <c r="AU133" s="235" t="s">
        <v>82</v>
      </c>
      <c r="AV133" s="13" t="s">
        <v>80</v>
      </c>
      <c r="AW133" s="13" t="s">
        <v>34</v>
      </c>
      <c r="AX133" s="13" t="s">
        <v>73</v>
      </c>
      <c r="AY133" s="235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436</v>
      </c>
      <c r="G134" s="237"/>
      <c r="H134" s="240">
        <v>1499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65" s="2" customFormat="1" ht="44.25" customHeight="1">
      <c r="A135" s="38"/>
      <c r="B135" s="39"/>
      <c r="C135" s="212" t="s">
        <v>437</v>
      </c>
      <c r="D135" s="212" t="s">
        <v>201</v>
      </c>
      <c r="E135" s="213" t="s">
        <v>438</v>
      </c>
      <c r="F135" s="214" t="s">
        <v>439</v>
      </c>
      <c r="G135" s="215" t="s">
        <v>204</v>
      </c>
      <c r="H135" s="216">
        <v>1499</v>
      </c>
      <c r="I135" s="217"/>
      <c r="J135" s="218">
        <f>ROUND(I135*H135,2)</f>
        <v>0</v>
      </c>
      <c r="K135" s="214" t="s">
        <v>205</v>
      </c>
      <c r="L135" s="44"/>
      <c r="M135" s="219" t="s">
        <v>19</v>
      </c>
      <c r="N135" s="220" t="s">
        <v>44</v>
      </c>
      <c r="O135" s="84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3" t="s">
        <v>206</v>
      </c>
      <c r="AT135" s="223" t="s">
        <v>201</v>
      </c>
      <c r="AU135" s="223" t="s">
        <v>82</v>
      </c>
      <c r="AY135" s="17" t="s">
        <v>199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80</v>
      </c>
      <c r="BK135" s="224">
        <f>ROUND(I135*H135,2)</f>
        <v>0</v>
      </c>
      <c r="BL135" s="17" t="s">
        <v>206</v>
      </c>
      <c r="BM135" s="223" t="s">
        <v>440</v>
      </c>
    </row>
    <row r="136" spans="1:65" s="2" customFormat="1" ht="44.25" customHeight="1">
      <c r="A136" s="38"/>
      <c r="B136" s="39"/>
      <c r="C136" s="212" t="s">
        <v>441</v>
      </c>
      <c r="D136" s="212" t="s">
        <v>201</v>
      </c>
      <c r="E136" s="213" t="s">
        <v>442</v>
      </c>
      <c r="F136" s="214" t="s">
        <v>443</v>
      </c>
      <c r="G136" s="215" t="s">
        <v>204</v>
      </c>
      <c r="H136" s="216">
        <v>1499</v>
      </c>
      <c r="I136" s="217"/>
      <c r="J136" s="218">
        <f>ROUND(I136*H136,2)</f>
        <v>0</v>
      </c>
      <c r="K136" s="214" t="s">
        <v>205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206</v>
      </c>
      <c r="AT136" s="223" t="s">
        <v>201</v>
      </c>
      <c r="AU136" s="223" t="s">
        <v>82</v>
      </c>
      <c r="AY136" s="17" t="s">
        <v>199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206</v>
      </c>
      <c r="BM136" s="223" t="s">
        <v>444</v>
      </c>
    </row>
    <row r="137" spans="1:63" s="12" customFormat="1" ht="22.8" customHeight="1">
      <c r="A137" s="12"/>
      <c r="B137" s="196"/>
      <c r="C137" s="197"/>
      <c r="D137" s="198" t="s">
        <v>72</v>
      </c>
      <c r="E137" s="210" t="s">
        <v>223</v>
      </c>
      <c r="F137" s="210" t="s">
        <v>224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SUM(P138:P148)</f>
        <v>0</v>
      </c>
      <c r="Q137" s="204"/>
      <c r="R137" s="205">
        <f>SUM(R138:R148)</f>
        <v>1.8009228000000002</v>
      </c>
      <c r="S137" s="204"/>
      <c r="T137" s="206">
        <f>SUM(T138:T148)</f>
        <v>47.1349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80</v>
      </c>
      <c r="AT137" s="208" t="s">
        <v>72</v>
      </c>
      <c r="AU137" s="208" t="s">
        <v>80</v>
      </c>
      <c r="AY137" s="207" t="s">
        <v>199</v>
      </c>
      <c r="BK137" s="209">
        <f>SUM(BK138:BK148)</f>
        <v>0</v>
      </c>
    </row>
    <row r="138" spans="1:65" s="2" customFormat="1" ht="55.5" customHeight="1">
      <c r="A138" s="38"/>
      <c r="B138" s="39"/>
      <c r="C138" s="212" t="s">
        <v>445</v>
      </c>
      <c r="D138" s="212" t="s">
        <v>201</v>
      </c>
      <c r="E138" s="213" t="s">
        <v>446</v>
      </c>
      <c r="F138" s="214" t="s">
        <v>447</v>
      </c>
      <c r="G138" s="215" t="s">
        <v>227</v>
      </c>
      <c r="H138" s="216">
        <v>92.92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9E-05</v>
      </c>
      <c r="R138" s="221">
        <f>Q138*H138</f>
        <v>0.0083628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448</v>
      </c>
    </row>
    <row r="139" spans="1:65" s="2" customFormat="1" ht="37.8" customHeight="1">
      <c r="A139" s="38"/>
      <c r="B139" s="39"/>
      <c r="C139" s="212" t="s">
        <v>449</v>
      </c>
      <c r="D139" s="212" t="s">
        <v>201</v>
      </c>
      <c r="E139" s="213" t="s">
        <v>450</v>
      </c>
      <c r="F139" s="214" t="s">
        <v>451</v>
      </c>
      <c r="G139" s="215" t="s">
        <v>204</v>
      </c>
      <c r="H139" s="216">
        <v>462</v>
      </c>
      <c r="I139" s="217"/>
      <c r="J139" s="218">
        <f>ROUND(I139*H139,2)</f>
        <v>0</v>
      </c>
      <c r="K139" s="214" t="s">
        <v>19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0.00388</v>
      </c>
      <c r="R139" s="221">
        <f>Q139*H139</f>
        <v>1.7925600000000002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452</v>
      </c>
    </row>
    <row r="140" spans="1:51" s="13" customFormat="1" ht="12">
      <c r="A140" s="13"/>
      <c r="B140" s="225"/>
      <c r="C140" s="226"/>
      <c r="D140" s="227" t="s">
        <v>208</v>
      </c>
      <c r="E140" s="228" t="s">
        <v>19</v>
      </c>
      <c r="F140" s="229" t="s">
        <v>382</v>
      </c>
      <c r="G140" s="226"/>
      <c r="H140" s="228" t="s">
        <v>19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208</v>
      </c>
      <c r="AU140" s="235" t="s">
        <v>82</v>
      </c>
      <c r="AV140" s="13" t="s">
        <v>80</v>
      </c>
      <c r="AW140" s="13" t="s">
        <v>34</v>
      </c>
      <c r="AX140" s="13" t="s">
        <v>73</v>
      </c>
      <c r="AY140" s="235" t="s">
        <v>199</v>
      </c>
    </row>
    <row r="141" spans="1:51" s="14" customFormat="1" ht="12">
      <c r="A141" s="14"/>
      <c r="B141" s="236"/>
      <c r="C141" s="237"/>
      <c r="D141" s="227" t="s">
        <v>208</v>
      </c>
      <c r="E141" s="238" t="s">
        <v>19</v>
      </c>
      <c r="F141" s="239" t="s">
        <v>384</v>
      </c>
      <c r="G141" s="237"/>
      <c r="H141" s="240">
        <v>462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208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199</v>
      </c>
    </row>
    <row r="142" spans="1:65" s="2" customFormat="1" ht="37.8" customHeight="1">
      <c r="A142" s="38"/>
      <c r="B142" s="39"/>
      <c r="C142" s="212" t="s">
        <v>8</v>
      </c>
      <c r="D142" s="212" t="s">
        <v>201</v>
      </c>
      <c r="E142" s="213" t="s">
        <v>453</v>
      </c>
      <c r="F142" s="214" t="s">
        <v>454</v>
      </c>
      <c r="G142" s="215" t="s">
        <v>227</v>
      </c>
      <c r="H142" s="216">
        <v>92.92</v>
      </c>
      <c r="I142" s="217"/>
      <c r="J142" s="218">
        <f>ROUND(I142*H142,2)</f>
        <v>0</v>
      </c>
      <c r="K142" s="214" t="s">
        <v>205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455</v>
      </c>
    </row>
    <row r="143" spans="1:51" s="14" customFormat="1" ht="12">
      <c r="A143" s="14"/>
      <c r="B143" s="236"/>
      <c r="C143" s="237"/>
      <c r="D143" s="227" t="s">
        <v>208</v>
      </c>
      <c r="E143" s="238" t="s">
        <v>19</v>
      </c>
      <c r="F143" s="239" t="s">
        <v>456</v>
      </c>
      <c r="G143" s="237"/>
      <c r="H143" s="240">
        <v>92.92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208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199</v>
      </c>
    </row>
    <row r="144" spans="1:65" s="2" customFormat="1" ht="55.5" customHeight="1">
      <c r="A144" s="38"/>
      <c r="B144" s="39"/>
      <c r="C144" s="212" t="s">
        <v>457</v>
      </c>
      <c r="D144" s="212" t="s">
        <v>201</v>
      </c>
      <c r="E144" s="213" t="s">
        <v>458</v>
      </c>
      <c r="F144" s="214" t="s">
        <v>459</v>
      </c>
      <c r="G144" s="215" t="s">
        <v>204</v>
      </c>
      <c r="H144" s="216">
        <v>1499</v>
      </c>
      <c r="I144" s="217"/>
      <c r="J144" s="218">
        <f>ROUND(I144*H144,2)</f>
        <v>0</v>
      </c>
      <c r="K144" s="214" t="s">
        <v>205</v>
      </c>
      <c r="L144" s="44"/>
      <c r="M144" s="219" t="s">
        <v>19</v>
      </c>
      <c r="N144" s="220" t="s">
        <v>44</v>
      </c>
      <c r="O144" s="84"/>
      <c r="P144" s="221">
        <f>O144*H144</f>
        <v>0</v>
      </c>
      <c r="Q144" s="221">
        <v>0</v>
      </c>
      <c r="R144" s="221">
        <f>Q144*H144</f>
        <v>0</v>
      </c>
      <c r="S144" s="221">
        <v>0.02</v>
      </c>
      <c r="T144" s="222">
        <f>S144*H144</f>
        <v>29.98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206</v>
      </c>
      <c r="AT144" s="223" t="s">
        <v>201</v>
      </c>
      <c r="AU144" s="223" t="s">
        <v>82</v>
      </c>
      <c r="AY144" s="17" t="s">
        <v>199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206</v>
      </c>
      <c r="BM144" s="223" t="s">
        <v>460</v>
      </c>
    </row>
    <row r="145" spans="1:65" s="2" customFormat="1" ht="66.75" customHeight="1">
      <c r="A145" s="38"/>
      <c r="B145" s="39"/>
      <c r="C145" s="212" t="s">
        <v>461</v>
      </c>
      <c r="D145" s="212" t="s">
        <v>201</v>
      </c>
      <c r="E145" s="213" t="s">
        <v>462</v>
      </c>
      <c r="F145" s="214" t="s">
        <v>463</v>
      </c>
      <c r="G145" s="215" t="s">
        <v>204</v>
      </c>
      <c r="H145" s="216">
        <v>136.15</v>
      </c>
      <c r="I145" s="217"/>
      <c r="J145" s="218">
        <f>ROUND(I145*H145,2)</f>
        <v>0</v>
      </c>
      <c r="K145" s="214" t="s">
        <v>205</v>
      </c>
      <c r="L145" s="44"/>
      <c r="M145" s="219" t="s">
        <v>19</v>
      </c>
      <c r="N145" s="220" t="s">
        <v>44</v>
      </c>
      <c r="O145" s="84"/>
      <c r="P145" s="221">
        <f>O145*H145</f>
        <v>0</v>
      </c>
      <c r="Q145" s="221">
        <v>0</v>
      </c>
      <c r="R145" s="221">
        <f>Q145*H145</f>
        <v>0</v>
      </c>
      <c r="S145" s="221">
        <v>0.126</v>
      </c>
      <c r="T145" s="222">
        <f>S145*H145</f>
        <v>17.1549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3" t="s">
        <v>206</v>
      </c>
      <c r="AT145" s="223" t="s">
        <v>201</v>
      </c>
      <c r="AU145" s="223" t="s">
        <v>82</v>
      </c>
      <c r="AY145" s="17" t="s">
        <v>199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80</v>
      </c>
      <c r="BK145" s="224">
        <f>ROUND(I145*H145,2)</f>
        <v>0</v>
      </c>
      <c r="BL145" s="17" t="s">
        <v>206</v>
      </c>
      <c r="BM145" s="223" t="s">
        <v>464</v>
      </c>
    </row>
    <row r="146" spans="1:51" s="13" customFormat="1" ht="12">
      <c r="A146" s="13"/>
      <c r="B146" s="225"/>
      <c r="C146" s="226"/>
      <c r="D146" s="227" t="s">
        <v>208</v>
      </c>
      <c r="E146" s="228" t="s">
        <v>19</v>
      </c>
      <c r="F146" s="229" t="s">
        <v>465</v>
      </c>
      <c r="G146" s="226"/>
      <c r="H146" s="228" t="s">
        <v>19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208</v>
      </c>
      <c r="AU146" s="235" t="s">
        <v>82</v>
      </c>
      <c r="AV146" s="13" t="s">
        <v>80</v>
      </c>
      <c r="AW146" s="13" t="s">
        <v>34</v>
      </c>
      <c r="AX146" s="13" t="s">
        <v>73</v>
      </c>
      <c r="AY146" s="235" t="s">
        <v>199</v>
      </c>
    </row>
    <row r="147" spans="1:51" s="14" customFormat="1" ht="12">
      <c r="A147" s="14"/>
      <c r="B147" s="236"/>
      <c r="C147" s="237"/>
      <c r="D147" s="227" t="s">
        <v>208</v>
      </c>
      <c r="E147" s="238" t="s">
        <v>19</v>
      </c>
      <c r="F147" s="239" t="s">
        <v>466</v>
      </c>
      <c r="G147" s="237"/>
      <c r="H147" s="240">
        <v>136.15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208</v>
      </c>
      <c r="AU147" s="246" t="s">
        <v>82</v>
      </c>
      <c r="AV147" s="14" t="s">
        <v>82</v>
      </c>
      <c r="AW147" s="14" t="s">
        <v>34</v>
      </c>
      <c r="AX147" s="14" t="s">
        <v>73</v>
      </c>
      <c r="AY147" s="246" t="s">
        <v>199</v>
      </c>
    </row>
    <row r="148" spans="1:65" s="2" customFormat="1" ht="24.15" customHeight="1">
      <c r="A148" s="38"/>
      <c r="B148" s="39"/>
      <c r="C148" s="212" t="s">
        <v>389</v>
      </c>
      <c r="D148" s="212" t="s">
        <v>201</v>
      </c>
      <c r="E148" s="213" t="s">
        <v>467</v>
      </c>
      <c r="F148" s="214" t="s">
        <v>468</v>
      </c>
      <c r="G148" s="215" t="s">
        <v>204</v>
      </c>
      <c r="H148" s="216">
        <v>1499</v>
      </c>
      <c r="I148" s="217"/>
      <c r="J148" s="218">
        <f>ROUND(I148*H148,2)</f>
        <v>0</v>
      </c>
      <c r="K148" s="214" t="s">
        <v>19</v>
      </c>
      <c r="L148" s="44"/>
      <c r="M148" s="219" t="s">
        <v>19</v>
      </c>
      <c r="N148" s="220" t="s">
        <v>44</v>
      </c>
      <c r="O148" s="84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3" t="s">
        <v>206</v>
      </c>
      <c r="AT148" s="223" t="s">
        <v>201</v>
      </c>
      <c r="AU148" s="223" t="s">
        <v>82</v>
      </c>
      <c r="AY148" s="17" t="s">
        <v>199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80</v>
      </c>
      <c r="BK148" s="224">
        <f>ROUND(I148*H148,2)</f>
        <v>0</v>
      </c>
      <c r="BL148" s="17" t="s">
        <v>206</v>
      </c>
      <c r="BM148" s="223" t="s">
        <v>469</v>
      </c>
    </row>
    <row r="149" spans="1:63" s="12" customFormat="1" ht="22.8" customHeight="1">
      <c r="A149" s="12"/>
      <c r="B149" s="196"/>
      <c r="C149" s="197"/>
      <c r="D149" s="198" t="s">
        <v>72</v>
      </c>
      <c r="E149" s="210" t="s">
        <v>237</v>
      </c>
      <c r="F149" s="210" t="s">
        <v>238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SUM(P150:P153)</f>
        <v>0</v>
      </c>
      <c r="Q149" s="204"/>
      <c r="R149" s="205">
        <f>SUM(R150:R153)</f>
        <v>0</v>
      </c>
      <c r="S149" s="204"/>
      <c r="T149" s="206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80</v>
      </c>
      <c r="AT149" s="208" t="s">
        <v>72</v>
      </c>
      <c r="AU149" s="208" t="s">
        <v>80</v>
      </c>
      <c r="AY149" s="207" t="s">
        <v>199</v>
      </c>
      <c r="BK149" s="209">
        <f>SUM(BK150:BK153)</f>
        <v>0</v>
      </c>
    </row>
    <row r="150" spans="1:65" s="2" customFormat="1" ht="33" customHeight="1">
      <c r="A150" s="38"/>
      <c r="B150" s="39"/>
      <c r="C150" s="212" t="s">
        <v>470</v>
      </c>
      <c r="D150" s="212" t="s">
        <v>201</v>
      </c>
      <c r="E150" s="213" t="s">
        <v>240</v>
      </c>
      <c r="F150" s="214" t="s">
        <v>241</v>
      </c>
      <c r="G150" s="215" t="s">
        <v>242</v>
      </c>
      <c r="H150" s="216">
        <v>204.215</v>
      </c>
      <c r="I150" s="217"/>
      <c r="J150" s="218">
        <f>ROUND(I150*H150,2)</f>
        <v>0</v>
      </c>
      <c r="K150" s="214" t="s">
        <v>205</v>
      </c>
      <c r="L150" s="44"/>
      <c r="M150" s="219" t="s">
        <v>19</v>
      </c>
      <c r="N150" s="220" t="s">
        <v>44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206</v>
      </c>
      <c r="AT150" s="223" t="s">
        <v>201</v>
      </c>
      <c r="AU150" s="223" t="s">
        <v>82</v>
      </c>
      <c r="AY150" s="17" t="s">
        <v>199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206</v>
      </c>
      <c r="BM150" s="223" t="s">
        <v>471</v>
      </c>
    </row>
    <row r="151" spans="1:65" s="2" customFormat="1" ht="44.25" customHeight="1">
      <c r="A151" s="38"/>
      <c r="B151" s="39"/>
      <c r="C151" s="212" t="s">
        <v>472</v>
      </c>
      <c r="D151" s="212" t="s">
        <v>201</v>
      </c>
      <c r="E151" s="213" t="s">
        <v>245</v>
      </c>
      <c r="F151" s="214" t="s">
        <v>246</v>
      </c>
      <c r="G151" s="215" t="s">
        <v>242</v>
      </c>
      <c r="H151" s="216">
        <v>2042.15</v>
      </c>
      <c r="I151" s="217"/>
      <c r="J151" s="218">
        <f>ROUND(I151*H151,2)</f>
        <v>0</v>
      </c>
      <c r="K151" s="214" t="s">
        <v>205</v>
      </c>
      <c r="L151" s="44"/>
      <c r="M151" s="219" t="s">
        <v>19</v>
      </c>
      <c r="N151" s="220" t="s">
        <v>44</v>
      </c>
      <c r="O151" s="84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3" t="s">
        <v>206</v>
      </c>
      <c r="AT151" s="223" t="s">
        <v>201</v>
      </c>
      <c r="AU151" s="223" t="s">
        <v>82</v>
      </c>
      <c r="AY151" s="17" t="s">
        <v>199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80</v>
      </c>
      <c r="BK151" s="224">
        <f>ROUND(I151*H151,2)</f>
        <v>0</v>
      </c>
      <c r="BL151" s="17" t="s">
        <v>206</v>
      </c>
      <c r="BM151" s="223" t="s">
        <v>473</v>
      </c>
    </row>
    <row r="152" spans="1:51" s="14" customFormat="1" ht="12">
      <c r="A152" s="14"/>
      <c r="B152" s="236"/>
      <c r="C152" s="237"/>
      <c r="D152" s="227" t="s">
        <v>208</v>
      </c>
      <c r="E152" s="237"/>
      <c r="F152" s="239" t="s">
        <v>474</v>
      </c>
      <c r="G152" s="237"/>
      <c r="H152" s="240">
        <v>2042.15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208</v>
      </c>
      <c r="AU152" s="246" t="s">
        <v>82</v>
      </c>
      <c r="AV152" s="14" t="s">
        <v>82</v>
      </c>
      <c r="AW152" s="14" t="s">
        <v>4</v>
      </c>
      <c r="AX152" s="14" t="s">
        <v>80</v>
      </c>
      <c r="AY152" s="246" t="s">
        <v>199</v>
      </c>
    </row>
    <row r="153" spans="1:65" s="2" customFormat="1" ht="44.25" customHeight="1">
      <c r="A153" s="38"/>
      <c r="B153" s="39"/>
      <c r="C153" s="212" t="s">
        <v>7</v>
      </c>
      <c r="D153" s="212" t="s">
        <v>201</v>
      </c>
      <c r="E153" s="213" t="s">
        <v>250</v>
      </c>
      <c r="F153" s="214" t="s">
        <v>251</v>
      </c>
      <c r="G153" s="215" t="s">
        <v>242</v>
      </c>
      <c r="H153" s="216">
        <v>204.215</v>
      </c>
      <c r="I153" s="217"/>
      <c r="J153" s="218">
        <f>ROUND(I153*H153,2)</f>
        <v>0</v>
      </c>
      <c r="K153" s="214" t="s">
        <v>205</v>
      </c>
      <c r="L153" s="44"/>
      <c r="M153" s="219" t="s">
        <v>19</v>
      </c>
      <c r="N153" s="220" t="s">
        <v>44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206</v>
      </c>
      <c r="AT153" s="223" t="s">
        <v>201</v>
      </c>
      <c r="AU153" s="223" t="s">
        <v>82</v>
      </c>
      <c r="AY153" s="17" t="s">
        <v>199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206</v>
      </c>
      <c r="BM153" s="223" t="s">
        <v>475</v>
      </c>
    </row>
    <row r="154" spans="1:63" s="12" customFormat="1" ht="22.8" customHeight="1">
      <c r="A154" s="12"/>
      <c r="B154" s="196"/>
      <c r="C154" s="197"/>
      <c r="D154" s="198" t="s">
        <v>72</v>
      </c>
      <c r="E154" s="210" t="s">
        <v>253</v>
      </c>
      <c r="F154" s="210" t="s">
        <v>254</v>
      </c>
      <c r="G154" s="197"/>
      <c r="H154" s="197"/>
      <c r="I154" s="200"/>
      <c r="J154" s="211">
        <f>BK154</f>
        <v>0</v>
      </c>
      <c r="K154" s="197"/>
      <c r="L154" s="202"/>
      <c r="M154" s="203"/>
      <c r="N154" s="204"/>
      <c r="O154" s="204"/>
      <c r="P154" s="205">
        <f>P155</f>
        <v>0</v>
      </c>
      <c r="Q154" s="204"/>
      <c r="R154" s="205">
        <f>R155</f>
        <v>0</v>
      </c>
      <c r="S154" s="204"/>
      <c r="T154" s="206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7" t="s">
        <v>80</v>
      </c>
      <c r="AT154" s="208" t="s">
        <v>72</v>
      </c>
      <c r="AU154" s="208" t="s">
        <v>80</v>
      </c>
      <c r="AY154" s="207" t="s">
        <v>199</v>
      </c>
      <c r="BK154" s="209">
        <f>BK155</f>
        <v>0</v>
      </c>
    </row>
    <row r="155" spans="1:65" s="2" customFormat="1" ht="44.25" customHeight="1">
      <c r="A155" s="38"/>
      <c r="B155" s="39"/>
      <c r="C155" s="212" t="s">
        <v>476</v>
      </c>
      <c r="D155" s="212" t="s">
        <v>201</v>
      </c>
      <c r="E155" s="213" t="s">
        <v>255</v>
      </c>
      <c r="F155" s="214" t="s">
        <v>256</v>
      </c>
      <c r="G155" s="215" t="s">
        <v>242</v>
      </c>
      <c r="H155" s="216">
        <v>120.425</v>
      </c>
      <c r="I155" s="217"/>
      <c r="J155" s="218">
        <f>ROUND(I155*H155,2)</f>
        <v>0</v>
      </c>
      <c r="K155" s="214" t="s">
        <v>205</v>
      </c>
      <c r="L155" s="44"/>
      <c r="M155" s="247" t="s">
        <v>19</v>
      </c>
      <c r="N155" s="248" t="s">
        <v>44</v>
      </c>
      <c r="O155" s="249"/>
      <c r="P155" s="250">
        <f>O155*H155</f>
        <v>0</v>
      </c>
      <c r="Q155" s="250">
        <v>0</v>
      </c>
      <c r="R155" s="250">
        <f>Q155*H155</f>
        <v>0</v>
      </c>
      <c r="S155" s="250">
        <v>0</v>
      </c>
      <c r="T155" s="25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206</v>
      </c>
      <c r="AT155" s="223" t="s">
        <v>201</v>
      </c>
      <c r="AU155" s="223" t="s">
        <v>82</v>
      </c>
      <c r="AY155" s="17" t="s">
        <v>199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206</v>
      </c>
      <c r="BM155" s="223" t="s">
        <v>477</v>
      </c>
    </row>
    <row r="156" spans="1:31" s="2" customFormat="1" ht="6.95" customHeight="1">
      <c r="A156" s="38"/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91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375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478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ROUND(J95,2)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ROUND((SUM(BE95:BE144)),2)</f>
        <v>0</v>
      </c>
      <c r="G35" s="38"/>
      <c r="H35" s="38"/>
      <c r="I35" s="157">
        <v>0.21</v>
      </c>
      <c r="J35" s="156">
        <f>ROUND(((SUM(BE95:BE144))*I35),2)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ROUND((SUM(BF95:BF144)),2)</f>
        <v>0</v>
      </c>
      <c r="G36" s="38"/>
      <c r="H36" s="38"/>
      <c r="I36" s="157">
        <v>0.15</v>
      </c>
      <c r="J36" s="156">
        <f>ROUND(((SUM(BF95:BF144))*I36),2)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ROUND((SUM(BG95:BG144)),2)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ROUND((SUM(BH95:BH144)),2)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ROUND((SUM(BI95:BI144)),2)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375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02 - SO 111 - Hospodářský sjezd s propustkem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J95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J96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J97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377</v>
      </c>
      <c r="E66" s="182"/>
      <c r="F66" s="182"/>
      <c r="G66" s="182"/>
      <c r="H66" s="182"/>
      <c r="I66" s="182"/>
      <c r="J66" s="183">
        <f>J109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479</v>
      </c>
      <c r="E67" s="182"/>
      <c r="F67" s="182"/>
      <c r="G67" s="182"/>
      <c r="H67" s="182"/>
      <c r="I67" s="182"/>
      <c r="J67" s="183">
        <f>J118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480</v>
      </c>
      <c r="E68" s="182"/>
      <c r="F68" s="182"/>
      <c r="G68" s="182"/>
      <c r="H68" s="182"/>
      <c r="I68" s="182"/>
      <c r="J68" s="183">
        <f>J121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378</v>
      </c>
      <c r="E69" s="182"/>
      <c r="F69" s="182"/>
      <c r="G69" s="182"/>
      <c r="H69" s="182"/>
      <c r="I69" s="182"/>
      <c r="J69" s="183">
        <f>J124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0"/>
      <c r="C70" s="125"/>
      <c r="D70" s="181" t="s">
        <v>481</v>
      </c>
      <c r="E70" s="182"/>
      <c r="F70" s="182"/>
      <c r="G70" s="182"/>
      <c r="H70" s="182"/>
      <c r="I70" s="182"/>
      <c r="J70" s="183">
        <f>J126</f>
        <v>0</v>
      </c>
      <c r="K70" s="125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25"/>
      <c r="D71" s="181" t="s">
        <v>181</v>
      </c>
      <c r="E71" s="182"/>
      <c r="F71" s="182"/>
      <c r="G71" s="182"/>
      <c r="H71" s="182"/>
      <c r="I71" s="182"/>
      <c r="J71" s="183">
        <f>J135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0"/>
      <c r="C72" s="125"/>
      <c r="D72" s="181" t="s">
        <v>182</v>
      </c>
      <c r="E72" s="182"/>
      <c r="F72" s="182"/>
      <c r="G72" s="182"/>
      <c r="H72" s="182"/>
      <c r="I72" s="182"/>
      <c r="J72" s="183">
        <f>J137</f>
        <v>0</v>
      </c>
      <c r="K72" s="125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0"/>
      <c r="C73" s="125"/>
      <c r="D73" s="181" t="s">
        <v>183</v>
      </c>
      <c r="E73" s="182"/>
      <c r="F73" s="182"/>
      <c r="G73" s="182"/>
      <c r="H73" s="182"/>
      <c r="I73" s="182"/>
      <c r="J73" s="183">
        <f>J143</f>
        <v>0</v>
      </c>
      <c r="K73" s="125"/>
      <c r="L73" s="18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184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9" t="str">
        <f>E7</f>
        <v>III/19357 od II/193 u Třebnic - OK II/193 u Horšovského Týna</v>
      </c>
      <c r="F83" s="32"/>
      <c r="G83" s="32"/>
      <c r="H83" s="32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2:12" s="1" customFormat="1" ht="12" customHeight="1">
      <c r="B84" s="21"/>
      <c r="C84" s="32" t="s">
        <v>171</v>
      </c>
      <c r="D84" s="22"/>
      <c r="E84" s="22"/>
      <c r="F84" s="22"/>
      <c r="G84" s="22"/>
      <c r="H84" s="22"/>
      <c r="I84" s="22"/>
      <c r="J84" s="22"/>
      <c r="K84" s="22"/>
      <c r="L84" s="20"/>
    </row>
    <row r="85" spans="1:31" s="2" customFormat="1" ht="16.5" customHeight="1">
      <c r="A85" s="38"/>
      <c r="B85" s="39"/>
      <c r="C85" s="40"/>
      <c r="D85" s="40"/>
      <c r="E85" s="169" t="s">
        <v>375</v>
      </c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173</v>
      </c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69" t="str">
        <f>E11</f>
        <v>02 - SO 111 - Hospodářský sjezd s propustkem</v>
      </c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21</v>
      </c>
      <c r="D89" s="40"/>
      <c r="E89" s="40"/>
      <c r="F89" s="27" t="str">
        <f>F14</f>
        <v xml:space="preserve"> </v>
      </c>
      <c r="G89" s="40"/>
      <c r="H89" s="40"/>
      <c r="I89" s="32" t="s">
        <v>23</v>
      </c>
      <c r="J89" s="72" t="str">
        <f>IF(J14="","",J14)</f>
        <v>18. 3. 2021</v>
      </c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4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25</v>
      </c>
      <c r="D91" s="40"/>
      <c r="E91" s="40"/>
      <c r="F91" s="27" t="str">
        <f>E17</f>
        <v xml:space="preserve"> </v>
      </c>
      <c r="G91" s="40"/>
      <c r="H91" s="40"/>
      <c r="I91" s="32" t="s">
        <v>30</v>
      </c>
      <c r="J91" s="36" t="str">
        <f>E23</f>
        <v>IK Plzeň s.r.o.</v>
      </c>
      <c r="K91" s="40"/>
      <c r="L91" s="14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IF(E20="","",E20)</f>
        <v>Vyplň údaj</v>
      </c>
      <c r="G92" s="40"/>
      <c r="H92" s="40"/>
      <c r="I92" s="32" t="s">
        <v>35</v>
      </c>
      <c r="J92" s="36" t="str">
        <f>E26</f>
        <v>Václav Nový</v>
      </c>
      <c r="K92" s="40"/>
      <c r="L92" s="14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4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11" customFormat="1" ht="29.25" customHeight="1">
      <c r="A94" s="185"/>
      <c r="B94" s="186"/>
      <c r="C94" s="187" t="s">
        <v>185</v>
      </c>
      <c r="D94" s="188" t="s">
        <v>58</v>
      </c>
      <c r="E94" s="188" t="s">
        <v>54</v>
      </c>
      <c r="F94" s="188" t="s">
        <v>55</v>
      </c>
      <c r="G94" s="188" t="s">
        <v>186</v>
      </c>
      <c r="H94" s="188" t="s">
        <v>187</v>
      </c>
      <c r="I94" s="188" t="s">
        <v>188</v>
      </c>
      <c r="J94" s="188" t="s">
        <v>177</v>
      </c>
      <c r="K94" s="189" t="s">
        <v>189</v>
      </c>
      <c r="L94" s="190"/>
      <c r="M94" s="92" t="s">
        <v>19</v>
      </c>
      <c r="N94" s="93" t="s">
        <v>43</v>
      </c>
      <c r="O94" s="93" t="s">
        <v>190</v>
      </c>
      <c r="P94" s="93" t="s">
        <v>191</v>
      </c>
      <c r="Q94" s="93" t="s">
        <v>192</v>
      </c>
      <c r="R94" s="93" t="s">
        <v>193</v>
      </c>
      <c r="S94" s="93" t="s">
        <v>194</v>
      </c>
      <c r="T94" s="94" t="s">
        <v>195</v>
      </c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1:63" s="2" customFormat="1" ht="22.8" customHeight="1">
      <c r="A95" s="38"/>
      <c r="B95" s="39"/>
      <c r="C95" s="99" t="s">
        <v>196</v>
      </c>
      <c r="D95" s="40"/>
      <c r="E95" s="40"/>
      <c r="F95" s="40"/>
      <c r="G95" s="40"/>
      <c r="H95" s="40"/>
      <c r="I95" s="40"/>
      <c r="J95" s="191">
        <f>BK95</f>
        <v>0</v>
      </c>
      <c r="K95" s="40"/>
      <c r="L95" s="44"/>
      <c r="M95" s="95"/>
      <c r="N95" s="192"/>
      <c r="O95" s="96"/>
      <c r="P95" s="193">
        <f>P96</f>
        <v>0</v>
      </c>
      <c r="Q95" s="96"/>
      <c r="R95" s="193">
        <f>R96</f>
        <v>39.19675782</v>
      </c>
      <c r="S95" s="96"/>
      <c r="T95" s="194">
        <f>T96</f>
        <v>8.4256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72</v>
      </c>
      <c r="AU95" s="17" t="s">
        <v>178</v>
      </c>
      <c r="BK95" s="195">
        <f>BK96</f>
        <v>0</v>
      </c>
    </row>
    <row r="96" spans="1:63" s="12" customFormat="1" ht="25.9" customHeight="1">
      <c r="A96" s="12"/>
      <c r="B96" s="196"/>
      <c r="C96" s="197"/>
      <c r="D96" s="198" t="s">
        <v>72</v>
      </c>
      <c r="E96" s="199" t="s">
        <v>197</v>
      </c>
      <c r="F96" s="199" t="s">
        <v>198</v>
      </c>
      <c r="G96" s="197"/>
      <c r="H96" s="197"/>
      <c r="I96" s="200"/>
      <c r="J96" s="201">
        <f>BK96</f>
        <v>0</v>
      </c>
      <c r="K96" s="197"/>
      <c r="L96" s="202"/>
      <c r="M96" s="203"/>
      <c r="N96" s="204"/>
      <c r="O96" s="204"/>
      <c r="P96" s="205">
        <f>P97+P109+P118+P121+P124+P126+P135+P137+P143</f>
        <v>0</v>
      </c>
      <c r="Q96" s="204"/>
      <c r="R96" s="205">
        <f>R97+R109+R118+R121+R124+R126+R135+R137+R143</f>
        <v>39.19675782</v>
      </c>
      <c r="S96" s="204"/>
      <c r="T96" s="206">
        <f>T97+T109+T118+T121+T124+T126+T135+T137+T143</f>
        <v>8.4256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7" t="s">
        <v>80</v>
      </c>
      <c r="AT96" s="208" t="s">
        <v>72</v>
      </c>
      <c r="AU96" s="208" t="s">
        <v>73</v>
      </c>
      <c r="AY96" s="207" t="s">
        <v>199</v>
      </c>
      <c r="BK96" s="209">
        <f>BK97+BK109+BK118+BK121+BK124+BK126+BK135+BK137+BK143</f>
        <v>0</v>
      </c>
    </row>
    <row r="97" spans="1:63" s="12" customFormat="1" ht="22.8" customHeight="1">
      <c r="A97" s="12"/>
      <c r="B97" s="196"/>
      <c r="C97" s="197"/>
      <c r="D97" s="198" t="s">
        <v>72</v>
      </c>
      <c r="E97" s="210" t="s">
        <v>80</v>
      </c>
      <c r="F97" s="210" t="s">
        <v>200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SUM(P98:P108)</f>
        <v>0</v>
      </c>
      <c r="Q97" s="204"/>
      <c r="R97" s="205">
        <f>SUM(R98:R108)</f>
        <v>4.745</v>
      </c>
      <c r="S97" s="204"/>
      <c r="T97" s="206">
        <f>SUM(T98:T108)</f>
        <v>5.3856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80</v>
      </c>
      <c r="AT97" s="208" t="s">
        <v>72</v>
      </c>
      <c r="AU97" s="208" t="s">
        <v>80</v>
      </c>
      <c r="AY97" s="207" t="s">
        <v>199</v>
      </c>
      <c r="BK97" s="209">
        <f>SUM(BK98:BK108)</f>
        <v>0</v>
      </c>
    </row>
    <row r="98" spans="1:65" s="2" customFormat="1" ht="66.75" customHeight="1">
      <c r="A98" s="38"/>
      <c r="B98" s="39"/>
      <c r="C98" s="212" t="s">
        <v>80</v>
      </c>
      <c r="D98" s="212" t="s">
        <v>201</v>
      </c>
      <c r="E98" s="213" t="s">
        <v>482</v>
      </c>
      <c r="F98" s="214" t="s">
        <v>483</v>
      </c>
      <c r="G98" s="215" t="s">
        <v>204</v>
      </c>
      <c r="H98" s="216">
        <v>12.24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0.44</v>
      </c>
      <c r="T98" s="222">
        <f>S98*H98</f>
        <v>5.3856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484</v>
      </c>
    </row>
    <row r="99" spans="1:51" s="13" customFormat="1" ht="12">
      <c r="A99" s="13"/>
      <c r="B99" s="225"/>
      <c r="C99" s="226"/>
      <c r="D99" s="227" t="s">
        <v>208</v>
      </c>
      <c r="E99" s="228" t="s">
        <v>19</v>
      </c>
      <c r="F99" s="229" t="s">
        <v>485</v>
      </c>
      <c r="G99" s="226"/>
      <c r="H99" s="228" t="s">
        <v>19</v>
      </c>
      <c r="I99" s="230"/>
      <c r="J99" s="226"/>
      <c r="K99" s="226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208</v>
      </c>
      <c r="AU99" s="235" t="s">
        <v>82</v>
      </c>
      <c r="AV99" s="13" t="s">
        <v>80</v>
      </c>
      <c r="AW99" s="13" t="s">
        <v>34</v>
      </c>
      <c r="AX99" s="13" t="s">
        <v>73</v>
      </c>
      <c r="AY99" s="235" t="s">
        <v>199</v>
      </c>
    </row>
    <row r="100" spans="1:51" s="14" customFormat="1" ht="12">
      <c r="A100" s="14"/>
      <c r="B100" s="236"/>
      <c r="C100" s="237"/>
      <c r="D100" s="227" t="s">
        <v>208</v>
      </c>
      <c r="E100" s="238" t="s">
        <v>19</v>
      </c>
      <c r="F100" s="239" t="s">
        <v>486</v>
      </c>
      <c r="G100" s="237"/>
      <c r="H100" s="240">
        <v>12.24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208</v>
      </c>
      <c r="AU100" s="246" t="s">
        <v>82</v>
      </c>
      <c r="AV100" s="14" t="s">
        <v>82</v>
      </c>
      <c r="AW100" s="14" t="s">
        <v>34</v>
      </c>
      <c r="AX100" s="14" t="s">
        <v>73</v>
      </c>
      <c r="AY100" s="246" t="s">
        <v>199</v>
      </c>
    </row>
    <row r="101" spans="1:65" s="2" customFormat="1" ht="44.25" customHeight="1">
      <c r="A101" s="38"/>
      <c r="B101" s="39"/>
      <c r="C101" s="212" t="s">
        <v>82</v>
      </c>
      <c r="D101" s="212" t="s">
        <v>201</v>
      </c>
      <c r="E101" s="213" t="s">
        <v>487</v>
      </c>
      <c r="F101" s="214" t="s">
        <v>488</v>
      </c>
      <c r="G101" s="215" t="s">
        <v>424</v>
      </c>
      <c r="H101" s="216">
        <v>9.495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489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490</v>
      </c>
      <c r="G102" s="237"/>
      <c r="H102" s="240">
        <v>10.688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51" s="14" customFormat="1" ht="12">
      <c r="A103" s="14"/>
      <c r="B103" s="236"/>
      <c r="C103" s="237"/>
      <c r="D103" s="227" t="s">
        <v>208</v>
      </c>
      <c r="E103" s="238" t="s">
        <v>19</v>
      </c>
      <c r="F103" s="239" t="s">
        <v>491</v>
      </c>
      <c r="G103" s="237"/>
      <c r="H103" s="240">
        <v>-1.193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208</v>
      </c>
      <c r="AU103" s="246" t="s">
        <v>82</v>
      </c>
      <c r="AV103" s="14" t="s">
        <v>82</v>
      </c>
      <c r="AW103" s="14" t="s">
        <v>34</v>
      </c>
      <c r="AX103" s="14" t="s">
        <v>73</v>
      </c>
      <c r="AY103" s="246" t="s">
        <v>199</v>
      </c>
    </row>
    <row r="104" spans="1:65" s="2" customFormat="1" ht="66.75" customHeight="1">
      <c r="A104" s="38"/>
      <c r="B104" s="39"/>
      <c r="C104" s="212" t="s">
        <v>218</v>
      </c>
      <c r="D104" s="212" t="s">
        <v>201</v>
      </c>
      <c r="E104" s="213" t="s">
        <v>492</v>
      </c>
      <c r="F104" s="214" t="s">
        <v>493</v>
      </c>
      <c r="G104" s="215" t="s">
        <v>424</v>
      </c>
      <c r="H104" s="216">
        <v>2.565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494</v>
      </c>
    </row>
    <row r="105" spans="1:51" s="14" customFormat="1" ht="12">
      <c r="A105" s="14"/>
      <c r="B105" s="236"/>
      <c r="C105" s="237"/>
      <c r="D105" s="227" t="s">
        <v>208</v>
      </c>
      <c r="E105" s="238" t="s">
        <v>19</v>
      </c>
      <c r="F105" s="239" t="s">
        <v>495</v>
      </c>
      <c r="G105" s="237"/>
      <c r="H105" s="240">
        <v>2.565</v>
      </c>
      <c r="I105" s="241"/>
      <c r="J105" s="237"/>
      <c r="K105" s="237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208</v>
      </c>
      <c r="AU105" s="246" t="s">
        <v>82</v>
      </c>
      <c r="AV105" s="14" t="s">
        <v>82</v>
      </c>
      <c r="AW105" s="14" t="s">
        <v>34</v>
      </c>
      <c r="AX105" s="14" t="s">
        <v>73</v>
      </c>
      <c r="AY105" s="246" t="s">
        <v>199</v>
      </c>
    </row>
    <row r="106" spans="1:65" s="2" customFormat="1" ht="16.5" customHeight="1">
      <c r="A106" s="38"/>
      <c r="B106" s="39"/>
      <c r="C106" s="252" t="s">
        <v>206</v>
      </c>
      <c r="D106" s="252" t="s">
        <v>394</v>
      </c>
      <c r="E106" s="253" t="s">
        <v>496</v>
      </c>
      <c r="F106" s="254" t="s">
        <v>497</v>
      </c>
      <c r="G106" s="255" t="s">
        <v>242</v>
      </c>
      <c r="H106" s="256">
        <v>4.745</v>
      </c>
      <c r="I106" s="257"/>
      <c r="J106" s="258">
        <f>ROUND(I106*H106,2)</f>
        <v>0</v>
      </c>
      <c r="K106" s="254" t="s">
        <v>205</v>
      </c>
      <c r="L106" s="259"/>
      <c r="M106" s="260" t="s">
        <v>19</v>
      </c>
      <c r="N106" s="261" t="s">
        <v>44</v>
      </c>
      <c r="O106" s="84"/>
      <c r="P106" s="221">
        <f>O106*H106</f>
        <v>0</v>
      </c>
      <c r="Q106" s="221">
        <v>1</v>
      </c>
      <c r="R106" s="221">
        <f>Q106*H106</f>
        <v>4.745</v>
      </c>
      <c r="S106" s="221">
        <v>0</v>
      </c>
      <c r="T106" s="222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23" t="s">
        <v>249</v>
      </c>
      <c r="AT106" s="223" t="s">
        <v>394</v>
      </c>
      <c r="AU106" s="223" t="s">
        <v>82</v>
      </c>
      <c r="AY106" s="17" t="s">
        <v>199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80</v>
      </c>
      <c r="BK106" s="224">
        <f>ROUND(I106*H106,2)</f>
        <v>0</v>
      </c>
      <c r="BL106" s="17" t="s">
        <v>206</v>
      </c>
      <c r="BM106" s="223" t="s">
        <v>498</v>
      </c>
    </row>
    <row r="107" spans="1:51" s="14" customFormat="1" ht="12">
      <c r="A107" s="14"/>
      <c r="B107" s="236"/>
      <c r="C107" s="237"/>
      <c r="D107" s="227" t="s">
        <v>208</v>
      </c>
      <c r="E107" s="238" t="s">
        <v>19</v>
      </c>
      <c r="F107" s="239" t="s">
        <v>499</v>
      </c>
      <c r="G107" s="237"/>
      <c r="H107" s="240">
        <v>4.745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208</v>
      </c>
      <c r="AU107" s="246" t="s">
        <v>82</v>
      </c>
      <c r="AV107" s="14" t="s">
        <v>82</v>
      </c>
      <c r="AW107" s="14" t="s">
        <v>34</v>
      </c>
      <c r="AX107" s="14" t="s">
        <v>73</v>
      </c>
      <c r="AY107" s="246" t="s">
        <v>199</v>
      </c>
    </row>
    <row r="108" spans="1:65" s="2" customFormat="1" ht="33" customHeight="1">
      <c r="A108" s="38"/>
      <c r="B108" s="39"/>
      <c r="C108" s="212" t="s">
        <v>231</v>
      </c>
      <c r="D108" s="212" t="s">
        <v>201</v>
      </c>
      <c r="E108" s="213" t="s">
        <v>386</v>
      </c>
      <c r="F108" s="214" t="s">
        <v>387</v>
      </c>
      <c r="G108" s="215" t="s">
        <v>204</v>
      </c>
      <c r="H108" s="216">
        <v>12.24</v>
      </c>
      <c r="I108" s="217"/>
      <c r="J108" s="218">
        <f>ROUND(I108*H108,2)</f>
        <v>0</v>
      </c>
      <c r="K108" s="214" t="s">
        <v>205</v>
      </c>
      <c r="L108" s="44"/>
      <c r="M108" s="219" t="s">
        <v>19</v>
      </c>
      <c r="N108" s="220" t="s">
        <v>44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206</v>
      </c>
      <c r="AT108" s="223" t="s">
        <v>201</v>
      </c>
      <c r="AU108" s="223" t="s">
        <v>82</v>
      </c>
      <c r="AY108" s="17" t="s">
        <v>199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206</v>
      </c>
      <c r="BM108" s="223" t="s">
        <v>500</v>
      </c>
    </row>
    <row r="109" spans="1:63" s="12" customFormat="1" ht="22.8" customHeight="1">
      <c r="A109" s="12"/>
      <c r="B109" s="196"/>
      <c r="C109" s="197"/>
      <c r="D109" s="198" t="s">
        <v>72</v>
      </c>
      <c r="E109" s="210" t="s">
        <v>389</v>
      </c>
      <c r="F109" s="210" t="s">
        <v>390</v>
      </c>
      <c r="G109" s="197"/>
      <c r="H109" s="197"/>
      <c r="I109" s="200"/>
      <c r="J109" s="211">
        <f>BK109</f>
        <v>0</v>
      </c>
      <c r="K109" s="197"/>
      <c r="L109" s="202"/>
      <c r="M109" s="203"/>
      <c r="N109" s="204"/>
      <c r="O109" s="204"/>
      <c r="P109" s="205">
        <f>SUM(P110:P117)</f>
        <v>0</v>
      </c>
      <c r="Q109" s="204"/>
      <c r="R109" s="205">
        <f>SUM(R110:R117)</f>
        <v>0.00024</v>
      </c>
      <c r="S109" s="204"/>
      <c r="T109" s="206">
        <f>SUM(T110:T117)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7" t="s">
        <v>80</v>
      </c>
      <c r="AT109" s="208" t="s">
        <v>72</v>
      </c>
      <c r="AU109" s="208" t="s">
        <v>80</v>
      </c>
      <c r="AY109" s="207" t="s">
        <v>199</v>
      </c>
      <c r="BK109" s="209">
        <f>SUM(BK110:BK117)</f>
        <v>0</v>
      </c>
    </row>
    <row r="110" spans="1:65" s="2" customFormat="1" ht="37.8" customHeight="1">
      <c r="A110" s="38"/>
      <c r="B110" s="39"/>
      <c r="C110" s="212" t="s">
        <v>239</v>
      </c>
      <c r="D110" s="212" t="s">
        <v>201</v>
      </c>
      <c r="E110" s="213" t="s">
        <v>501</v>
      </c>
      <c r="F110" s="214" t="s">
        <v>502</v>
      </c>
      <c r="G110" s="215" t="s">
        <v>204</v>
      </c>
      <c r="H110" s="216">
        <v>16</v>
      </c>
      <c r="I110" s="217"/>
      <c r="J110" s="218">
        <f>ROUND(I110*H110,2)</f>
        <v>0</v>
      </c>
      <c r="K110" s="214" t="s">
        <v>205</v>
      </c>
      <c r="L110" s="44"/>
      <c r="M110" s="219" t="s">
        <v>19</v>
      </c>
      <c r="N110" s="220" t="s">
        <v>44</v>
      </c>
      <c r="O110" s="84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23" t="s">
        <v>206</v>
      </c>
      <c r="AT110" s="223" t="s">
        <v>201</v>
      </c>
      <c r="AU110" s="223" t="s">
        <v>82</v>
      </c>
      <c r="AY110" s="17" t="s">
        <v>199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80</v>
      </c>
      <c r="BK110" s="224">
        <f>ROUND(I110*H110,2)</f>
        <v>0</v>
      </c>
      <c r="BL110" s="17" t="s">
        <v>206</v>
      </c>
      <c r="BM110" s="223" t="s">
        <v>503</v>
      </c>
    </row>
    <row r="111" spans="1:51" s="13" customFormat="1" ht="12">
      <c r="A111" s="13"/>
      <c r="B111" s="225"/>
      <c r="C111" s="226"/>
      <c r="D111" s="227" t="s">
        <v>208</v>
      </c>
      <c r="E111" s="228" t="s">
        <v>19</v>
      </c>
      <c r="F111" s="229" t="s">
        <v>504</v>
      </c>
      <c r="G111" s="226"/>
      <c r="H111" s="228" t="s">
        <v>19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208</v>
      </c>
      <c r="AU111" s="235" t="s">
        <v>82</v>
      </c>
      <c r="AV111" s="13" t="s">
        <v>80</v>
      </c>
      <c r="AW111" s="13" t="s">
        <v>34</v>
      </c>
      <c r="AX111" s="13" t="s">
        <v>73</v>
      </c>
      <c r="AY111" s="235" t="s">
        <v>199</v>
      </c>
    </row>
    <row r="112" spans="1:51" s="14" customFormat="1" ht="12">
      <c r="A112" s="14"/>
      <c r="B112" s="236"/>
      <c r="C112" s="237"/>
      <c r="D112" s="227" t="s">
        <v>208</v>
      </c>
      <c r="E112" s="238" t="s">
        <v>19</v>
      </c>
      <c r="F112" s="239" t="s">
        <v>505</v>
      </c>
      <c r="G112" s="237"/>
      <c r="H112" s="240">
        <v>16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208</v>
      </c>
      <c r="AU112" s="246" t="s">
        <v>82</v>
      </c>
      <c r="AV112" s="14" t="s">
        <v>82</v>
      </c>
      <c r="AW112" s="14" t="s">
        <v>34</v>
      </c>
      <c r="AX112" s="14" t="s">
        <v>73</v>
      </c>
      <c r="AY112" s="246" t="s">
        <v>199</v>
      </c>
    </row>
    <row r="113" spans="1:65" s="2" customFormat="1" ht="37.8" customHeight="1">
      <c r="A113" s="38"/>
      <c r="B113" s="39"/>
      <c r="C113" s="212" t="s">
        <v>244</v>
      </c>
      <c r="D113" s="212" t="s">
        <v>201</v>
      </c>
      <c r="E113" s="213" t="s">
        <v>391</v>
      </c>
      <c r="F113" s="214" t="s">
        <v>392</v>
      </c>
      <c r="G113" s="215" t="s">
        <v>204</v>
      </c>
      <c r="H113" s="216">
        <v>16</v>
      </c>
      <c r="I113" s="217"/>
      <c r="J113" s="218">
        <f>ROUND(I113*H113,2)</f>
        <v>0</v>
      </c>
      <c r="K113" s="214" t="s">
        <v>205</v>
      </c>
      <c r="L113" s="44"/>
      <c r="M113" s="219" t="s">
        <v>19</v>
      </c>
      <c r="N113" s="220" t="s">
        <v>44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206</v>
      </c>
      <c r="AT113" s="223" t="s">
        <v>201</v>
      </c>
      <c r="AU113" s="223" t="s">
        <v>82</v>
      </c>
      <c r="AY113" s="17" t="s">
        <v>199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206</v>
      </c>
      <c r="BM113" s="223" t="s">
        <v>506</v>
      </c>
    </row>
    <row r="114" spans="1:65" s="2" customFormat="1" ht="16.5" customHeight="1">
      <c r="A114" s="38"/>
      <c r="B114" s="39"/>
      <c r="C114" s="252" t="s">
        <v>249</v>
      </c>
      <c r="D114" s="252" t="s">
        <v>394</v>
      </c>
      <c r="E114" s="253" t="s">
        <v>395</v>
      </c>
      <c r="F114" s="254" t="s">
        <v>396</v>
      </c>
      <c r="G114" s="255" t="s">
        <v>397</v>
      </c>
      <c r="H114" s="256">
        <v>0.24</v>
      </c>
      <c r="I114" s="257"/>
      <c r="J114" s="258">
        <f>ROUND(I114*H114,2)</f>
        <v>0</v>
      </c>
      <c r="K114" s="254" t="s">
        <v>205</v>
      </c>
      <c r="L114" s="259"/>
      <c r="M114" s="260" t="s">
        <v>19</v>
      </c>
      <c r="N114" s="261" t="s">
        <v>44</v>
      </c>
      <c r="O114" s="84"/>
      <c r="P114" s="221">
        <f>O114*H114</f>
        <v>0</v>
      </c>
      <c r="Q114" s="221">
        <v>0.001</v>
      </c>
      <c r="R114" s="221">
        <f>Q114*H114</f>
        <v>0.00024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249</v>
      </c>
      <c r="AT114" s="223" t="s">
        <v>394</v>
      </c>
      <c r="AU114" s="223" t="s">
        <v>82</v>
      </c>
      <c r="AY114" s="17" t="s">
        <v>199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206</v>
      </c>
      <c r="BM114" s="223" t="s">
        <v>507</v>
      </c>
    </row>
    <row r="115" spans="1:51" s="14" customFormat="1" ht="12">
      <c r="A115" s="14"/>
      <c r="B115" s="236"/>
      <c r="C115" s="237"/>
      <c r="D115" s="227" t="s">
        <v>208</v>
      </c>
      <c r="E115" s="238" t="s">
        <v>19</v>
      </c>
      <c r="F115" s="239" t="s">
        <v>508</v>
      </c>
      <c r="G115" s="237"/>
      <c r="H115" s="240">
        <v>0.24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208</v>
      </c>
      <c r="AU115" s="246" t="s">
        <v>82</v>
      </c>
      <c r="AV115" s="14" t="s">
        <v>82</v>
      </c>
      <c r="AW115" s="14" t="s">
        <v>34</v>
      </c>
      <c r="AX115" s="14" t="s">
        <v>73</v>
      </c>
      <c r="AY115" s="246" t="s">
        <v>199</v>
      </c>
    </row>
    <row r="116" spans="1:65" s="2" customFormat="1" ht="49.05" customHeight="1">
      <c r="A116" s="38"/>
      <c r="B116" s="39"/>
      <c r="C116" s="212" t="s">
        <v>223</v>
      </c>
      <c r="D116" s="212" t="s">
        <v>201</v>
      </c>
      <c r="E116" s="213" t="s">
        <v>400</v>
      </c>
      <c r="F116" s="214" t="s">
        <v>401</v>
      </c>
      <c r="G116" s="215" t="s">
        <v>204</v>
      </c>
      <c r="H116" s="216">
        <v>16</v>
      </c>
      <c r="I116" s="217"/>
      <c r="J116" s="218">
        <f>ROUND(I116*H116,2)</f>
        <v>0</v>
      </c>
      <c r="K116" s="214" t="s">
        <v>205</v>
      </c>
      <c r="L116" s="44"/>
      <c r="M116" s="219" t="s">
        <v>19</v>
      </c>
      <c r="N116" s="220" t="s">
        <v>44</v>
      </c>
      <c r="O116" s="84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206</v>
      </c>
      <c r="AT116" s="223" t="s">
        <v>201</v>
      </c>
      <c r="AU116" s="223" t="s">
        <v>82</v>
      </c>
      <c r="AY116" s="17" t="s">
        <v>199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206</v>
      </c>
      <c r="BM116" s="223" t="s">
        <v>509</v>
      </c>
    </row>
    <row r="117" spans="1:65" s="2" customFormat="1" ht="49.05" customHeight="1">
      <c r="A117" s="38"/>
      <c r="B117" s="39"/>
      <c r="C117" s="212" t="s">
        <v>431</v>
      </c>
      <c r="D117" s="212" t="s">
        <v>201</v>
      </c>
      <c r="E117" s="213" t="s">
        <v>510</v>
      </c>
      <c r="F117" s="214" t="s">
        <v>511</v>
      </c>
      <c r="G117" s="215" t="s">
        <v>204</v>
      </c>
      <c r="H117" s="216">
        <v>16</v>
      </c>
      <c r="I117" s="217"/>
      <c r="J117" s="218">
        <f>ROUND(I117*H117,2)</f>
        <v>0</v>
      </c>
      <c r="K117" s="214" t="s">
        <v>205</v>
      </c>
      <c r="L117" s="44"/>
      <c r="M117" s="219" t="s">
        <v>19</v>
      </c>
      <c r="N117" s="220" t="s">
        <v>44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206</v>
      </c>
      <c r="AT117" s="223" t="s">
        <v>201</v>
      </c>
      <c r="AU117" s="223" t="s">
        <v>82</v>
      </c>
      <c r="AY117" s="17" t="s">
        <v>199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206</v>
      </c>
      <c r="BM117" s="223" t="s">
        <v>512</v>
      </c>
    </row>
    <row r="118" spans="1:63" s="12" customFormat="1" ht="22.8" customHeight="1">
      <c r="A118" s="12"/>
      <c r="B118" s="196"/>
      <c r="C118" s="197"/>
      <c r="D118" s="198" t="s">
        <v>72</v>
      </c>
      <c r="E118" s="210" t="s">
        <v>82</v>
      </c>
      <c r="F118" s="210" t="s">
        <v>513</v>
      </c>
      <c r="G118" s="197"/>
      <c r="H118" s="197"/>
      <c r="I118" s="200"/>
      <c r="J118" s="211">
        <f>BK118</f>
        <v>0</v>
      </c>
      <c r="K118" s="197"/>
      <c r="L118" s="202"/>
      <c r="M118" s="203"/>
      <c r="N118" s="204"/>
      <c r="O118" s="204"/>
      <c r="P118" s="205">
        <f>SUM(P119:P120)</f>
        <v>0</v>
      </c>
      <c r="Q118" s="204"/>
      <c r="R118" s="205">
        <f>SUM(R119:R120)</f>
        <v>2.5403399999999996</v>
      </c>
      <c r="S118" s="204"/>
      <c r="T118" s="206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80</v>
      </c>
      <c r="AT118" s="208" t="s">
        <v>72</v>
      </c>
      <c r="AU118" s="208" t="s">
        <v>80</v>
      </c>
      <c r="AY118" s="207" t="s">
        <v>199</v>
      </c>
      <c r="BK118" s="209">
        <f>SUM(BK119:BK120)</f>
        <v>0</v>
      </c>
    </row>
    <row r="119" spans="1:65" s="2" customFormat="1" ht="24.15" customHeight="1">
      <c r="A119" s="38"/>
      <c r="B119" s="39"/>
      <c r="C119" s="212" t="s">
        <v>437</v>
      </c>
      <c r="D119" s="212" t="s">
        <v>201</v>
      </c>
      <c r="E119" s="213" t="s">
        <v>514</v>
      </c>
      <c r="F119" s="214" t="s">
        <v>515</v>
      </c>
      <c r="G119" s="215" t="s">
        <v>424</v>
      </c>
      <c r="H119" s="216">
        <v>1.283</v>
      </c>
      <c r="I119" s="217"/>
      <c r="J119" s="218">
        <f>ROUND(I119*H119,2)</f>
        <v>0</v>
      </c>
      <c r="K119" s="214" t="s">
        <v>205</v>
      </c>
      <c r="L119" s="44"/>
      <c r="M119" s="219" t="s">
        <v>19</v>
      </c>
      <c r="N119" s="220" t="s">
        <v>44</v>
      </c>
      <c r="O119" s="84"/>
      <c r="P119" s="221">
        <f>O119*H119</f>
        <v>0</v>
      </c>
      <c r="Q119" s="221">
        <v>1.98</v>
      </c>
      <c r="R119" s="221">
        <f>Q119*H119</f>
        <v>2.5403399999999996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206</v>
      </c>
      <c r="AT119" s="223" t="s">
        <v>201</v>
      </c>
      <c r="AU119" s="223" t="s">
        <v>82</v>
      </c>
      <c r="AY119" s="17" t="s">
        <v>199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206</v>
      </c>
      <c r="BM119" s="223" t="s">
        <v>516</v>
      </c>
    </row>
    <row r="120" spans="1:51" s="14" customFormat="1" ht="12">
      <c r="A120" s="14"/>
      <c r="B120" s="236"/>
      <c r="C120" s="237"/>
      <c r="D120" s="227" t="s">
        <v>208</v>
      </c>
      <c r="E120" s="238" t="s">
        <v>19</v>
      </c>
      <c r="F120" s="239" t="s">
        <v>517</v>
      </c>
      <c r="G120" s="237"/>
      <c r="H120" s="240">
        <v>1.283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208</v>
      </c>
      <c r="AU120" s="246" t="s">
        <v>82</v>
      </c>
      <c r="AV120" s="14" t="s">
        <v>82</v>
      </c>
      <c r="AW120" s="14" t="s">
        <v>34</v>
      </c>
      <c r="AX120" s="14" t="s">
        <v>73</v>
      </c>
      <c r="AY120" s="246" t="s">
        <v>199</v>
      </c>
    </row>
    <row r="121" spans="1:63" s="12" customFormat="1" ht="22.8" customHeight="1">
      <c r="A121" s="12"/>
      <c r="B121" s="196"/>
      <c r="C121" s="197"/>
      <c r="D121" s="198" t="s">
        <v>72</v>
      </c>
      <c r="E121" s="210" t="s">
        <v>206</v>
      </c>
      <c r="F121" s="210" t="s">
        <v>518</v>
      </c>
      <c r="G121" s="197"/>
      <c r="H121" s="197"/>
      <c r="I121" s="200"/>
      <c r="J121" s="211">
        <f>BK121</f>
        <v>0</v>
      </c>
      <c r="K121" s="197"/>
      <c r="L121" s="202"/>
      <c r="M121" s="203"/>
      <c r="N121" s="204"/>
      <c r="O121" s="204"/>
      <c r="P121" s="205">
        <f>SUM(P122:P123)</f>
        <v>0</v>
      </c>
      <c r="Q121" s="204"/>
      <c r="R121" s="205">
        <f>SUM(R122:R123)</f>
        <v>2.941519</v>
      </c>
      <c r="S121" s="204"/>
      <c r="T121" s="206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80</v>
      </c>
      <c r="AT121" s="208" t="s">
        <v>72</v>
      </c>
      <c r="AU121" s="208" t="s">
        <v>80</v>
      </c>
      <c r="AY121" s="207" t="s">
        <v>199</v>
      </c>
      <c r="BK121" s="209">
        <f>SUM(BK122:BK123)</f>
        <v>0</v>
      </c>
    </row>
    <row r="122" spans="1:65" s="2" customFormat="1" ht="37.8" customHeight="1">
      <c r="A122" s="38"/>
      <c r="B122" s="39"/>
      <c r="C122" s="212" t="s">
        <v>441</v>
      </c>
      <c r="D122" s="212" t="s">
        <v>201</v>
      </c>
      <c r="E122" s="213" t="s">
        <v>519</v>
      </c>
      <c r="F122" s="214" t="s">
        <v>520</v>
      </c>
      <c r="G122" s="215" t="s">
        <v>424</v>
      </c>
      <c r="H122" s="216">
        <v>1.211</v>
      </c>
      <c r="I122" s="217"/>
      <c r="J122" s="218">
        <f>ROUND(I122*H122,2)</f>
        <v>0</v>
      </c>
      <c r="K122" s="214" t="s">
        <v>205</v>
      </c>
      <c r="L122" s="44"/>
      <c r="M122" s="219" t="s">
        <v>19</v>
      </c>
      <c r="N122" s="220" t="s">
        <v>44</v>
      </c>
      <c r="O122" s="84"/>
      <c r="P122" s="221">
        <f>O122*H122</f>
        <v>0</v>
      </c>
      <c r="Q122" s="221">
        <v>2.429</v>
      </c>
      <c r="R122" s="221">
        <f>Q122*H122</f>
        <v>2.941519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206</v>
      </c>
      <c r="AT122" s="223" t="s">
        <v>201</v>
      </c>
      <c r="AU122" s="223" t="s">
        <v>82</v>
      </c>
      <c r="AY122" s="17" t="s">
        <v>199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206</v>
      </c>
      <c r="BM122" s="223" t="s">
        <v>521</v>
      </c>
    </row>
    <row r="123" spans="1:51" s="14" customFormat="1" ht="12">
      <c r="A123" s="14"/>
      <c r="B123" s="236"/>
      <c r="C123" s="237"/>
      <c r="D123" s="227" t="s">
        <v>208</v>
      </c>
      <c r="E123" s="238" t="s">
        <v>19</v>
      </c>
      <c r="F123" s="239" t="s">
        <v>522</v>
      </c>
      <c r="G123" s="237"/>
      <c r="H123" s="240">
        <v>1.211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208</v>
      </c>
      <c r="AU123" s="246" t="s">
        <v>82</v>
      </c>
      <c r="AV123" s="14" t="s">
        <v>82</v>
      </c>
      <c r="AW123" s="14" t="s">
        <v>34</v>
      </c>
      <c r="AX123" s="14" t="s">
        <v>73</v>
      </c>
      <c r="AY123" s="246" t="s">
        <v>199</v>
      </c>
    </row>
    <row r="124" spans="1:63" s="12" customFormat="1" ht="22.8" customHeight="1">
      <c r="A124" s="12"/>
      <c r="B124" s="196"/>
      <c r="C124" s="197"/>
      <c r="D124" s="198" t="s">
        <v>72</v>
      </c>
      <c r="E124" s="210" t="s">
        <v>231</v>
      </c>
      <c r="F124" s="210" t="s">
        <v>415</v>
      </c>
      <c r="G124" s="197"/>
      <c r="H124" s="197"/>
      <c r="I124" s="200"/>
      <c r="J124" s="211">
        <f>BK124</f>
        <v>0</v>
      </c>
      <c r="K124" s="197"/>
      <c r="L124" s="202"/>
      <c r="M124" s="203"/>
      <c r="N124" s="204"/>
      <c r="O124" s="204"/>
      <c r="P124" s="205">
        <f>P125</f>
        <v>0</v>
      </c>
      <c r="Q124" s="204"/>
      <c r="R124" s="205">
        <f>R125</f>
        <v>7.037999999999999</v>
      </c>
      <c r="S124" s="204"/>
      <c r="T124" s="206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80</v>
      </c>
      <c r="AT124" s="208" t="s">
        <v>72</v>
      </c>
      <c r="AU124" s="208" t="s">
        <v>80</v>
      </c>
      <c r="AY124" s="207" t="s">
        <v>199</v>
      </c>
      <c r="BK124" s="209">
        <f>BK125</f>
        <v>0</v>
      </c>
    </row>
    <row r="125" spans="1:65" s="2" customFormat="1" ht="24.15" customHeight="1">
      <c r="A125" s="38"/>
      <c r="B125" s="39"/>
      <c r="C125" s="212" t="s">
        <v>445</v>
      </c>
      <c r="D125" s="212" t="s">
        <v>201</v>
      </c>
      <c r="E125" s="213" t="s">
        <v>523</v>
      </c>
      <c r="F125" s="214" t="s">
        <v>524</v>
      </c>
      <c r="G125" s="215" t="s">
        <v>204</v>
      </c>
      <c r="H125" s="216">
        <v>12.24</v>
      </c>
      <c r="I125" s="217"/>
      <c r="J125" s="218">
        <f>ROUND(I125*H125,2)</f>
        <v>0</v>
      </c>
      <c r="K125" s="214" t="s">
        <v>205</v>
      </c>
      <c r="L125" s="44"/>
      <c r="M125" s="219" t="s">
        <v>19</v>
      </c>
      <c r="N125" s="220" t="s">
        <v>44</v>
      </c>
      <c r="O125" s="84"/>
      <c r="P125" s="221">
        <f>O125*H125</f>
        <v>0</v>
      </c>
      <c r="Q125" s="221">
        <v>0.575</v>
      </c>
      <c r="R125" s="221">
        <f>Q125*H125</f>
        <v>7.037999999999999</v>
      </c>
      <c r="S125" s="221">
        <v>0</v>
      </c>
      <c r="T125" s="22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3" t="s">
        <v>206</v>
      </c>
      <c r="AT125" s="223" t="s">
        <v>201</v>
      </c>
      <c r="AU125" s="223" t="s">
        <v>82</v>
      </c>
      <c r="AY125" s="17" t="s">
        <v>199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80</v>
      </c>
      <c r="BK125" s="224">
        <f>ROUND(I125*H125,2)</f>
        <v>0</v>
      </c>
      <c r="BL125" s="17" t="s">
        <v>206</v>
      </c>
      <c r="BM125" s="223" t="s">
        <v>525</v>
      </c>
    </row>
    <row r="126" spans="1:63" s="12" customFormat="1" ht="22.8" customHeight="1">
      <c r="A126" s="12"/>
      <c r="B126" s="196"/>
      <c r="C126" s="197"/>
      <c r="D126" s="198" t="s">
        <v>72</v>
      </c>
      <c r="E126" s="210" t="s">
        <v>249</v>
      </c>
      <c r="F126" s="210" t="s">
        <v>526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SUM(P127:P134)</f>
        <v>0</v>
      </c>
      <c r="Q126" s="204"/>
      <c r="R126" s="205">
        <f>SUM(R127:R134)</f>
        <v>7.9203388200000004</v>
      </c>
      <c r="S126" s="204"/>
      <c r="T126" s="206">
        <f>SUM(T127:T134)</f>
        <v>3.04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80</v>
      </c>
      <c r="AT126" s="208" t="s">
        <v>72</v>
      </c>
      <c r="AU126" s="208" t="s">
        <v>80</v>
      </c>
      <c r="AY126" s="207" t="s">
        <v>199</v>
      </c>
      <c r="BK126" s="209">
        <f>SUM(BK127:BK134)</f>
        <v>0</v>
      </c>
    </row>
    <row r="127" spans="1:65" s="2" customFormat="1" ht="24.15" customHeight="1">
      <c r="A127" s="38"/>
      <c r="B127" s="39"/>
      <c r="C127" s="212" t="s">
        <v>449</v>
      </c>
      <c r="D127" s="212" t="s">
        <v>201</v>
      </c>
      <c r="E127" s="213" t="s">
        <v>527</v>
      </c>
      <c r="F127" s="214" t="s">
        <v>528</v>
      </c>
      <c r="G127" s="215" t="s">
        <v>227</v>
      </c>
      <c r="H127" s="216">
        <v>9.5</v>
      </c>
      <c r="I127" s="217"/>
      <c r="J127" s="218">
        <f>ROUND(I127*H127,2)</f>
        <v>0</v>
      </c>
      <c r="K127" s="214" t="s">
        <v>205</v>
      </c>
      <c r="L127" s="44"/>
      <c r="M127" s="219" t="s">
        <v>19</v>
      </c>
      <c r="N127" s="220" t="s">
        <v>44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0.32</v>
      </c>
      <c r="T127" s="222">
        <f>S127*H127</f>
        <v>3.04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206</v>
      </c>
      <c r="AT127" s="223" t="s">
        <v>201</v>
      </c>
      <c r="AU127" s="223" t="s">
        <v>82</v>
      </c>
      <c r="AY127" s="17" t="s">
        <v>199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206</v>
      </c>
      <c r="BM127" s="223" t="s">
        <v>529</v>
      </c>
    </row>
    <row r="128" spans="1:65" s="2" customFormat="1" ht="33" customHeight="1">
      <c r="A128" s="38"/>
      <c r="B128" s="39"/>
      <c r="C128" s="212" t="s">
        <v>8</v>
      </c>
      <c r="D128" s="212" t="s">
        <v>201</v>
      </c>
      <c r="E128" s="213" t="s">
        <v>530</v>
      </c>
      <c r="F128" s="214" t="s">
        <v>531</v>
      </c>
      <c r="G128" s="215" t="s">
        <v>227</v>
      </c>
      <c r="H128" s="216">
        <v>9.5</v>
      </c>
      <c r="I128" s="217"/>
      <c r="J128" s="218">
        <f>ROUND(I128*H128,2)</f>
        <v>0</v>
      </c>
      <c r="K128" s="214" t="s">
        <v>205</v>
      </c>
      <c r="L128" s="44"/>
      <c r="M128" s="219" t="s">
        <v>19</v>
      </c>
      <c r="N128" s="220" t="s">
        <v>44</v>
      </c>
      <c r="O128" s="84"/>
      <c r="P128" s="221">
        <f>O128*H128</f>
        <v>0</v>
      </c>
      <c r="Q128" s="221">
        <v>3E-05</v>
      </c>
      <c r="R128" s="221">
        <f>Q128*H128</f>
        <v>0.000285</v>
      </c>
      <c r="S128" s="221">
        <v>0</v>
      </c>
      <c r="T128" s="22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3" t="s">
        <v>206</v>
      </c>
      <c r="AT128" s="223" t="s">
        <v>201</v>
      </c>
      <c r="AU128" s="223" t="s">
        <v>82</v>
      </c>
      <c r="AY128" s="17" t="s">
        <v>199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80</v>
      </c>
      <c r="BK128" s="224">
        <f>ROUND(I128*H128,2)</f>
        <v>0</v>
      </c>
      <c r="BL128" s="17" t="s">
        <v>206</v>
      </c>
      <c r="BM128" s="223" t="s">
        <v>532</v>
      </c>
    </row>
    <row r="129" spans="1:65" s="2" customFormat="1" ht="24.15" customHeight="1">
      <c r="A129" s="38"/>
      <c r="B129" s="39"/>
      <c r="C129" s="252" t="s">
        <v>457</v>
      </c>
      <c r="D129" s="252" t="s">
        <v>394</v>
      </c>
      <c r="E129" s="253" t="s">
        <v>533</v>
      </c>
      <c r="F129" s="254" t="s">
        <v>534</v>
      </c>
      <c r="G129" s="255" t="s">
        <v>227</v>
      </c>
      <c r="H129" s="256">
        <v>10</v>
      </c>
      <c r="I129" s="257"/>
      <c r="J129" s="258">
        <f>ROUND(I129*H129,2)</f>
        <v>0</v>
      </c>
      <c r="K129" s="254" t="s">
        <v>205</v>
      </c>
      <c r="L129" s="259"/>
      <c r="M129" s="260" t="s">
        <v>19</v>
      </c>
      <c r="N129" s="261" t="s">
        <v>44</v>
      </c>
      <c r="O129" s="84"/>
      <c r="P129" s="221">
        <f>O129*H129</f>
        <v>0</v>
      </c>
      <c r="Q129" s="221">
        <v>0.0092</v>
      </c>
      <c r="R129" s="221">
        <f>Q129*H129</f>
        <v>0.092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249</v>
      </c>
      <c r="AT129" s="223" t="s">
        <v>394</v>
      </c>
      <c r="AU129" s="223" t="s">
        <v>82</v>
      </c>
      <c r="AY129" s="17" t="s">
        <v>199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206</v>
      </c>
      <c r="BM129" s="223" t="s">
        <v>535</v>
      </c>
    </row>
    <row r="130" spans="1:65" s="2" customFormat="1" ht="24.15" customHeight="1">
      <c r="A130" s="38"/>
      <c r="B130" s="39"/>
      <c r="C130" s="212" t="s">
        <v>461</v>
      </c>
      <c r="D130" s="212" t="s">
        <v>201</v>
      </c>
      <c r="E130" s="213" t="s">
        <v>536</v>
      </c>
      <c r="F130" s="214" t="s">
        <v>537</v>
      </c>
      <c r="G130" s="215" t="s">
        <v>424</v>
      </c>
      <c r="H130" s="216">
        <v>3.172</v>
      </c>
      <c r="I130" s="217"/>
      <c r="J130" s="218">
        <f>ROUND(I130*H130,2)</f>
        <v>0</v>
      </c>
      <c r="K130" s="214" t="s">
        <v>205</v>
      </c>
      <c r="L130" s="44"/>
      <c r="M130" s="219" t="s">
        <v>19</v>
      </c>
      <c r="N130" s="220" t="s">
        <v>44</v>
      </c>
      <c r="O130" s="84"/>
      <c r="P130" s="221">
        <f>O130*H130</f>
        <v>0</v>
      </c>
      <c r="Q130" s="221">
        <v>2.45329</v>
      </c>
      <c r="R130" s="221">
        <f>Q130*H130</f>
        <v>7.78183588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206</v>
      </c>
      <c r="AT130" s="223" t="s">
        <v>201</v>
      </c>
      <c r="AU130" s="223" t="s">
        <v>82</v>
      </c>
      <c r="AY130" s="17" t="s">
        <v>199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206</v>
      </c>
      <c r="BM130" s="223" t="s">
        <v>538</v>
      </c>
    </row>
    <row r="131" spans="1:51" s="14" customFormat="1" ht="12">
      <c r="A131" s="14"/>
      <c r="B131" s="236"/>
      <c r="C131" s="237"/>
      <c r="D131" s="227" t="s">
        <v>208</v>
      </c>
      <c r="E131" s="238" t="s">
        <v>19</v>
      </c>
      <c r="F131" s="239" t="s">
        <v>539</v>
      </c>
      <c r="G131" s="237"/>
      <c r="H131" s="240">
        <v>3.172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208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199</v>
      </c>
    </row>
    <row r="132" spans="1:65" s="2" customFormat="1" ht="21.75" customHeight="1">
      <c r="A132" s="38"/>
      <c r="B132" s="39"/>
      <c r="C132" s="212" t="s">
        <v>389</v>
      </c>
      <c r="D132" s="212" t="s">
        <v>201</v>
      </c>
      <c r="E132" s="213" t="s">
        <v>540</v>
      </c>
      <c r="F132" s="214" t="s">
        <v>541</v>
      </c>
      <c r="G132" s="215" t="s">
        <v>204</v>
      </c>
      <c r="H132" s="216">
        <v>11.497</v>
      </c>
      <c r="I132" s="217"/>
      <c r="J132" s="218">
        <f>ROUND(I132*H132,2)</f>
        <v>0</v>
      </c>
      <c r="K132" s="214" t="s">
        <v>205</v>
      </c>
      <c r="L132" s="44"/>
      <c r="M132" s="219" t="s">
        <v>19</v>
      </c>
      <c r="N132" s="220" t="s">
        <v>44</v>
      </c>
      <c r="O132" s="84"/>
      <c r="P132" s="221">
        <f>O132*H132</f>
        <v>0</v>
      </c>
      <c r="Q132" s="221">
        <v>0.00402</v>
      </c>
      <c r="R132" s="221">
        <f>Q132*H132</f>
        <v>0.04621794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206</v>
      </c>
      <c r="AT132" s="223" t="s">
        <v>201</v>
      </c>
      <c r="AU132" s="223" t="s">
        <v>82</v>
      </c>
      <c r="AY132" s="17" t="s">
        <v>199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206</v>
      </c>
      <c r="BM132" s="223" t="s">
        <v>542</v>
      </c>
    </row>
    <row r="133" spans="1:51" s="14" customFormat="1" ht="12">
      <c r="A133" s="14"/>
      <c r="B133" s="236"/>
      <c r="C133" s="237"/>
      <c r="D133" s="227" t="s">
        <v>208</v>
      </c>
      <c r="E133" s="238" t="s">
        <v>19</v>
      </c>
      <c r="F133" s="239" t="s">
        <v>543</v>
      </c>
      <c r="G133" s="237"/>
      <c r="H133" s="240">
        <v>11.02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208</v>
      </c>
      <c r="AU133" s="246" t="s">
        <v>82</v>
      </c>
      <c r="AV133" s="14" t="s">
        <v>82</v>
      </c>
      <c r="AW133" s="14" t="s">
        <v>34</v>
      </c>
      <c r="AX133" s="14" t="s">
        <v>73</v>
      </c>
      <c r="AY133" s="246" t="s">
        <v>199</v>
      </c>
    </row>
    <row r="134" spans="1:51" s="14" customFormat="1" ht="12">
      <c r="A134" s="14"/>
      <c r="B134" s="236"/>
      <c r="C134" s="237"/>
      <c r="D134" s="227" t="s">
        <v>208</v>
      </c>
      <c r="E134" s="238" t="s">
        <v>19</v>
      </c>
      <c r="F134" s="239" t="s">
        <v>544</v>
      </c>
      <c r="G134" s="237"/>
      <c r="H134" s="240">
        <v>0.477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208</v>
      </c>
      <c r="AU134" s="246" t="s">
        <v>82</v>
      </c>
      <c r="AV134" s="14" t="s">
        <v>82</v>
      </c>
      <c r="AW134" s="14" t="s">
        <v>34</v>
      </c>
      <c r="AX134" s="14" t="s">
        <v>73</v>
      </c>
      <c r="AY134" s="246" t="s">
        <v>199</v>
      </c>
    </row>
    <row r="135" spans="1:63" s="12" customFormat="1" ht="22.8" customHeight="1">
      <c r="A135" s="12"/>
      <c r="B135" s="196"/>
      <c r="C135" s="197"/>
      <c r="D135" s="198" t="s">
        <v>72</v>
      </c>
      <c r="E135" s="210" t="s">
        <v>223</v>
      </c>
      <c r="F135" s="210" t="s">
        <v>224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P136</f>
        <v>0</v>
      </c>
      <c r="Q135" s="204"/>
      <c r="R135" s="205">
        <f>R136</f>
        <v>14.01132</v>
      </c>
      <c r="S135" s="204"/>
      <c r="T135" s="206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80</v>
      </c>
      <c r="AT135" s="208" t="s">
        <v>72</v>
      </c>
      <c r="AU135" s="208" t="s">
        <v>80</v>
      </c>
      <c r="AY135" s="207" t="s">
        <v>199</v>
      </c>
      <c r="BK135" s="209">
        <f>BK136</f>
        <v>0</v>
      </c>
    </row>
    <row r="136" spans="1:65" s="2" customFormat="1" ht="33" customHeight="1">
      <c r="A136" s="38"/>
      <c r="B136" s="39"/>
      <c r="C136" s="212" t="s">
        <v>470</v>
      </c>
      <c r="D136" s="212" t="s">
        <v>201</v>
      </c>
      <c r="E136" s="213" t="s">
        <v>545</v>
      </c>
      <c r="F136" s="214" t="s">
        <v>546</v>
      </c>
      <c r="G136" s="215" t="s">
        <v>547</v>
      </c>
      <c r="H136" s="216">
        <v>2</v>
      </c>
      <c r="I136" s="217"/>
      <c r="J136" s="218">
        <f>ROUND(I136*H136,2)</f>
        <v>0</v>
      </c>
      <c r="K136" s="214" t="s">
        <v>205</v>
      </c>
      <c r="L136" s="44"/>
      <c r="M136" s="219" t="s">
        <v>19</v>
      </c>
      <c r="N136" s="220" t="s">
        <v>44</v>
      </c>
      <c r="O136" s="84"/>
      <c r="P136" s="221">
        <f>O136*H136</f>
        <v>0</v>
      </c>
      <c r="Q136" s="221">
        <v>7.00566</v>
      </c>
      <c r="R136" s="221">
        <f>Q136*H136</f>
        <v>14.01132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206</v>
      </c>
      <c r="AT136" s="223" t="s">
        <v>201</v>
      </c>
      <c r="AU136" s="223" t="s">
        <v>82</v>
      </c>
      <c r="AY136" s="17" t="s">
        <v>199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206</v>
      </c>
      <c r="BM136" s="223" t="s">
        <v>548</v>
      </c>
    </row>
    <row r="137" spans="1:63" s="12" customFormat="1" ht="22.8" customHeight="1">
      <c r="A137" s="12"/>
      <c r="B137" s="196"/>
      <c r="C137" s="197"/>
      <c r="D137" s="198" t="s">
        <v>72</v>
      </c>
      <c r="E137" s="210" t="s">
        <v>237</v>
      </c>
      <c r="F137" s="210" t="s">
        <v>238</v>
      </c>
      <c r="G137" s="197"/>
      <c r="H137" s="197"/>
      <c r="I137" s="200"/>
      <c r="J137" s="211">
        <f>BK137</f>
        <v>0</v>
      </c>
      <c r="K137" s="197"/>
      <c r="L137" s="202"/>
      <c r="M137" s="203"/>
      <c r="N137" s="204"/>
      <c r="O137" s="204"/>
      <c r="P137" s="205">
        <f>SUM(P138:P142)</f>
        <v>0</v>
      </c>
      <c r="Q137" s="204"/>
      <c r="R137" s="205">
        <f>SUM(R138:R142)</f>
        <v>0</v>
      </c>
      <c r="S137" s="204"/>
      <c r="T137" s="206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80</v>
      </c>
      <c r="AT137" s="208" t="s">
        <v>72</v>
      </c>
      <c r="AU137" s="208" t="s">
        <v>80</v>
      </c>
      <c r="AY137" s="207" t="s">
        <v>199</v>
      </c>
      <c r="BK137" s="209">
        <f>SUM(BK138:BK142)</f>
        <v>0</v>
      </c>
    </row>
    <row r="138" spans="1:65" s="2" customFormat="1" ht="33" customHeight="1">
      <c r="A138" s="38"/>
      <c r="B138" s="39"/>
      <c r="C138" s="212" t="s">
        <v>472</v>
      </c>
      <c r="D138" s="212" t="s">
        <v>201</v>
      </c>
      <c r="E138" s="213" t="s">
        <v>240</v>
      </c>
      <c r="F138" s="214" t="s">
        <v>241</v>
      </c>
      <c r="G138" s="215" t="s">
        <v>242</v>
      </c>
      <c r="H138" s="216">
        <v>8.426</v>
      </c>
      <c r="I138" s="217"/>
      <c r="J138" s="218">
        <f>ROUND(I138*H138,2)</f>
        <v>0</v>
      </c>
      <c r="K138" s="214" t="s">
        <v>205</v>
      </c>
      <c r="L138" s="44"/>
      <c r="M138" s="219" t="s">
        <v>19</v>
      </c>
      <c r="N138" s="220" t="s">
        <v>44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206</v>
      </c>
      <c r="AT138" s="223" t="s">
        <v>201</v>
      </c>
      <c r="AU138" s="223" t="s">
        <v>82</v>
      </c>
      <c r="AY138" s="17" t="s">
        <v>199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206</v>
      </c>
      <c r="BM138" s="223" t="s">
        <v>549</v>
      </c>
    </row>
    <row r="139" spans="1:65" s="2" customFormat="1" ht="44.25" customHeight="1">
      <c r="A139" s="38"/>
      <c r="B139" s="39"/>
      <c r="C139" s="212" t="s">
        <v>7</v>
      </c>
      <c r="D139" s="212" t="s">
        <v>201</v>
      </c>
      <c r="E139" s="213" t="s">
        <v>245</v>
      </c>
      <c r="F139" s="214" t="s">
        <v>246</v>
      </c>
      <c r="G139" s="215" t="s">
        <v>242</v>
      </c>
      <c r="H139" s="216">
        <v>84.26</v>
      </c>
      <c r="I139" s="217"/>
      <c r="J139" s="218">
        <f>ROUND(I139*H139,2)</f>
        <v>0</v>
      </c>
      <c r="K139" s="214" t="s">
        <v>205</v>
      </c>
      <c r="L139" s="44"/>
      <c r="M139" s="219" t="s">
        <v>19</v>
      </c>
      <c r="N139" s="220" t="s">
        <v>44</v>
      </c>
      <c r="O139" s="84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3" t="s">
        <v>206</v>
      </c>
      <c r="AT139" s="223" t="s">
        <v>201</v>
      </c>
      <c r="AU139" s="223" t="s">
        <v>82</v>
      </c>
      <c r="AY139" s="17" t="s">
        <v>199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80</v>
      </c>
      <c r="BK139" s="224">
        <f>ROUND(I139*H139,2)</f>
        <v>0</v>
      </c>
      <c r="BL139" s="17" t="s">
        <v>206</v>
      </c>
      <c r="BM139" s="223" t="s">
        <v>550</v>
      </c>
    </row>
    <row r="140" spans="1:51" s="14" customFormat="1" ht="12">
      <c r="A140" s="14"/>
      <c r="B140" s="236"/>
      <c r="C140" s="237"/>
      <c r="D140" s="227" t="s">
        <v>208</v>
      </c>
      <c r="E140" s="237"/>
      <c r="F140" s="239" t="s">
        <v>551</v>
      </c>
      <c r="G140" s="237"/>
      <c r="H140" s="240">
        <v>84.26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208</v>
      </c>
      <c r="AU140" s="246" t="s">
        <v>82</v>
      </c>
      <c r="AV140" s="14" t="s">
        <v>82</v>
      </c>
      <c r="AW140" s="14" t="s">
        <v>4</v>
      </c>
      <c r="AX140" s="14" t="s">
        <v>80</v>
      </c>
      <c r="AY140" s="246" t="s">
        <v>199</v>
      </c>
    </row>
    <row r="141" spans="1:65" s="2" customFormat="1" ht="44.25" customHeight="1">
      <c r="A141" s="38"/>
      <c r="B141" s="39"/>
      <c r="C141" s="212" t="s">
        <v>476</v>
      </c>
      <c r="D141" s="212" t="s">
        <v>201</v>
      </c>
      <c r="E141" s="213" t="s">
        <v>552</v>
      </c>
      <c r="F141" s="214" t="s">
        <v>553</v>
      </c>
      <c r="G141" s="215" t="s">
        <v>242</v>
      </c>
      <c r="H141" s="216">
        <v>3.04</v>
      </c>
      <c r="I141" s="217"/>
      <c r="J141" s="218">
        <f>ROUND(I141*H141,2)</f>
        <v>0</v>
      </c>
      <c r="K141" s="214" t="s">
        <v>205</v>
      </c>
      <c r="L141" s="44"/>
      <c r="M141" s="219" t="s">
        <v>19</v>
      </c>
      <c r="N141" s="220" t="s">
        <v>44</v>
      </c>
      <c r="O141" s="84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3" t="s">
        <v>206</v>
      </c>
      <c r="AT141" s="223" t="s">
        <v>201</v>
      </c>
      <c r="AU141" s="223" t="s">
        <v>82</v>
      </c>
      <c r="AY141" s="17" t="s">
        <v>199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80</v>
      </c>
      <c r="BK141" s="224">
        <f>ROUND(I141*H141,2)</f>
        <v>0</v>
      </c>
      <c r="BL141" s="17" t="s">
        <v>206</v>
      </c>
      <c r="BM141" s="223" t="s">
        <v>554</v>
      </c>
    </row>
    <row r="142" spans="1:65" s="2" customFormat="1" ht="44.25" customHeight="1">
      <c r="A142" s="38"/>
      <c r="B142" s="39"/>
      <c r="C142" s="212" t="s">
        <v>555</v>
      </c>
      <c r="D142" s="212" t="s">
        <v>201</v>
      </c>
      <c r="E142" s="213" t="s">
        <v>556</v>
      </c>
      <c r="F142" s="214" t="s">
        <v>557</v>
      </c>
      <c r="G142" s="215" t="s">
        <v>242</v>
      </c>
      <c r="H142" s="216">
        <v>5.386</v>
      </c>
      <c r="I142" s="217"/>
      <c r="J142" s="218">
        <f>ROUND(I142*H142,2)</f>
        <v>0</v>
      </c>
      <c r="K142" s="214" t="s">
        <v>205</v>
      </c>
      <c r="L142" s="44"/>
      <c r="M142" s="219" t="s">
        <v>19</v>
      </c>
      <c r="N142" s="220" t="s">
        <v>44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206</v>
      </c>
      <c r="AT142" s="223" t="s">
        <v>201</v>
      </c>
      <c r="AU142" s="223" t="s">
        <v>82</v>
      </c>
      <c r="AY142" s="17" t="s">
        <v>199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206</v>
      </c>
      <c r="BM142" s="223" t="s">
        <v>558</v>
      </c>
    </row>
    <row r="143" spans="1:63" s="12" customFormat="1" ht="22.8" customHeight="1">
      <c r="A143" s="12"/>
      <c r="B143" s="196"/>
      <c r="C143" s="197"/>
      <c r="D143" s="198" t="s">
        <v>72</v>
      </c>
      <c r="E143" s="210" t="s">
        <v>253</v>
      </c>
      <c r="F143" s="210" t="s">
        <v>254</v>
      </c>
      <c r="G143" s="197"/>
      <c r="H143" s="197"/>
      <c r="I143" s="200"/>
      <c r="J143" s="211">
        <f>BK143</f>
        <v>0</v>
      </c>
      <c r="K143" s="197"/>
      <c r="L143" s="202"/>
      <c r="M143" s="203"/>
      <c r="N143" s="204"/>
      <c r="O143" s="204"/>
      <c r="P143" s="205">
        <f>P144</f>
        <v>0</v>
      </c>
      <c r="Q143" s="204"/>
      <c r="R143" s="205">
        <f>R144</f>
        <v>0</v>
      </c>
      <c r="S143" s="204"/>
      <c r="T143" s="206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7" t="s">
        <v>80</v>
      </c>
      <c r="AT143" s="208" t="s">
        <v>72</v>
      </c>
      <c r="AU143" s="208" t="s">
        <v>80</v>
      </c>
      <c r="AY143" s="207" t="s">
        <v>199</v>
      </c>
      <c r="BK143" s="209">
        <f>BK144</f>
        <v>0</v>
      </c>
    </row>
    <row r="144" spans="1:65" s="2" customFormat="1" ht="44.25" customHeight="1">
      <c r="A144" s="38"/>
      <c r="B144" s="39"/>
      <c r="C144" s="212" t="s">
        <v>559</v>
      </c>
      <c r="D144" s="212" t="s">
        <v>201</v>
      </c>
      <c r="E144" s="213" t="s">
        <v>255</v>
      </c>
      <c r="F144" s="214" t="s">
        <v>256</v>
      </c>
      <c r="G144" s="215" t="s">
        <v>242</v>
      </c>
      <c r="H144" s="216">
        <v>39.197</v>
      </c>
      <c r="I144" s="217"/>
      <c r="J144" s="218">
        <f>ROUND(I144*H144,2)</f>
        <v>0</v>
      </c>
      <c r="K144" s="214" t="s">
        <v>205</v>
      </c>
      <c r="L144" s="44"/>
      <c r="M144" s="247" t="s">
        <v>19</v>
      </c>
      <c r="N144" s="248" t="s">
        <v>44</v>
      </c>
      <c r="O144" s="249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3" t="s">
        <v>206</v>
      </c>
      <c r="AT144" s="223" t="s">
        <v>201</v>
      </c>
      <c r="AU144" s="223" t="s">
        <v>82</v>
      </c>
      <c r="AY144" s="17" t="s">
        <v>199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80</v>
      </c>
      <c r="BK144" s="224">
        <f>ROUND(I144*H144,2)</f>
        <v>0</v>
      </c>
      <c r="BL144" s="17" t="s">
        <v>206</v>
      </c>
      <c r="BM144" s="223" t="s">
        <v>560</v>
      </c>
    </row>
    <row r="145" spans="1:31" s="2" customFormat="1" ht="6.95" customHeight="1">
      <c r="A145" s="38"/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password="CC35" sheet="1" objects="1" scenarios="1" formatColumns="0" formatRows="0" autoFilter="0"/>
  <autoFilter ref="C94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375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561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ROUND(J90,2)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ROUND((SUM(BE90:BE105)),2)</f>
        <v>0</v>
      </c>
      <c r="G35" s="38"/>
      <c r="H35" s="38"/>
      <c r="I35" s="157">
        <v>0.21</v>
      </c>
      <c r="J35" s="156">
        <f>ROUND(((SUM(BE90:BE105))*I35),2)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ROUND((SUM(BF90:BF105)),2)</f>
        <v>0</v>
      </c>
      <c r="G36" s="38"/>
      <c r="H36" s="38"/>
      <c r="I36" s="157">
        <v>0.15</v>
      </c>
      <c r="J36" s="156">
        <f>ROUND(((SUM(BF90:BF105))*I36),2)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ROUND((SUM(BG90:BG105)),2)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ROUND((SUM(BH90:BH105)),2)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ROUND((SUM(BI90:BI105)),2)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375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03 - SO 112 - Hospodářský sjezd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J90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J91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180</v>
      </c>
      <c r="E65" s="182"/>
      <c r="F65" s="182"/>
      <c r="G65" s="182"/>
      <c r="H65" s="182"/>
      <c r="I65" s="182"/>
      <c r="J65" s="183">
        <f>J92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378</v>
      </c>
      <c r="E66" s="182"/>
      <c r="F66" s="182"/>
      <c r="G66" s="182"/>
      <c r="H66" s="182"/>
      <c r="I66" s="182"/>
      <c r="J66" s="183">
        <f>J97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182</v>
      </c>
      <c r="E67" s="182"/>
      <c r="F67" s="182"/>
      <c r="G67" s="182"/>
      <c r="H67" s="182"/>
      <c r="I67" s="182"/>
      <c r="J67" s="183">
        <f>J99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183</v>
      </c>
      <c r="E68" s="182"/>
      <c r="F68" s="182"/>
      <c r="G68" s="182"/>
      <c r="H68" s="182"/>
      <c r="I68" s="182"/>
      <c r="J68" s="183">
        <f>J104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184</v>
      </c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9" t="str">
        <f>E7</f>
        <v>III/19357 od II/193 u Třebnic - OK II/193 u Horšovského Týna</v>
      </c>
      <c r="F78" s="32"/>
      <c r="G78" s="32"/>
      <c r="H78" s="32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2:12" s="1" customFormat="1" ht="12" customHeight="1">
      <c r="B79" s="21"/>
      <c r="C79" s="32" t="s">
        <v>171</v>
      </c>
      <c r="D79" s="22"/>
      <c r="E79" s="22"/>
      <c r="F79" s="22"/>
      <c r="G79" s="22"/>
      <c r="H79" s="22"/>
      <c r="I79" s="22"/>
      <c r="J79" s="22"/>
      <c r="K79" s="22"/>
      <c r="L79" s="20"/>
    </row>
    <row r="80" spans="1:31" s="2" customFormat="1" ht="16.5" customHeight="1">
      <c r="A80" s="38"/>
      <c r="B80" s="39"/>
      <c r="C80" s="40"/>
      <c r="D80" s="40"/>
      <c r="E80" s="169" t="s">
        <v>375</v>
      </c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173</v>
      </c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E11</f>
        <v>03 - SO 112 - Hospodářský sjezd</v>
      </c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F14</f>
        <v xml:space="preserve"> </v>
      </c>
      <c r="G84" s="40"/>
      <c r="H84" s="40"/>
      <c r="I84" s="32" t="s">
        <v>23</v>
      </c>
      <c r="J84" s="72" t="str">
        <f>IF(J14="","",J14)</f>
        <v>18. 3. 2021</v>
      </c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E17</f>
        <v xml:space="preserve"> </v>
      </c>
      <c r="G86" s="40"/>
      <c r="H86" s="40"/>
      <c r="I86" s="32" t="s">
        <v>30</v>
      </c>
      <c r="J86" s="36" t="str">
        <f>E23</f>
        <v>IK Plzeň s.r.o.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IF(E20="","",E20)</f>
        <v>Vyplň údaj</v>
      </c>
      <c r="G87" s="40"/>
      <c r="H87" s="40"/>
      <c r="I87" s="32" t="s">
        <v>35</v>
      </c>
      <c r="J87" s="36" t="str">
        <f>E26</f>
        <v>Václav Nový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85"/>
      <c r="B89" s="186"/>
      <c r="C89" s="187" t="s">
        <v>185</v>
      </c>
      <c r="D89" s="188" t="s">
        <v>58</v>
      </c>
      <c r="E89" s="188" t="s">
        <v>54</v>
      </c>
      <c r="F89" s="188" t="s">
        <v>55</v>
      </c>
      <c r="G89" s="188" t="s">
        <v>186</v>
      </c>
      <c r="H89" s="188" t="s">
        <v>187</v>
      </c>
      <c r="I89" s="188" t="s">
        <v>188</v>
      </c>
      <c r="J89" s="188" t="s">
        <v>177</v>
      </c>
      <c r="K89" s="189" t="s">
        <v>189</v>
      </c>
      <c r="L89" s="190"/>
      <c r="M89" s="92" t="s">
        <v>19</v>
      </c>
      <c r="N89" s="93" t="s">
        <v>43</v>
      </c>
      <c r="O89" s="93" t="s">
        <v>190</v>
      </c>
      <c r="P89" s="93" t="s">
        <v>191</v>
      </c>
      <c r="Q89" s="93" t="s">
        <v>192</v>
      </c>
      <c r="R89" s="93" t="s">
        <v>193</v>
      </c>
      <c r="S89" s="93" t="s">
        <v>194</v>
      </c>
      <c r="T89" s="94" t="s">
        <v>195</v>
      </c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1:63" s="2" customFormat="1" ht="22.8" customHeight="1">
      <c r="A90" s="38"/>
      <c r="B90" s="39"/>
      <c r="C90" s="99" t="s">
        <v>196</v>
      </c>
      <c r="D90" s="40"/>
      <c r="E90" s="40"/>
      <c r="F90" s="40"/>
      <c r="G90" s="40"/>
      <c r="H90" s="40"/>
      <c r="I90" s="40"/>
      <c r="J90" s="191">
        <f>BK90</f>
        <v>0</v>
      </c>
      <c r="K90" s="40"/>
      <c r="L90" s="44"/>
      <c r="M90" s="95"/>
      <c r="N90" s="192"/>
      <c r="O90" s="96"/>
      <c r="P90" s="193">
        <f>P91</f>
        <v>0</v>
      </c>
      <c r="Q90" s="96"/>
      <c r="R90" s="193">
        <f>R91</f>
        <v>10.240749999999998</v>
      </c>
      <c r="S90" s="96"/>
      <c r="T90" s="194">
        <f>T91</f>
        <v>7.836399999999999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72</v>
      </c>
      <c r="AU90" s="17" t="s">
        <v>178</v>
      </c>
      <c r="BK90" s="195">
        <f>BK91</f>
        <v>0</v>
      </c>
    </row>
    <row r="91" spans="1:63" s="12" customFormat="1" ht="25.9" customHeight="1">
      <c r="A91" s="12"/>
      <c r="B91" s="196"/>
      <c r="C91" s="197"/>
      <c r="D91" s="198" t="s">
        <v>72</v>
      </c>
      <c r="E91" s="199" t="s">
        <v>197</v>
      </c>
      <c r="F91" s="199" t="s">
        <v>198</v>
      </c>
      <c r="G91" s="197"/>
      <c r="H91" s="197"/>
      <c r="I91" s="200"/>
      <c r="J91" s="201">
        <f>BK91</f>
        <v>0</v>
      </c>
      <c r="K91" s="197"/>
      <c r="L91" s="202"/>
      <c r="M91" s="203"/>
      <c r="N91" s="204"/>
      <c r="O91" s="204"/>
      <c r="P91" s="205">
        <f>P92+P97+P99+P104</f>
        <v>0</v>
      </c>
      <c r="Q91" s="204"/>
      <c r="R91" s="205">
        <f>R92+R97+R99+R104</f>
        <v>10.240749999999998</v>
      </c>
      <c r="S91" s="204"/>
      <c r="T91" s="206">
        <f>T92+T97+T99+T104</f>
        <v>7.836399999999999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73</v>
      </c>
      <c r="AY91" s="207" t="s">
        <v>199</v>
      </c>
      <c r="BK91" s="209">
        <f>BK92+BK97+BK99+BK104</f>
        <v>0</v>
      </c>
    </row>
    <row r="92" spans="1:63" s="12" customFormat="1" ht="22.8" customHeight="1">
      <c r="A92" s="12"/>
      <c r="B92" s="196"/>
      <c r="C92" s="197"/>
      <c r="D92" s="198" t="s">
        <v>72</v>
      </c>
      <c r="E92" s="210" t="s">
        <v>80</v>
      </c>
      <c r="F92" s="210" t="s">
        <v>200</v>
      </c>
      <c r="G92" s="197"/>
      <c r="H92" s="197"/>
      <c r="I92" s="200"/>
      <c r="J92" s="211">
        <f>BK92</f>
        <v>0</v>
      </c>
      <c r="K92" s="197"/>
      <c r="L92" s="202"/>
      <c r="M92" s="203"/>
      <c r="N92" s="204"/>
      <c r="O92" s="204"/>
      <c r="P92" s="205">
        <f>SUM(P93:P96)</f>
        <v>0</v>
      </c>
      <c r="Q92" s="204"/>
      <c r="R92" s="205">
        <f>SUM(R93:R96)</f>
        <v>0</v>
      </c>
      <c r="S92" s="204"/>
      <c r="T92" s="206">
        <f>SUM(T93:T96)</f>
        <v>7.836399999999999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72</v>
      </c>
      <c r="AU92" s="208" t="s">
        <v>80</v>
      </c>
      <c r="AY92" s="207" t="s">
        <v>199</v>
      </c>
      <c r="BK92" s="209">
        <f>SUM(BK93:BK96)</f>
        <v>0</v>
      </c>
    </row>
    <row r="93" spans="1:65" s="2" customFormat="1" ht="66.75" customHeight="1">
      <c r="A93" s="38"/>
      <c r="B93" s="39"/>
      <c r="C93" s="212" t="s">
        <v>80</v>
      </c>
      <c r="D93" s="212" t="s">
        <v>201</v>
      </c>
      <c r="E93" s="213" t="s">
        <v>482</v>
      </c>
      <c r="F93" s="214" t="s">
        <v>483</v>
      </c>
      <c r="G93" s="215" t="s">
        <v>204</v>
      </c>
      <c r="H93" s="216">
        <v>17.81</v>
      </c>
      <c r="I93" s="217"/>
      <c r="J93" s="218">
        <f>ROUND(I93*H93,2)</f>
        <v>0</v>
      </c>
      <c r="K93" s="214" t="s">
        <v>205</v>
      </c>
      <c r="L93" s="44"/>
      <c r="M93" s="219" t="s">
        <v>19</v>
      </c>
      <c r="N93" s="220" t="s">
        <v>44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0.44</v>
      </c>
      <c r="T93" s="222">
        <f>S93*H93</f>
        <v>7.836399999999999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206</v>
      </c>
      <c r="AT93" s="223" t="s">
        <v>201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562</v>
      </c>
    </row>
    <row r="94" spans="1:51" s="13" customFormat="1" ht="12">
      <c r="A94" s="13"/>
      <c r="B94" s="225"/>
      <c r="C94" s="226"/>
      <c r="D94" s="227" t="s">
        <v>208</v>
      </c>
      <c r="E94" s="228" t="s">
        <v>19</v>
      </c>
      <c r="F94" s="229" t="s">
        <v>563</v>
      </c>
      <c r="G94" s="226"/>
      <c r="H94" s="228" t="s">
        <v>19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208</v>
      </c>
      <c r="AU94" s="235" t="s">
        <v>82</v>
      </c>
      <c r="AV94" s="13" t="s">
        <v>80</v>
      </c>
      <c r="AW94" s="13" t="s">
        <v>34</v>
      </c>
      <c r="AX94" s="13" t="s">
        <v>73</v>
      </c>
      <c r="AY94" s="235" t="s">
        <v>199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564</v>
      </c>
      <c r="G95" s="237"/>
      <c r="H95" s="240">
        <v>17.81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65" s="2" customFormat="1" ht="33" customHeight="1">
      <c r="A96" s="38"/>
      <c r="B96" s="39"/>
      <c r="C96" s="212" t="s">
        <v>82</v>
      </c>
      <c r="D96" s="212" t="s">
        <v>201</v>
      </c>
      <c r="E96" s="213" t="s">
        <v>386</v>
      </c>
      <c r="F96" s="214" t="s">
        <v>387</v>
      </c>
      <c r="G96" s="215" t="s">
        <v>204</v>
      </c>
      <c r="H96" s="216">
        <v>17.81</v>
      </c>
      <c r="I96" s="217"/>
      <c r="J96" s="218">
        <f>ROUND(I96*H96,2)</f>
        <v>0</v>
      </c>
      <c r="K96" s="214" t="s">
        <v>205</v>
      </c>
      <c r="L96" s="44"/>
      <c r="M96" s="219" t="s">
        <v>19</v>
      </c>
      <c r="N96" s="220" t="s">
        <v>44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206</v>
      </c>
      <c r="AT96" s="223" t="s">
        <v>201</v>
      </c>
      <c r="AU96" s="223" t="s">
        <v>82</v>
      </c>
      <c r="AY96" s="17" t="s">
        <v>199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206</v>
      </c>
      <c r="BM96" s="223" t="s">
        <v>565</v>
      </c>
    </row>
    <row r="97" spans="1:63" s="12" customFormat="1" ht="22.8" customHeight="1">
      <c r="A97" s="12"/>
      <c r="B97" s="196"/>
      <c r="C97" s="197"/>
      <c r="D97" s="198" t="s">
        <v>72</v>
      </c>
      <c r="E97" s="210" t="s">
        <v>231</v>
      </c>
      <c r="F97" s="210" t="s">
        <v>415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P98</f>
        <v>0</v>
      </c>
      <c r="Q97" s="204"/>
      <c r="R97" s="205">
        <f>R98</f>
        <v>10.240749999999998</v>
      </c>
      <c r="S97" s="204"/>
      <c r="T97" s="206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80</v>
      </c>
      <c r="AT97" s="208" t="s">
        <v>72</v>
      </c>
      <c r="AU97" s="208" t="s">
        <v>80</v>
      </c>
      <c r="AY97" s="207" t="s">
        <v>199</v>
      </c>
      <c r="BK97" s="209">
        <f>BK98</f>
        <v>0</v>
      </c>
    </row>
    <row r="98" spans="1:65" s="2" customFormat="1" ht="24.15" customHeight="1">
      <c r="A98" s="38"/>
      <c r="B98" s="39"/>
      <c r="C98" s="212" t="s">
        <v>218</v>
      </c>
      <c r="D98" s="212" t="s">
        <v>201</v>
      </c>
      <c r="E98" s="213" t="s">
        <v>523</v>
      </c>
      <c r="F98" s="214" t="s">
        <v>524</v>
      </c>
      <c r="G98" s="215" t="s">
        <v>204</v>
      </c>
      <c r="H98" s="216">
        <v>17.81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0.575</v>
      </c>
      <c r="R98" s="221">
        <f>Q98*H98</f>
        <v>10.240749999999998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566</v>
      </c>
    </row>
    <row r="99" spans="1:63" s="12" customFormat="1" ht="22.8" customHeight="1">
      <c r="A99" s="12"/>
      <c r="B99" s="196"/>
      <c r="C99" s="197"/>
      <c r="D99" s="198" t="s">
        <v>72</v>
      </c>
      <c r="E99" s="210" t="s">
        <v>237</v>
      </c>
      <c r="F99" s="210" t="s">
        <v>238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SUM(P100:P103)</f>
        <v>0</v>
      </c>
      <c r="Q99" s="204"/>
      <c r="R99" s="205">
        <f>SUM(R100:R103)</f>
        <v>0</v>
      </c>
      <c r="S99" s="204"/>
      <c r="T99" s="206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80</v>
      </c>
      <c r="AT99" s="208" t="s">
        <v>72</v>
      </c>
      <c r="AU99" s="208" t="s">
        <v>80</v>
      </c>
      <c r="AY99" s="207" t="s">
        <v>199</v>
      </c>
      <c r="BK99" s="209">
        <f>SUM(BK100:BK103)</f>
        <v>0</v>
      </c>
    </row>
    <row r="100" spans="1:65" s="2" customFormat="1" ht="33" customHeight="1">
      <c r="A100" s="38"/>
      <c r="B100" s="39"/>
      <c r="C100" s="212" t="s">
        <v>206</v>
      </c>
      <c r="D100" s="212" t="s">
        <v>201</v>
      </c>
      <c r="E100" s="213" t="s">
        <v>240</v>
      </c>
      <c r="F100" s="214" t="s">
        <v>241</v>
      </c>
      <c r="G100" s="215" t="s">
        <v>242</v>
      </c>
      <c r="H100" s="216">
        <v>7.836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567</v>
      </c>
    </row>
    <row r="101" spans="1:65" s="2" customFormat="1" ht="44.25" customHeight="1">
      <c r="A101" s="38"/>
      <c r="B101" s="39"/>
      <c r="C101" s="212" t="s">
        <v>231</v>
      </c>
      <c r="D101" s="212" t="s">
        <v>201</v>
      </c>
      <c r="E101" s="213" t="s">
        <v>245</v>
      </c>
      <c r="F101" s="214" t="s">
        <v>246</v>
      </c>
      <c r="G101" s="215" t="s">
        <v>242</v>
      </c>
      <c r="H101" s="216">
        <v>78.36</v>
      </c>
      <c r="I101" s="217"/>
      <c r="J101" s="218">
        <f>ROUND(I101*H101,2)</f>
        <v>0</v>
      </c>
      <c r="K101" s="214" t="s">
        <v>205</v>
      </c>
      <c r="L101" s="44"/>
      <c r="M101" s="219" t="s">
        <v>19</v>
      </c>
      <c r="N101" s="220" t="s">
        <v>44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206</v>
      </c>
      <c r="AT101" s="223" t="s">
        <v>201</v>
      </c>
      <c r="AU101" s="223" t="s">
        <v>82</v>
      </c>
      <c r="AY101" s="17" t="s">
        <v>199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206</v>
      </c>
      <c r="BM101" s="223" t="s">
        <v>568</v>
      </c>
    </row>
    <row r="102" spans="1:51" s="14" customFormat="1" ht="12">
      <c r="A102" s="14"/>
      <c r="B102" s="236"/>
      <c r="C102" s="237"/>
      <c r="D102" s="227" t="s">
        <v>208</v>
      </c>
      <c r="E102" s="237"/>
      <c r="F102" s="239" t="s">
        <v>569</v>
      </c>
      <c r="G102" s="237"/>
      <c r="H102" s="240">
        <v>78.36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4</v>
      </c>
      <c r="AX102" s="14" t="s">
        <v>80</v>
      </c>
      <c r="AY102" s="246" t="s">
        <v>199</v>
      </c>
    </row>
    <row r="103" spans="1:65" s="2" customFormat="1" ht="44.25" customHeight="1">
      <c r="A103" s="38"/>
      <c r="B103" s="39"/>
      <c r="C103" s="212" t="s">
        <v>239</v>
      </c>
      <c r="D103" s="212" t="s">
        <v>201</v>
      </c>
      <c r="E103" s="213" t="s">
        <v>556</v>
      </c>
      <c r="F103" s="214" t="s">
        <v>557</v>
      </c>
      <c r="G103" s="215" t="s">
        <v>242</v>
      </c>
      <c r="H103" s="216">
        <v>7.836</v>
      </c>
      <c r="I103" s="217"/>
      <c r="J103" s="218">
        <f>ROUND(I103*H103,2)</f>
        <v>0</v>
      </c>
      <c r="K103" s="214" t="s">
        <v>205</v>
      </c>
      <c r="L103" s="44"/>
      <c r="M103" s="219" t="s">
        <v>19</v>
      </c>
      <c r="N103" s="220" t="s">
        <v>44</v>
      </c>
      <c r="O103" s="84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23" t="s">
        <v>206</v>
      </c>
      <c r="AT103" s="223" t="s">
        <v>201</v>
      </c>
      <c r="AU103" s="223" t="s">
        <v>82</v>
      </c>
      <c r="AY103" s="17" t="s">
        <v>199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80</v>
      </c>
      <c r="BK103" s="224">
        <f>ROUND(I103*H103,2)</f>
        <v>0</v>
      </c>
      <c r="BL103" s="17" t="s">
        <v>206</v>
      </c>
      <c r="BM103" s="223" t="s">
        <v>570</v>
      </c>
    </row>
    <row r="104" spans="1:63" s="12" customFormat="1" ht="22.8" customHeight="1">
      <c r="A104" s="12"/>
      <c r="B104" s="196"/>
      <c r="C104" s="197"/>
      <c r="D104" s="198" t="s">
        <v>72</v>
      </c>
      <c r="E104" s="210" t="s">
        <v>253</v>
      </c>
      <c r="F104" s="210" t="s">
        <v>254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P105</f>
        <v>0</v>
      </c>
      <c r="Q104" s="204"/>
      <c r="R104" s="205">
        <f>R105</f>
        <v>0</v>
      </c>
      <c r="S104" s="204"/>
      <c r="T104" s="206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80</v>
      </c>
      <c r="AT104" s="208" t="s">
        <v>72</v>
      </c>
      <c r="AU104" s="208" t="s">
        <v>80</v>
      </c>
      <c r="AY104" s="207" t="s">
        <v>199</v>
      </c>
      <c r="BK104" s="209">
        <f>BK105</f>
        <v>0</v>
      </c>
    </row>
    <row r="105" spans="1:65" s="2" customFormat="1" ht="44.25" customHeight="1">
      <c r="A105" s="38"/>
      <c r="B105" s="39"/>
      <c r="C105" s="212" t="s">
        <v>244</v>
      </c>
      <c r="D105" s="212" t="s">
        <v>201</v>
      </c>
      <c r="E105" s="213" t="s">
        <v>255</v>
      </c>
      <c r="F105" s="214" t="s">
        <v>256</v>
      </c>
      <c r="G105" s="215" t="s">
        <v>242</v>
      </c>
      <c r="H105" s="216">
        <v>10.241</v>
      </c>
      <c r="I105" s="217"/>
      <c r="J105" s="218">
        <f>ROUND(I105*H105,2)</f>
        <v>0</v>
      </c>
      <c r="K105" s="214" t="s">
        <v>205</v>
      </c>
      <c r="L105" s="44"/>
      <c r="M105" s="247" t="s">
        <v>19</v>
      </c>
      <c r="N105" s="248" t="s">
        <v>44</v>
      </c>
      <c r="O105" s="249"/>
      <c r="P105" s="250">
        <f>O105*H105</f>
        <v>0</v>
      </c>
      <c r="Q105" s="250">
        <v>0</v>
      </c>
      <c r="R105" s="250">
        <f>Q105*H105</f>
        <v>0</v>
      </c>
      <c r="S105" s="250">
        <v>0</v>
      </c>
      <c r="T105" s="251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571</v>
      </c>
    </row>
    <row r="106" spans="1:31" s="2" customFormat="1" ht="6.95" customHeight="1">
      <c r="A106" s="38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44"/>
      <c r="M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</sheetData>
  <sheetProtection password="CC35" sheet="1" objects="1" scenarios="1" formatColumns="0" formatRows="0" autoFilter="0"/>
  <autoFilter ref="C89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170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III/19357 od II/193 u Třebnic - OK II/193 u Horšovského Týna</v>
      </c>
      <c r="F7" s="142"/>
      <c r="G7" s="142"/>
      <c r="H7" s="142"/>
      <c r="L7" s="20"/>
    </row>
    <row r="8" spans="2:12" s="1" customFormat="1" ht="12" customHeight="1">
      <c r="B8" s="20"/>
      <c r="D8" s="142" t="s">
        <v>171</v>
      </c>
      <c r="L8" s="20"/>
    </row>
    <row r="9" spans="1:31" s="2" customFormat="1" ht="16.5" customHeight="1">
      <c r="A9" s="38"/>
      <c r="B9" s="44"/>
      <c r="C9" s="38"/>
      <c r="D9" s="38"/>
      <c r="E9" s="143" t="s">
        <v>375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173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572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18. 3. 2021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tr">
        <f>IF('Rekapitulace stavby'!AN10="","",'Rekapitulace stavby'!AN10)</f>
        <v/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tr">
        <f>IF('Rekapitulace stavby'!E11="","",'Rekapitulace stavby'!E11)</f>
        <v xml:space="preserve"> </v>
      </c>
      <c r="F17" s="38"/>
      <c r="G17" s="38"/>
      <c r="H17" s="38"/>
      <c r="I17" s="142" t="s">
        <v>27</v>
      </c>
      <c r="J17" s="133" t="str">
        <f>IF('Rekapitulace stavby'!AN11="","",'Rekapitulace stavby'!AN11)</f>
        <v/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28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27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30</v>
      </c>
      <c r="E22" s="38"/>
      <c r="F22" s="38"/>
      <c r="G22" s="38"/>
      <c r="H22" s="38"/>
      <c r="I22" s="142" t="s">
        <v>26</v>
      </c>
      <c r="J22" s="133" t="s">
        <v>31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27</v>
      </c>
      <c r="J23" s="133" t="s">
        <v>33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35</v>
      </c>
      <c r="E25" s="38"/>
      <c r="F25" s="38"/>
      <c r="G25" s="38"/>
      <c r="H25" s="38"/>
      <c r="I25" s="142" t="s">
        <v>26</v>
      </c>
      <c r="J25" s="133" t="s">
        <v>19</v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">
        <v>36</v>
      </c>
      <c r="F26" s="38"/>
      <c r="G26" s="38"/>
      <c r="H26" s="38"/>
      <c r="I26" s="142" t="s">
        <v>27</v>
      </c>
      <c r="J26" s="133" t="s">
        <v>19</v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37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39</v>
      </c>
      <c r="E32" s="38"/>
      <c r="F32" s="38"/>
      <c r="G32" s="38"/>
      <c r="H32" s="38"/>
      <c r="I32" s="38"/>
      <c r="J32" s="153">
        <f>ROUND(J89,2)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41</v>
      </c>
      <c r="G34" s="38"/>
      <c r="H34" s="38"/>
      <c r="I34" s="154" t="s">
        <v>40</v>
      </c>
      <c r="J34" s="154" t="s">
        <v>42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43</v>
      </c>
      <c r="E35" s="142" t="s">
        <v>44</v>
      </c>
      <c r="F35" s="156">
        <f>ROUND((SUM(BE89:BE109)),2)</f>
        <v>0</v>
      </c>
      <c r="G35" s="38"/>
      <c r="H35" s="38"/>
      <c r="I35" s="157">
        <v>0.21</v>
      </c>
      <c r="J35" s="156">
        <f>ROUND(((SUM(BE89:BE109))*I35),2)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45</v>
      </c>
      <c r="F36" s="156">
        <f>ROUND((SUM(BF89:BF109)),2)</f>
        <v>0</v>
      </c>
      <c r="G36" s="38"/>
      <c r="H36" s="38"/>
      <c r="I36" s="157">
        <v>0.15</v>
      </c>
      <c r="J36" s="156">
        <f>ROUND(((SUM(BF89:BF109))*I36),2)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46</v>
      </c>
      <c r="F37" s="156">
        <f>ROUND((SUM(BG89:BG109)),2)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47</v>
      </c>
      <c r="F38" s="156">
        <f>ROUND((SUM(BH89:BH109)),2)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48</v>
      </c>
      <c r="F39" s="156">
        <f>ROUND((SUM(BI89:BI109)),2)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49</v>
      </c>
      <c r="E41" s="160"/>
      <c r="F41" s="160"/>
      <c r="G41" s="161" t="s">
        <v>50</v>
      </c>
      <c r="H41" s="162" t="s">
        <v>51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175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III/19357 od II/193 u Třebnic - OK II/193 u Horšovského Týna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171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375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173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04 - Dopravní značení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 xml:space="preserve"> </v>
      </c>
      <c r="G56" s="40"/>
      <c r="H56" s="40"/>
      <c r="I56" s="32" t="s">
        <v>23</v>
      </c>
      <c r="J56" s="72" t="str">
        <f>IF(J14="","",J14)</f>
        <v>18. 3. 2021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5.15" customHeight="1">
      <c r="A58" s="38"/>
      <c r="B58" s="39"/>
      <c r="C58" s="32" t="s">
        <v>25</v>
      </c>
      <c r="D58" s="40"/>
      <c r="E58" s="40"/>
      <c r="F58" s="27" t="str">
        <f>E17</f>
        <v xml:space="preserve"> </v>
      </c>
      <c r="G58" s="40"/>
      <c r="H58" s="40"/>
      <c r="I58" s="32" t="s">
        <v>30</v>
      </c>
      <c r="J58" s="36" t="str">
        <f>E23</f>
        <v>IK Plzeň s.r.o.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28</v>
      </c>
      <c r="D59" s="40"/>
      <c r="E59" s="40"/>
      <c r="F59" s="27" t="str">
        <f>IF(E20="","",E20)</f>
        <v>Vyplň údaj</v>
      </c>
      <c r="G59" s="40"/>
      <c r="H59" s="40"/>
      <c r="I59" s="32" t="s">
        <v>35</v>
      </c>
      <c r="J59" s="36" t="str">
        <f>E26</f>
        <v>Václav Nový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176</v>
      </c>
      <c r="D61" s="171"/>
      <c r="E61" s="171"/>
      <c r="F61" s="171"/>
      <c r="G61" s="171"/>
      <c r="H61" s="171"/>
      <c r="I61" s="171"/>
      <c r="J61" s="172" t="s">
        <v>177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71</v>
      </c>
      <c r="D63" s="40"/>
      <c r="E63" s="40"/>
      <c r="F63" s="40"/>
      <c r="G63" s="40"/>
      <c r="H63" s="40"/>
      <c r="I63" s="40"/>
      <c r="J63" s="102">
        <f>J89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178</v>
      </c>
    </row>
    <row r="64" spans="1:31" s="9" customFormat="1" ht="24.95" customHeight="1">
      <c r="A64" s="9"/>
      <c r="B64" s="174"/>
      <c r="C64" s="175"/>
      <c r="D64" s="176" t="s">
        <v>179</v>
      </c>
      <c r="E64" s="177"/>
      <c r="F64" s="177"/>
      <c r="G64" s="177"/>
      <c r="H64" s="177"/>
      <c r="I64" s="177"/>
      <c r="J64" s="178">
        <f>J90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573</v>
      </c>
      <c r="E65" s="182"/>
      <c r="F65" s="182"/>
      <c r="G65" s="182"/>
      <c r="H65" s="182"/>
      <c r="I65" s="182"/>
      <c r="J65" s="183">
        <f>J91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182</v>
      </c>
      <c r="E66" s="182"/>
      <c r="F66" s="182"/>
      <c r="G66" s="182"/>
      <c r="H66" s="182"/>
      <c r="I66" s="182"/>
      <c r="J66" s="183">
        <f>J103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183</v>
      </c>
      <c r="E67" s="182"/>
      <c r="F67" s="182"/>
      <c r="G67" s="182"/>
      <c r="H67" s="182"/>
      <c r="I67" s="182"/>
      <c r="J67" s="183">
        <f>J108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184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9" t="str">
        <f>E7</f>
        <v>III/19357 od II/193 u Třebnic - OK II/193 u Horšovského Týna</v>
      </c>
      <c r="F77" s="32"/>
      <c r="G77" s="32"/>
      <c r="H77" s="32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2:12" s="1" customFormat="1" ht="12" customHeight="1">
      <c r="B78" s="21"/>
      <c r="C78" s="32" t="s">
        <v>171</v>
      </c>
      <c r="D78" s="22"/>
      <c r="E78" s="22"/>
      <c r="F78" s="22"/>
      <c r="G78" s="22"/>
      <c r="H78" s="22"/>
      <c r="I78" s="22"/>
      <c r="J78" s="22"/>
      <c r="K78" s="22"/>
      <c r="L78" s="20"/>
    </row>
    <row r="79" spans="1:31" s="2" customFormat="1" ht="16.5" customHeight="1">
      <c r="A79" s="38"/>
      <c r="B79" s="39"/>
      <c r="C79" s="40"/>
      <c r="D79" s="40"/>
      <c r="E79" s="169" t="s">
        <v>375</v>
      </c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173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E11</f>
        <v>04 - Dopravní značení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F14</f>
        <v xml:space="preserve"> </v>
      </c>
      <c r="G83" s="40"/>
      <c r="H83" s="40"/>
      <c r="I83" s="32" t="s">
        <v>23</v>
      </c>
      <c r="J83" s="72" t="str">
        <f>IF(J14="","",J14)</f>
        <v>18. 3. 2021</v>
      </c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E17</f>
        <v xml:space="preserve"> </v>
      </c>
      <c r="G85" s="40"/>
      <c r="H85" s="40"/>
      <c r="I85" s="32" t="s">
        <v>30</v>
      </c>
      <c r="J85" s="36" t="str">
        <f>E23</f>
        <v>IK Plzeň s.r.o.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28</v>
      </c>
      <c r="D86" s="40"/>
      <c r="E86" s="40"/>
      <c r="F86" s="27" t="str">
        <f>IF(E20="","",E20)</f>
        <v>Vyplň údaj</v>
      </c>
      <c r="G86" s="40"/>
      <c r="H86" s="40"/>
      <c r="I86" s="32" t="s">
        <v>35</v>
      </c>
      <c r="J86" s="36" t="str">
        <f>E26</f>
        <v>Václav Nový</v>
      </c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85"/>
      <c r="B88" s="186"/>
      <c r="C88" s="187" t="s">
        <v>185</v>
      </c>
      <c r="D88" s="188" t="s">
        <v>58</v>
      </c>
      <c r="E88" s="188" t="s">
        <v>54</v>
      </c>
      <c r="F88" s="188" t="s">
        <v>55</v>
      </c>
      <c r="G88" s="188" t="s">
        <v>186</v>
      </c>
      <c r="H88" s="188" t="s">
        <v>187</v>
      </c>
      <c r="I88" s="188" t="s">
        <v>188</v>
      </c>
      <c r="J88" s="188" t="s">
        <v>177</v>
      </c>
      <c r="K88" s="189" t="s">
        <v>189</v>
      </c>
      <c r="L88" s="190"/>
      <c r="M88" s="92" t="s">
        <v>19</v>
      </c>
      <c r="N88" s="93" t="s">
        <v>43</v>
      </c>
      <c r="O88" s="93" t="s">
        <v>190</v>
      </c>
      <c r="P88" s="93" t="s">
        <v>191</v>
      </c>
      <c r="Q88" s="93" t="s">
        <v>192</v>
      </c>
      <c r="R88" s="93" t="s">
        <v>193</v>
      </c>
      <c r="S88" s="93" t="s">
        <v>194</v>
      </c>
      <c r="T88" s="94" t="s">
        <v>195</v>
      </c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1:63" s="2" customFormat="1" ht="22.8" customHeight="1">
      <c r="A89" s="38"/>
      <c r="B89" s="39"/>
      <c r="C89" s="99" t="s">
        <v>196</v>
      </c>
      <c r="D89" s="40"/>
      <c r="E89" s="40"/>
      <c r="F89" s="40"/>
      <c r="G89" s="40"/>
      <c r="H89" s="40"/>
      <c r="I89" s="40"/>
      <c r="J89" s="191">
        <f>BK89</f>
        <v>0</v>
      </c>
      <c r="K89" s="40"/>
      <c r="L89" s="44"/>
      <c r="M89" s="95"/>
      <c r="N89" s="192"/>
      <c r="O89" s="96"/>
      <c r="P89" s="193">
        <f>P90</f>
        <v>0</v>
      </c>
      <c r="Q89" s="96"/>
      <c r="R89" s="193">
        <f>R90</f>
        <v>0.20646119999999998</v>
      </c>
      <c r="S89" s="96"/>
      <c r="T89" s="194">
        <f>T90</f>
        <v>2.9782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72</v>
      </c>
      <c r="AU89" s="17" t="s">
        <v>178</v>
      </c>
      <c r="BK89" s="195">
        <f>BK90</f>
        <v>0</v>
      </c>
    </row>
    <row r="90" spans="1:63" s="12" customFormat="1" ht="25.9" customHeight="1">
      <c r="A90" s="12"/>
      <c r="B90" s="196"/>
      <c r="C90" s="197"/>
      <c r="D90" s="198" t="s">
        <v>72</v>
      </c>
      <c r="E90" s="199" t="s">
        <v>197</v>
      </c>
      <c r="F90" s="199" t="s">
        <v>198</v>
      </c>
      <c r="G90" s="197"/>
      <c r="H90" s="197"/>
      <c r="I90" s="200"/>
      <c r="J90" s="201">
        <f>BK90</f>
        <v>0</v>
      </c>
      <c r="K90" s="197"/>
      <c r="L90" s="202"/>
      <c r="M90" s="203"/>
      <c r="N90" s="204"/>
      <c r="O90" s="204"/>
      <c r="P90" s="205">
        <f>P91+P103+P108</f>
        <v>0</v>
      </c>
      <c r="Q90" s="204"/>
      <c r="R90" s="205">
        <f>R91+R103+R108</f>
        <v>0.20646119999999998</v>
      </c>
      <c r="S90" s="204"/>
      <c r="T90" s="206">
        <f>T91+T103+T108</f>
        <v>2.9782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7" t="s">
        <v>80</v>
      </c>
      <c r="AT90" s="208" t="s">
        <v>72</v>
      </c>
      <c r="AU90" s="208" t="s">
        <v>73</v>
      </c>
      <c r="AY90" s="207" t="s">
        <v>199</v>
      </c>
      <c r="BK90" s="209">
        <f>BK91+BK103+BK108</f>
        <v>0</v>
      </c>
    </row>
    <row r="91" spans="1:63" s="12" customFormat="1" ht="22.8" customHeight="1">
      <c r="A91" s="12"/>
      <c r="B91" s="196"/>
      <c r="C91" s="197"/>
      <c r="D91" s="198" t="s">
        <v>72</v>
      </c>
      <c r="E91" s="210" t="s">
        <v>574</v>
      </c>
      <c r="F91" s="210" t="s">
        <v>575</v>
      </c>
      <c r="G91" s="197"/>
      <c r="H91" s="197"/>
      <c r="I91" s="200"/>
      <c r="J91" s="211">
        <f>BK91</f>
        <v>0</v>
      </c>
      <c r="K91" s="197"/>
      <c r="L91" s="202"/>
      <c r="M91" s="203"/>
      <c r="N91" s="204"/>
      <c r="O91" s="204"/>
      <c r="P91" s="205">
        <f>SUM(P92:P102)</f>
        <v>0</v>
      </c>
      <c r="Q91" s="204"/>
      <c r="R91" s="205">
        <f>SUM(R92:R102)</f>
        <v>0.20646119999999998</v>
      </c>
      <c r="S91" s="204"/>
      <c r="T91" s="206">
        <f>SUM(T92:T102)</f>
        <v>2.9782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7" t="s">
        <v>80</v>
      </c>
      <c r="AT91" s="208" t="s">
        <v>72</v>
      </c>
      <c r="AU91" s="208" t="s">
        <v>80</v>
      </c>
      <c r="AY91" s="207" t="s">
        <v>199</v>
      </c>
      <c r="BK91" s="209">
        <f>SUM(BK92:BK102)</f>
        <v>0</v>
      </c>
    </row>
    <row r="92" spans="1:65" s="2" customFormat="1" ht="33" customHeight="1">
      <c r="A92" s="38"/>
      <c r="B92" s="39"/>
      <c r="C92" s="212" t="s">
        <v>80</v>
      </c>
      <c r="D92" s="212" t="s">
        <v>201</v>
      </c>
      <c r="E92" s="213" t="s">
        <v>576</v>
      </c>
      <c r="F92" s="214" t="s">
        <v>577</v>
      </c>
      <c r="G92" s="215" t="s">
        <v>547</v>
      </c>
      <c r="H92" s="216">
        <v>4</v>
      </c>
      <c r="I92" s="217"/>
      <c r="J92" s="218">
        <f>ROUND(I92*H92,2)</f>
        <v>0</v>
      </c>
      <c r="K92" s="214" t="s">
        <v>205</v>
      </c>
      <c r="L92" s="44"/>
      <c r="M92" s="219" t="s">
        <v>19</v>
      </c>
      <c r="N92" s="220" t="s">
        <v>44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206</v>
      </c>
      <c r="AT92" s="223" t="s">
        <v>201</v>
      </c>
      <c r="AU92" s="223" t="s">
        <v>82</v>
      </c>
      <c r="AY92" s="17" t="s">
        <v>199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206</v>
      </c>
      <c r="BM92" s="223" t="s">
        <v>578</v>
      </c>
    </row>
    <row r="93" spans="1:65" s="2" customFormat="1" ht="16.5" customHeight="1">
      <c r="A93" s="38"/>
      <c r="B93" s="39"/>
      <c r="C93" s="252" t="s">
        <v>82</v>
      </c>
      <c r="D93" s="252" t="s">
        <v>394</v>
      </c>
      <c r="E93" s="253" t="s">
        <v>579</v>
      </c>
      <c r="F93" s="254" t="s">
        <v>580</v>
      </c>
      <c r="G93" s="255" t="s">
        <v>547</v>
      </c>
      <c r="H93" s="256">
        <v>4</v>
      </c>
      <c r="I93" s="257"/>
      <c r="J93" s="258">
        <f>ROUND(I93*H93,2)</f>
        <v>0</v>
      </c>
      <c r="K93" s="254" t="s">
        <v>205</v>
      </c>
      <c r="L93" s="259"/>
      <c r="M93" s="260" t="s">
        <v>19</v>
      </c>
      <c r="N93" s="261" t="s">
        <v>44</v>
      </c>
      <c r="O93" s="84"/>
      <c r="P93" s="221">
        <f>O93*H93</f>
        <v>0</v>
      </c>
      <c r="Q93" s="221">
        <v>0.0021</v>
      </c>
      <c r="R93" s="221">
        <f>Q93*H93</f>
        <v>0.0084</v>
      </c>
      <c r="S93" s="221">
        <v>0</v>
      </c>
      <c r="T93" s="222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249</v>
      </c>
      <c r="AT93" s="223" t="s">
        <v>394</v>
      </c>
      <c r="AU93" s="223" t="s">
        <v>82</v>
      </c>
      <c r="AY93" s="17" t="s">
        <v>199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206</v>
      </c>
      <c r="BM93" s="223" t="s">
        <v>581</v>
      </c>
    </row>
    <row r="94" spans="1:65" s="2" customFormat="1" ht="33" customHeight="1">
      <c r="A94" s="38"/>
      <c r="B94" s="39"/>
      <c r="C94" s="212" t="s">
        <v>218</v>
      </c>
      <c r="D94" s="212" t="s">
        <v>201</v>
      </c>
      <c r="E94" s="213" t="s">
        <v>582</v>
      </c>
      <c r="F94" s="214" t="s">
        <v>583</v>
      </c>
      <c r="G94" s="215" t="s">
        <v>227</v>
      </c>
      <c r="H94" s="216">
        <v>565.64</v>
      </c>
      <c r="I94" s="217"/>
      <c r="J94" s="218">
        <f>ROUND(I94*H94,2)</f>
        <v>0</v>
      </c>
      <c r="K94" s="214" t="s">
        <v>205</v>
      </c>
      <c r="L94" s="44"/>
      <c r="M94" s="219" t="s">
        <v>19</v>
      </c>
      <c r="N94" s="220" t="s">
        <v>44</v>
      </c>
      <c r="O94" s="84"/>
      <c r="P94" s="221">
        <f>O94*H94</f>
        <v>0</v>
      </c>
      <c r="Q94" s="221">
        <v>0.00033</v>
      </c>
      <c r="R94" s="221">
        <f>Q94*H94</f>
        <v>0.1866612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206</v>
      </c>
      <c r="AT94" s="223" t="s">
        <v>201</v>
      </c>
      <c r="AU94" s="223" t="s">
        <v>82</v>
      </c>
      <c r="AY94" s="17" t="s">
        <v>199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206</v>
      </c>
      <c r="BM94" s="223" t="s">
        <v>584</v>
      </c>
    </row>
    <row r="95" spans="1:51" s="14" customFormat="1" ht="12">
      <c r="A95" s="14"/>
      <c r="B95" s="236"/>
      <c r="C95" s="237"/>
      <c r="D95" s="227" t="s">
        <v>208</v>
      </c>
      <c r="E95" s="238" t="s">
        <v>19</v>
      </c>
      <c r="F95" s="239" t="s">
        <v>585</v>
      </c>
      <c r="G95" s="237"/>
      <c r="H95" s="240">
        <v>561.64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208</v>
      </c>
      <c r="AU95" s="246" t="s">
        <v>82</v>
      </c>
      <c r="AV95" s="14" t="s">
        <v>82</v>
      </c>
      <c r="AW95" s="14" t="s">
        <v>34</v>
      </c>
      <c r="AX95" s="14" t="s">
        <v>73</v>
      </c>
      <c r="AY95" s="246" t="s">
        <v>199</v>
      </c>
    </row>
    <row r="96" spans="1:51" s="14" customFormat="1" ht="12">
      <c r="A96" s="14"/>
      <c r="B96" s="236"/>
      <c r="C96" s="237"/>
      <c r="D96" s="227" t="s">
        <v>208</v>
      </c>
      <c r="E96" s="238" t="s">
        <v>19</v>
      </c>
      <c r="F96" s="239" t="s">
        <v>586</v>
      </c>
      <c r="G96" s="237"/>
      <c r="H96" s="240">
        <v>4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208</v>
      </c>
      <c r="AU96" s="246" t="s">
        <v>82</v>
      </c>
      <c r="AV96" s="14" t="s">
        <v>82</v>
      </c>
      <c r="AW96" s="14" t="s">
        <v>34</v>
      </c>
      <c r="AX96" s="14" t="s">
        <v>73</v>
      </c>
      <c r="AY96" s="246" t="s">
        <v>199</v>
      </c>
    </row>
    <row r="97" spans="1:65" s="2" customFormat="1" ht="33" customHeight="1">
      <c r="A97" s="38"/>
      <c r="B97" s="39"/>
      <c r="C97" s="212" t="s">
        <v>206</v>
      </c>
      <c r="D97" s="212" t="s">
        <v>201</v>
      </c>
      <c r="E97" s="213" t="s">
        <v>587</v>
      </c>
      <c r="F97" s="214" t="s">
        <v>588</v>
      </c>
      <c r="G97" s="215" t="s">
        <v>227</v>
      </c>
      <c r="H97" s="216">
        <v>30</v>
      </c>
      <c r="I97" s="217"/>
      <c r="J97" s="218">
        <f>ROUND(I97*H97,2)</f>
        <v>0</v>
      </c>
      <c r="K97" s="214" t="s">
        <v>205</v>
      </c>
      <c r="L97" s="44"/>
      <c r="M97" s="219" t="s">
        <v>19</v>
      </c>
      <c r="N97" s="220" t="s">
        <v>44</v>
      </c>
      <c r="O97" s="84"/>
      <c r="P97" s="221">
        <f>O97*H97</f>
        <v>0</v>
      </c>
      <c r="Q97" s="221">
        <v>0.00038</v>
      </c>
      <c r="R97" s="221">
        <f>Q97*H97</f>
        <v>0.0114</v>
      </c>
      <c r="S97" s="221">
        <v>0</v>
      </c>
      <c r="T97" s="222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23" t="s">
        <v>206</v>
      </c>
      <c r="AT97" s="223" t="s">
        <v>201</v>
      </c>
      <c r="AU97" s="223" t="s">
        <v>82</v>
      </c>
      <c r="AY97" s="17" t="s">
        <v>199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80</v>
      </c>
      <c r="BK97" s="224">
        <f>ROUND(I97*H97,2)</f>
        <v>0</v>
      </c>
      <c r="BL97" s="17" t="s">
        <v>206</v>
      </c>
      <c r="BM97" s="223" t="s">
        <v>589</v>
      </c>
    </row>
    <row r="98" spans="1:65" s="2" customFormat="1" ht="37.8" customHeight="1">
      <c r="A98" s="38"/>
      <c r="B98" s="39"/>
      <c r="C98" s="212" t="s">
        <v>231</v>
      </c>
      <c r="D98" s="212" t="s">
        <v>201</v>
      </c>
      <c r="E98" s="213" t="s">
        <v>590</v>
      </c>
      <c r="F98" s="214" t="s">
        <v>591</v>
      </c>
      <c r="G98" s="215" t="s">
        <v>227</v>
      </c>
      <c r="H98" s="216">
        <v>595.64</v>
      </c>
      <c r="I98" s="217"/>
      <c r="J98" s="218">
        <f>ROUND(I98*H98,2)</f>
        <v>0</v>
      </c>
      <c r="K98" s="214" t="s">
        <v>205</v>
      </c>
      <c r="L98" s="44"/>
      <c r="M98" s="219" t="s">
        <v>19</v>
      </c>
      <c r="N98" s="220" t="s">
        <v>44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206</v>
      </c>
      <c r="AT98" s="223" t="s">
        <v>201</v>
      </c>
      <c r="AU98" s="223" t="s">
        <v>82</v>
      </c>
      <c r="AY98" s="17" t="s">
        <v>199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206</v>
      </c>
      <c r="BM98" s="223" t="s">
        <v>592</v>
      </c>
    </row>
    <row r="99" spans="1:51" s="14" customFormat="1" ht="12">
      <c r="A99" s="14"/>
      <c r="B99" s="236"/>
      <c r="C99" s="237"/>
      <c r="D99" s="227" t="s">
        <v>208</v>
      </c>
      <c r="E99" s="238" t="s">
        <v>19</v>
      </c>
      <c r="F99" s="239" t="s">
        <v>593</v>
      </c>
      <c r="G99" s="237"/>
      <c r="H99" s="240">
        <v>595.64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208</v>
      </c>
      <c r="AU99" s="246" t="s">
        <v>82</v>
      </c>
      <c r="AV99" s="14" t="s">
        <v>82</v>
      </c>
      <c r="AW99" s="14" t="s">
        <v>34</v>
      </c>
      <c r="AX99" s="14" t="s">
        <v>73</v>
      </c>
      <c r="AY99" s="246" t="s">
        <v>199</v>
      </c>
    </row>
    <row r="100" spans="1:65" s="2" customFormat="1" ht="33" customHeight="1">
      <c r="A100" s="38"/>
      <c r="B100" s="39"/>
      <c r="C100" s="212" t="s">
        <v>239</v>
      </c>
      <c r="D100" s="212" t="s">
        <v>201</v>
      </c>
      <c r="E100" s="213" t="s">
        <v>594</v>
      </c>
      <c r="F100" s="214" t="s">
        <v>595</v>
      </c>
      <c r="G100" s="215" t="s">
        <v>204</v>
      </c>
      <c r="H100" s="216">
        <v>297.82</v>
      </c>
      <c r="I100" s="217"/>
      <c r="J100" s="218">
        <f>ROUND(I100*H100,2)</f>
        <v>0</v>
      </c>
      <c r="K100" s="214" t="s">
        <v>205</v>
      </c>
      <c r="L100" s="44"/>
      <c r="M100" s="219" t="s">
        <v>19</v>
      </c>
      <c r="N100" s="220" t="s">
        <v>44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0.01</v>
      </c>
      <c r="T100" s="222">
        <f>S100*H100</f>
        <v>2.9782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206</v>
      </c>
      <c r="AT100" s="223" t="s">
        <v>201</v>
      </c>
      <c r="AU100" s="223" t="s">
        <v>82</v>
      </c>
      <c r="AY100" s="17" t="s">
        <v>199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206</v>
      </c>
      <c r="BM100" s="223" t="s">
        <v>596</v>
      </c>
    </row>
    <row r="101" spans="1:51" s="14" customFormat="1" ht="12">
      <c r="A101" s="14"/>
      <c r="B101" s="236"/>
      <c r="C101" s="237"/>
      <c r="D101" s="227" t="s">
        <v>208</v>
      </c>
      <c r="E101" s="238" t="s">
        <v>19</v>
      </c>
      <c r="F101" s="239" t="s">
        <v>597</v>
      </c>
      <c r="G101" s="237"/>
      <c r="H101" s="240">
        <v>282.82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208</v>
      </c>
      <c r="AU101" s="246" t="s">
        <v>82</v>
      </c>
      <c r="AV101" s="14" t="s">
        <v>82</v>
      </c>
      <c r="AW101" s="14" t="s">
        <v>34</v>
      </c>
      <c r="AX101" s="14" t="s">
        <v>73</v>
      </c>
      <c r="AY101" s="246" t="s">
        <v>199</v>
      </c>
    </row>
    <row r="102" spans="1:51" s="14" customFormat="1" ht="12">
      <c r="A102" s="14"/>
      <c r="B102" s="236"/>
      <c r="C102" s="237"/>
      <c r="D102" s="227" t="s">
        <v>208</v>
      </c>
      <c r="E102" s="238" t="s">
        <v>19</v>
      </c>
      <c r="F102" s="239" t="s">
        <v>598</v>
      </c>
      <c r="G102" s="237"/>
      <c r="H102" s="240">
        <v>15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208</v>
      </c>
      <c r="AU102" s="246" t="s">
        <v>82</v>
      </c>
      <c r="AV102" s="14" t="s">
        <v>82</v>
      </c>
      <c r="AW102" s="14" t="s">
        <v>34</v>
      </c>
      <c r="AX102" s="14" t="s">
        <v>73</v>
      </c>
      <c r="AY102" s="246" t="s">
        <v>199</v>
      </c>
    </row>
    <row r="103" spans="1:63" s="12" customFormat="1" ht="22.8" customHeight="1">
      <c r="A103" s="12"/>
      <c r="B103" s="196"/>
      <c r="C103" s="197"/>
      <c r="D103" s="198" t="s">
        <v>72</v>
      </c>
      <c r="E103" s="210" t="s">
        <v>237</v>
      </c>
      <c r="F103" s="210" t="s">
        <v>238</v>
      </c>
      <c r="G103" s="197"/>
      <c r="H103" s="197"/>
      <c r="I103" s="200"/>
      <c r="J103" s="211">
        <f>BK103</f>
        <v>0</v>
      </c>
      <c r="K103" s="197"/>
      <c r="L103" s="202"/>
      <c r="M103" s="203"/>
      <c r="N103" s="204"/>
      <c r="O103" s="204"/>
      <c r="P103" s="205">
        <f>SUM(P104:P107)</f>
        <v>0</v>
      </c>
      <c r="Q103" s="204"/>
      <c r="R103" s="205">
        <f>SUM(R104:R107)</f>
        <v>0</v>
      </c>
      <c r="S103" s="204"/>
      <c r="T103" s="206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7" t="s">
        <v>80</v>
      </c>
      <c r="AT103" s="208" t="s">
        <v>72</v>
      </c>
      <c r="AU103" s="208" t="s">
        <v>80</v>
      </c>
      <c r="AY103" s="207" t="s">
        <v>199</v>
      </c>
      <c r="BK103" s="209">
        <f>SUM(BK104:BK107)</f>
        <v>0</v>
      </c>
    </row>
    <row r="104" spans="1:65" s="2" customFormat="1" ht="33" customHeight="1">
      <c r="A104" s="38"/>
      <c r="B104" s="39"/>
      <c r="C104" s="212" t="s">
        <v>244</v>
      </c>
      <c r="D104" s="212" t="s">
        <v>201</v>
      </c>
      <c r="E104" s="213" t="s">
        <v>240</v>
      </c>
      <c r="F104" s="214" t="s">
        <v>241</v>
      </c>
      <c r="G104" s="215" t="s">
        <v>242</v>
      </c>
      <c r="H104" s="216">
        <v>2.978</v>
      </c>
      <c r="I104" s="217"/>
      <c r="J104" s="218">
        <f>ROUND(I104*H104,2)</f>
        <v>0</v>
      </c>
      <c r="K104" s="214" t="s">
        <v>205</v>
      </c>
      <c r="L104" s="44"/>
      <c r="M104" s="219" t="s">
        <v>19</v>
      </c>
      <c r="N104" s="220" t="s">
        <v>44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206</v>
      </c>
      <c r="AT104" s="223" t="s">
        <v>201</v>
      </c>
      <c r="AU104" s="223" t="s">
        <v>82</v>
      </c>
      <c r="AY104" s="17" t="s">
        <v>199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206</v>
      </c>
      <c r="BM104" s="223" t="s">
        <v>599</v>
      </c>
    </row>
    <row r="105" spans="1:65" s="2" customFormat="1" ht="44.25" customHeight="1">
      <c r="A105" s="38"/>
      <c r="B105" s="39"/>
      <c r="C105" s="212" t="s">
        <v>249</v>
      </c>
      <c r="D105" s="212" t="s">
        <v>201</v>
      </c>
      <c r="E105" s="213" t="s">
        <v>245</v>
      </c>
      <c r="F105" s="214" t="s">
        <v>246</v>
      </c>
      <c r="G105" s="215" t="s">
        <v>242</v>
      </c>
      <c r="H105" s="216">
        <v>29.78</v>
      </c>
      <c r="I105" s="217"/>
      <c r="J105" s="218">
        <f>ROUND(I105*H105,2)</f>
        <v>0</v>
      </c>
      <c r="K105" s="214" t="s">
        <v>205</v>
      </c>
      <c r="L105" s="44"/>
      <c r="M105" s="219" t="s">
        <v>19</v>
      </c>
      <c r="N105" s="220" t="s">
        <v>44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206</v>
      </c>
      <c r="AT105" s="223" t="s">
        <v>201</v>
      </c>
      <c r="AU105" s="223" t="s">
        <v>82</v>
      </c>
      <c r="AY105" s="17" t="s">
        <v>199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206</v>
      </c>
      <c r="BM105" s="223" t="s">
        <v>600</v>
      </c>
    </row>
    <row r="106" spans="1:51" s="14" customFormat="1" ht="12">
      <c r="A106" s="14"/>
      <c r="B106" s="236"/>
      <c r="C106" s="237"/>
      <c r="D106" s="227" t="s">
        <v>208</v>
      </c>
      <c r="E106" s="237"/>
      <c r="F106" s="239" t="s">
        <v>601</v>
      </c>
      <c r="G106" s="237"/>
      <c r="H106" s="240">
        <v>29.78</v>
      </c>
      <c r="I106" s="241"/>
      <c r="J106" s="237"/>
      <c r="K106" s="237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208</v>
      </c>
      <c r="AU106" s="246" t="s">
        <v>82</v>
      </c>
      <c r="AV106" s="14" t="s">
        <v>82</v>
      </c>
      <c r="AW106" s="14" t="s">
        <v>4</v>
      </c>
      <c r="AX106" s="14" t="s">
        <v>80</v>
      </c>
      <c r="AY106" s="246" t="s">
        <v>199</v>
      </c>
    </row>
    <row r="107" spans="1:65" s="2" customFormat="1" ht="44.25" customHeight="1">
      <c r="A107" s="38"/>
      <c r="B107" s="39"/>
      <c r="C107" s="212" t="s">
        <v>223</v>
      </c>
      <c r="D107" s="212" t="s">
        <v>201</v>
      </c>
      <c r="E107" s="213" t="s">
        <v>250</v>
      </c>
      <c r="F107" s="214" t="s">
        <v>251</v>
      </c>
      <c r="G107" s="215" t="s">
        <v>242</v>
      </c>
      <c r="H107" s="216">
        <v>2.978</v>
      </c>
      <c r="I107" s="217"/>
      <c r="J107" s="218">
        <f>ROUND(I107*H107,2)</f>
        <v>0</v>
      </c>
      <c r="K107" s="214" t="s">
        <v>205</v>
      </c>
      <c r="L107" s="44"/>
      <c r="M107" s="219" t="s">
        <v>19</v>
      </c>
      <c r="N107" s="220" t="s">
        <v>44</v>
      </c>
      <c r="O107" s="84"/>
      <c r="P107" s="221">
        <f>O107*H107</f>
        <v>0</v>
      </c>
      <c r="Q107" s="221">
        <v>0</v>
      </c>
      <c r="R107" s="221">
        <f>Q107*H107</f>
        <v>0</v>
      </c>
      <c r="S107" s="221">
        <v>0</v>
      </c>
      <c r="T107" s="222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23" t="s">
        <v>206</v>
      </c>
      <c r="AT107" s="223" t="s">
        <v>201</v>
      </c>
      <c r="AU107" s="223" t="s">
        <v>82</v>
      </c>
      <c r="AY107" s="17" t="s">
        <v>199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80</v>
      </c>
      <c r="BK107" s="224">
        <f>ROUND(I107*H107,2)</f>
        <v>0</v>
      </c>
      <c r="BL107" s="17" t="s">
        <v>206</v>
      </c>
      <c r="BM107" s="223" t="s">
        <v>602</v>
      </c>
    </row>
    <row r="108" spans="1:63" s="12" customFormat="1" ht="22.8" customHeight="1">
      <c r="A108" s="12"/>
      <c r="B108" s="196"/>
      <c r="C108" s="197"/>
      <c r="D108" s="198" t="s">
        <v>72</v>
      </c>
      <c r="E108" s="210" t="s">
        <v>253</v>
      </c>
      <c r="F108" s="210" t="s">
        <v>254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P109</f>
        <v>0</v>
      </c>
      <c r="Q108" s="204"/>
      <c r="R108" s="205">
        <f>R109</f>
        <v>0</v>
      </c>
      <c r="S108" s="204"/>
      <c r="T108" s="206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80</v>
      </c>
      <c r="AT108" s="208" t="s">
        <v>72</v>
      </c>
      <c r="AU108" s="208" t="s">
        <v>80</v>
      </c>
      <c r="AY108" s="207" t="s">
        <v>199</v>
      </c>
      <c r="BK108" s="209">
        <f>BK109</f>
        <v>0</v>
      </c>
    </row>
    <row r="109" spans="1:65" s="2" customFormat="1" ht="44.25" customHeight="1">
      <c r="A109" s="38"/>
      <c r="B109" s="39"/>
      <c r="C109" s="212" t="s">
        <v>431</v>
      </c>
      <c r="D109" s="212" t="s">
        <v>201</v>
      </c>
      <c r="E109" s="213" t="s">
        <v>255</v>
      </c>
      <c r="F109" s="214" t="s">
        <v>256</v>
      </c>
      <c r="G109" s="215" t="s">
        <v>242</v>
      </c>
      <c r="H109" s="216">
        <v>0.206</v>
      </c>
      <c r="I109" s="217"/>
      <c r="J109" s="218">
        <f>ROUND(I109*H109,2)</f>
        <v>0</v>
      </c>
      <c r="K109" s="214" t="s">
        <v>205</v>
      </c>
      <c r="L109" s="44"/>
      <c r="M109" s="247" t="s">
        <v>19</v>
      </c>
      <c r="N109" s="248" t="s">
        <v>44</v>
      </c>
      <c r="O109" s="249"/>
      <c r="P109" s="250">
        <f>O109*H109</f>
        <v>0</v>
      </c>
      <c r="Q109" s="250">
        <v>0</v>
      </c>
      <c r="R109" s="250">
        <f>Q109*H109</f>
        <v>0</v>
      </c>
      <c r="S109" s="250">
        <v>0</v>
      </c>
      <c r="T109" s="251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206</v>
      </c>
      <c r="AT109" s="223" t="s">
        <v>201</v>
      </c>
      <c r="AU109" s="223" t="s">
        <v>82</v>
      </c>
      <c r="AY109" s="17" t="s">
        <v>199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206</v>
      </c>
      <c r="BM109" s="223" t="s">
        <v>603</v>
      </c>
    </row>
    <row r="110" spans="1:31" s="2" customFormat="1" ht="6.95" customHeight="1">
      <c r="A110" s="38"/>
      <c r="B110" s="59"/>
      <c r="C110" s="60"/>
      <c r="D110" s="60"/>
      <c r="E110" s="60"/>
      <c r="F110" s="60"/>
      <c r="G110" s="60"/>
      <c r="H110" s="60"/>
      <c r="I110" s="60"/>
      <c r="J110" s="60"/>
      <c r="K110" s="60"/>
      <c r="L110" s="44"/>
      <c r="M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</sheetData>
  <sheetProtection password="CC35" sheet="1" objects="1" scenarios="1" formatColumns="0" formatRows="0" autoFilter="0"/>
  <autoFilter ref="C88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DESKTOP-70B79HG\PracovniPC</dc:creator>
  <cp:keywords/>
  <dc:description/>
  <cp:lastModifiedBy>DESKTOP-70B79HG\PracovniPC</cp:lastModifiedBy>
  <dcterms:created xsi:type="dcterms:W3CDTF">2022-06-14T18:26:28Z</dcterms:created>
  <dcterms:modified xsi:type="dcterms:W3CDTF">2022-06-14T18:26:54Z</dcterms:modified>
  <cp:category/>
  <cp:version/>
  <cp:contentType/>
  <cp:contentStatus/>
</cp:coreProperties>
</file>