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I. - 1. etapa přístavby a..." sheetId="2" r:id="rId2"/>
    <sheet name="ZL1 k VV - Dotazy č.4" sheetId="3" r:id="rId3"/>
    <sheet name="ZL2 k VV - Dotazy č.5 a 7" sheetId="4" r:id="rId4"/>
    <sheet name="ZL3 k VV - Dotazy č. 12" sheetId="5" r:id="rId5"/>
    <sheet name="ZL4 k VV - Dotazy č. 17" sheetId="6" r:id="rId6"/>
    <sheet name="ZL5 k VV - Dotazy č. 19" sheetId="7" r:id="rId7"/>
    <sheet name="Seznam figur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'I. - 1. etapa přístavby a...'!$C$79:$K$83</definedName>
    <definedName name="_xlnm.Print_Area" localSheetId="1">'I. - 1. etapa přístavby a...'!$C$4:$J$39,'I. - 1. etapa přístavby a...'!$C$45:$J$61,'I. - 1. etapa přístavby a...'!$C$67:$K$83</definedName>
    <definedName name="_xlnm._FilterDatabase" localSheetId="2" hidden="1">'ZL1 k VV - Dotazy č.4'!$C$88:$K$129</definedName>
    <definedName name="_xlnm.Print_Area" localSheetId="2">'ZL1 k VV - Dotazy č.4'!$C$4:$J$41,'ZL1 k VV - Dotazy č.4'!$C$47:$J$68,'ZL1 k VV - Dotazy č.4'!$C$74:$K$129</definedName>
    <definedName name="_xlnm._FilterDatabase" localSheetId="3" hidden="1">'ZL2 k VV - Dotazy č.5 a 7'!$C$92:$K$129</definedName>
    <definedName name="_xlnm.Print_Area" localSheetId="3">'ZL2 k VV - Dotazy č.5 a 7'!$C$4:$J$41,'ZL2 k VV - Dotazy č.5 a 7'!$C$47:$J$72,'ZL2 k VV - Dotazy č.5 a 7'!$C$78:$K$129</definedName>
    <definedName name="_xlnm._FilterDatabase" localSheetId="4" hidden="1">'ZL3 k VV - Dotazy č. 12'!$C$88:$K$145</definedName>
    <definedName name="_xlnm.Print_Area" localSheetId="4">'ZL3 k VV - Dotazy č. 12'!$C$4:$J$41,'ZL3 k VV - Dotazy č. 12'!$C$47:$J$68,'ZL3 k VV - Dotazy č. 12'!$C$74:$K$145</definedName>
    <definedName name="_xlnm._FilterDatabase" localSheetId="5" hidden="1">'ZL4 k VV - Dotazy č. 17'!$C$89:$K$113</definedName>
    <definedName name="_xlnm.Print_Area" localSheetId="5">'ZL4 k VV - Dotazy č. 17'!$C$4:$J$41,'ZL4 k VV - Dotazy č. 17'!$C$47:$J$69,'ZL4 k VV - Dotazy č. 17'!$C$75:$K$113</definedName>
    <definedName name="_xlnm._FilterDatabase" localSheetId="6" hidden="1">'ZL5 k VV - Dotazy č. 19'!$C$86:$K$95</definedName>
    <definedName name="_xlnm.Print_Area" localSheetId="6">'ZL5 k VV - Dotazy č. 19'!$C$4:$J$41,'ZL5 k VV - Dotazy č. 19'!$C$47:$J$66,'ZL5 k VV - Dotazy č. 19'!$C$72:$K$95</definedName>
    <definedName name="_xlnm.Print_Area" localSheetId="7">'Seznam figur'!$C$4:$G$18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'I. - 1. etapa přístavby a...'!$79:$79</definedName>
    <definedName name="_xlnm.Print_Titles" localSheetId="2">'ZL1 k VV - Dotazy č.4'!$88:$88</definedName>
    <definedName name="_xlnm.Print_Titles" localSheetId="3">'ZL2 k VV - Dotazy č.5 a 7'!$92:$92</definedName>
    <definedName name="_xlnm.Print_Titles" localSheetId="4">'ZL3 k VV - Dotazy č. 12'!$88:$88</definedName>
    <definedName name="_xlnm.Print_Titles" localSheetId="5">'ZL4 k VV - Dotazy č. 17'!$89:$89</definedName>
    <definedName name="_xlnm.Print_Titles" localSheetId="6">'ZL5 k VV - Dotazy č. 19'!$86:$86</definedName>
    <definedName name="_xlnm.Print_Titles" localSheetId="7">'Seznam figur'!$9:$9</definedName>
  </definedNames>
  <calcPr fullCalcOnLoad="1"/>
</workbook>
</file>

<file path=xl/sharedStrings.xml><?xml version="1.0" encoding="utf-8"?>
<sst xmlns="http://schemas.openxmlformats.org/spreadsheetml/2006/main" count="3146" uniqueCount="638">
  <si>
    <t>Export Komplet</t>
  </si>
  <si>
    <t>VZ</t>
  </si>
  <si>
    <t>2.0</t>
  </si>
  <si>
    <t>ZAMOK</t>
  </si>
  <si>
    <t>False</t>
  </si>
  <si>
    <t>{ead23957-566b-4ba8-87d1-28f2812601a2}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</si>
  <si>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</si>
  <si>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</si>
  <si>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</si>
  <si>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</si>
  <si>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</si>
  <si>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</si>
  <si>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</si>
  <si>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</si>
  <si>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20220526_1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</si>
  <si>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</si>
  <si>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</si>
  <si>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a celková rekonstrukce domu sociální péče Kralovice - 1.ETAPA, vč. ZL</t>
  </si>
  <si>
    <t>KSO:</t>
  </si>
  <si>
    <t>801 1</t>
  </si>
  <si>
    <t>CC-CZ:</t>
  </si>
  <si>
    <t>12</t>
  </si>
  <si>
    <t>Místo:</t>
  </si>
  <si>
    <t>Plzeňská třída 345, 331 41  Kralovice u Rakovníka</t>
  </si>
  <si>
    <t>Datum:</t>
  </si>
  <si>
    <t>26. 5. 2022</t>
  </si>
  <si>
    <t>Zadavatel:</t>
  </si>
  <si>
    <t>IČ:</t>
  </si>
  <si>
    <t>49748190</t>
  </si>
  <si>
    <t>Dům sociální péče Kralovice, p.o.</t>
  </si>
  <si>
    <t>DIČ:</t>
  </si>
  <si>
    <t>CZ24286923</t>
  </si>
  <si>
    <t>Uchazeč:</t>
  </si>
  <si>
    <t>Vyplň údaj</t>
  </si>
  <si>
    <t>Projektant:</t>
  </si>
  <si>
    <t>24286923</t>
  </si>
  <si>
    <t>Řezanina &amp; Bartoň, s.r.o.</t>
  </si>
  <si>
    <t>True</t>
  </si>
  <si>
    <t>Zpracovatel:</t>
  </si>
  <si>
    <t>0598404</t>
  </si>
  <si>
    <t>BACing s.r.o.</t>
  </si>
  <si>
    <t>CZ0598404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</si>
  <si>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</si>
  <si>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</si>
  <si>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</si>
  <si>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</si>
  <si>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</si>
  <si>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</si>
  <si>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</si>
  <si>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</si>
  <si>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</si>
  <si>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</si>
  <si>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</si>
  <si>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</si>
  <si>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</si>
  <si>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</si>
  <si>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</si>
  <si>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</si>
  <si>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</si>
  <si>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</si>
  <si>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</si>
  <si>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</si>
  <si>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</si>
  <si>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</si>
  <si>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</si>
  <si>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</si>
  <si>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</si>
  <si>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</si>
  <si>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</si>
  <si>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</si>
  <si>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</si>
  <si>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</si>
  <si>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</si>
  <si>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</si>
  <si>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</si>
  <si>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</si>
  <si>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</si>
  <si>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</si>
  <si>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</si>
  <si>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</si>
  <si>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</si>
  <si>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</si>
  <si>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</si>
  <si>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</si>
  <si>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I.</t>
  </si>
  <si>
    <t>1. etapa přístavby a celkové rekonstrukce DSP Kralovice - rozpočet dle zadávacího řízení</t>
  </si>
  <si>
    <t>STA</t>
  </si>
  <si>
    <t>1</t>
  </si>
  <si>
    <t>{d2e29889-a593-40c8-880d-dd801ef7d004}</t>
  </si>
  <si>
    <t>2</t>
  </si>
  <si>
    <t>II.</t>
  </si>
  <si>
    <t>Změnové listy dle dotazů ze zadávacího řízení</t>
  </si>
  <si>
    <t>{15428e02-2a9a-4014-ad92-17344be926eb}</t>
  </si>
  <si>
    <t>ZL1 k VV</t>
  </si>
  <si>
    <t>Dotazy č.4</t>
  </si>
  <si>
    <t>Soupis</t>
  </si>
  <si>
    <t>{fb2c341e-c7bf-484d-a9db-0fb793e7da93}</t>
  </si>
  <si>
    <t>ZL2 k VV</t>
  </si>
  <si>
    <t>Dotazy č.5 a 7</t>
  </si>
  <si>
    <t>{2d82c8d5-d954-4db8-afb3-4aeaa8478bf6}</t>
  </si>
  <si>
    <t>ZL3 k VV</t>
  </si>
  <si>
    <t>Dotazy č. 12</t>
  </si>
  <si>
    <t>{905397e6-2c42-4502-b209-3dfe463e4768}</t>
  </si>
  <si>
    <t>ZL4 k VV</t>
  </si>
  <si>
    <t>Dotazy č. 17</t>
  </si>
  <si>
    <t>{5e640184-edc9-41b5-a534-16360af82c0a}</t>
  </si>
  <si>
    <t>ZL5 k VV</t>
  </si>
  <si>
    <t>Dotazy č. 19</t>
  </si>
  <si>
    <t>{61e43123-f11f-4915-a3b5-ecab9e9f0f6c}</t>
  </si>
  <si>
    <t>KRYCÍ LIST SOUPISU PRACÍ</t>
  </si>
  <si>
    <t>Objekt:</t>
  </si>
  <si>
    <t>I. - 1. etapa přístavby a celkové rekonstrukce DSP Kralovice - rozpočet dle zadávacího řízení</t>
  </si>
  <si>
    <t>REKAPITULACE ČLENĚNÍ SOUPISU PRACÍ</t>
  </si>
  <si>
    <t>Kód dílu - Popis</t>
  </si>
  <si>
    <t>Cena celkem [CZK]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</si>
  <si>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</si>
  <si>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</si>
  <si>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</si>
  <si>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</si>
  <si>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</si>
  <si>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</si>
  <si>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</si>
  <si>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</si>
  <si>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</si>
  <si>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</si>
  <si>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</si>
  <si>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</si>
  <si>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</si>
  <si>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</si>
  <si>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</si>
  <si>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</si>
  <si>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</si>
  <si>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</si>
  <si>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</si>
  <si>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</si>
  <si>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Výkaz výměr z 21.4.2022 - 20220421_1 Přístavba a celková rekonstrukce DSP Kralovice - 1.etapa - vyplnit základ daně snížené (15%)</t>
  </si>
  <si>
    <t>kpl</t>
  </si>
  <si>
    <t>1964371978</t>
  </si>
  <si>
    <t>Výkaz výměr z 21.4.2022 - 20220421_1 Přístavba a celková rekonstrukce DSP Kralovice - 1.etapa - vyplnit základ daně základní (21%)</t>
  </si>
  <si>
    <t>1696001017</t>
  </si>
  <si>
    <t>Skladba_W03a_izol</t>
  </si>
  <si>
    <t>Skladba W03a_izol</t>
  </si>
  <si>
    <t>m2</t>
  </si>
  <si>
    <t>74,919</t>
  </si>
  <si>
    <t>Skladba_W03b_izol</t>
  </si>
  <si>
    <t>Skladba W03b</t>
  </si>
  <si>
    <t>4,768</t>
  </si>
  <si>
    <t>II. - Změnové listy dle dotazů ze zadávacího řízení</t>
  </si>
  <si>
    <t>Soupis:</t>
  </si>
  <si>
    <t>ZL1 k VV - Dotazy č.4</t>
  </si>
  <si>
    <t>PSV - Práce a dodávky PSV</t>
  </si>
  <si>
    <t xml:space="preserve">    713 - Izolace tepelné</t>
  </si>
  <si>
    <t xml:space="preserve">    766 - Konstrukce truhlářské</t>
  </si>
  <si>
    <t xml:space="preserve">    767 - Konstrukce zámečnické</t>
  </si>
  <si>
    <t>PSV</t>
  </si>
  <si>
    <t>Práce a dodávky PSV</t>
  </si>
  <si>
    <t>713</t>
  </si>
  <si>
    <t>Izolace tepelné</t>
  </si>
  <si>
    <t>7</t>
  </si>
  <si>
    <t>M</t>
  </si>
  <si>
    <t>28375938</t>
  </si>
  <si>
    <t>deska EPS 70 fasádní λ=0,039 tl 100mm</t>
  </si>
  <si>
    <t>CS ÚRS 2022 01</t>
  </si>
  <si>
    <t>32</t>
  </si>
  <si>
    <t>16</t>
  </si>
  <si>
    <t>1786407272</t>
  </si>
  <si>
    <t>VV</t>
  </si>
  <si>
    <t>Skladba_W03a_izol*-1</t>
  </si>
  <si>
    <t>Skladba_W03b_izol*-1</t>
  </si>
  <si>
    <t>Součet</t>
  </si>
  <si>
    <t>-79,687*1,05 'Přepočtené koeficientem množství</t>
  </si>
  <si>
    <t>11</t>
  </si>
  <si>
    <t>28375950</t>
  </si>
  <si>
    <t>deska EPS 100 fasádní λ=0,037 tl 100mm</t>
  </si>
  <si>
    <t>CS ÚRS 2021 02</t>
  </si>
  <si>
    <t>-102489548</t>
  </si>
  <si>
    <t>79,687*1,05 'Přepočtené koeficientem množství</t>
  </si>
  <si>
    <t>9</t>
  </si>
  <si>
    <t>998713203</t>
  </si>
  <si>
    <t>Přesun hmot pro izolace tepelné stanovený procentní sazbou (%) z ceny vodorovná dopravní vzdálenost do 50 m v objektech výšky přes 12 do 24 m</t>
  </si>
  <si>
    <t>%</t>
  </si>
  <si>
    <t>-693545410</t>
  </si>
  <si>
    <t>Online PSC</t>
  </si>
  <si>
    <t>https://podminky.urs.cz/item/CS_URS_2022_01/998713203</t>
  </si>
  <si>
    <t>766</t>
  </si>
  <si>
    <t>Konstrukce truhlářské</t>
  </si>
  <si>
    <t>766_D08/B</t>
  </si>
  <si>
    <t>Dodávka a montáž interiérových dvoukřídlých dveří 1250x1970 mm, včetně dodávky a osazení ocelové zárubně, v provedení dle PD</t>
  </si>
  <si>
    <t>kus</t>
  </si>
  <si>
    <t>750333958</t>
  </si>
  <si>
    <t>Dotaz č.4/2</t>
  </si>
  <si>
    <t>D.1.1.1 Technická zpráva</t>
  </si>
  <si>
    <t>9. Kompletační konstrukce</t>
  </si>
  <si>
    <t>c) Povrchové úpravy - výplně otvorů</t>
  </si>
  <si>
    <t>D.1.1.C.3.1 Seznam interiérových dveří</t>
  </si>
  <si>
    <t>"D08/B" 1</t>
  </si>
  <si>
    <t>998766203</t>
  </si>
  <si>
    <t>Přesun hmot pro konstrukce truhlářské stanovený procentní sazbou (%) z ceny vodorovná dopravní vzdálenost do 50 m v objektech výšky přes 12 do 24 m</t>
  </si>
  <si>
    <t>-603172766</t>
  </si>
  <si>
    <t>https://podminky.urs.cz/item/CS_URS_2021_02/998766203</t>
  </si>
  <si>
    <t>767</t>
  </si>
  <si>
    <t>Konstrukce zámečnické</t>
  </si>
  <si>
    <t>3</t>
  </si>
  <si>
    <t>767531111</t>
  </si>
  <si>
    <t>Montáž vstupních čistících zón z rohoží kovových nebo plastových</t>
  </si>
  <si>
    <t>1070772533</t>
  </si>
  <si>
    <t>https://podminky.urs.cz/item/CS_URS_2022_01/767531111</t>
  </si>
  <si>
    <t>Dotaz č.4/3</t>
  </si>
  <si>
    <t>D.1.1.C.3.7 Seznam ostatních výrobků</t>
  </si>
  <si>
    <t>"OS08" 0,5*0,75</t>
  </si>
  <si>
    <t>69752000R</t>
  </si>
  <si>
    <t>hliníkovo gumová vstupní rohož s odtokovou vaničkou 500x750 mm, stavební hloubka 80 mm, včetně osazení odtokové vaničky a napojení na kanalizaci</t>
  </si>
  <si>
    <t>-16332297</t>
  </si>
  <si>
    <t>D.1.1.C.2.4 Detaily konstrukcí - sokl; vstupní dveře</t>
  </si>
  <si>
    <t>"OS08" 1</t>
  </si>
  <si>
    <t>5</t>
  </si>
  <si>
    <t>998767203</t>
  </si>
  <si>
    <t>Přesun hmot pro zámečnické konstrukce stanovený procentní sazbou (%) z ceny vodorovná dopravní vzdálenost do 50 m v objektech výšky přes 12 do 24 m</t>
  </si>
  <si>
    <t>-442920549</t>
  </si>
  <si>
    <t>https://podminky.urs.cz/item/CS_URS_2022_01/998767203</t>
  </si>
  <si>
    <t>ZL2 k VV - Dotazy č.5 a 7</t>
  </si>
  <si>
    <t xml:space="preserve">    742 - Elektroinstalace - slaboproud-IO.05</t>
  </si>
  <si>
    <t>M - Práce a dodávky M</t>
  </si>
  <si>
    <t xml:space="preserve">    46-M - Zemní práce při extr.mont.pracích - IO.05</t>
  </si>
  <si>
    <t>HZS - Hodinové zúčtovací sazby-IO.05</t>
  </si>
  <si>
    <t>VRN - Vedlejší rozpočtové náklady</t>
  </si>
  <si>
    <t xml:space="preserve">    VRN1 - Průzkumné, geodetické a projektové práce</t>
  </si>
  <si>
    <t>742</t>
  </si>
  <si>
    <t>Elektroinstalace - slaboproud-IO.05</t>
  </si>
  <si>
    <t>0002</t>
  </si>
  <si>
    <t>Prostup stěnou včetně protipožární ucpávky</t>
  </si>
  <si>
    <t>ks</t>
  </si>
  <si>
    <t>-1020360038</t>
  </si>
  <si>
    <t>742110001</t>
  </si>
  <si>
    <t>Montáž trubek pro slaboproud plastových ohebných uložených pod omítku se zasekáním</t>
  </si>
  <si>
    <t>m</t>
  </si>
  <si>
    <t>-1783088450</t>
  </si>
  <si>
    <t>34571065</t>
  </si>
  <si>
    <t>trubka elektroinstalační ohebná z PVC (ČSN) 2336</t>
  </si>
  <si>
    <t>-1335973564</t>
  </si>
  <si>
    <t>742110502</t>
  </si>
  <si>
    <t>Montáž krabic pro slaboproud zapuštěných plastových odbočných čtyřhranných s víčkem</t>
  </si>
  <si>
    <t>1340534039</t>
  </si>
  <si>
    <t>R001</t>
  </si>
  <si>
    <t>Krabice KO250</t>
  </si>
  <si>
    <t>-686922231</t>
  </si>
  <si>
    <t>6</t>
  </si>
  <si>
    <t>742121002</t>
  </si>
  <si>
    <t>Montáž kabelů sdělovacích pro vnitřní rozvody počtu žil přes 15</t>
  </si>
  <si>
    <t>-859699031</t>
  </si>
  <si>
    <t>R002</t>
  </si>
  <si>
    <t>kabel optický</t>
  </si>
  <si>
    <t>1447132201</t>
  </si>
  <si>
    <t>8</t>
  </si>
  <si>
    <t>767_OS01/D</t>
  </si>
  <si>
    <t>Kompletní dodávka a montáž skleněného předokenního zábradlí, systémový prvek kotvený přímo do rámu (hliník/sklo) 980x240 mm</t>
  </si>
  <si>
    <t>-1180351929</t>
  </si>
  <si>
    <t>767_OS01/Dx</t>
  </si>
  <si>
    <t>Kompletní dodávka a montáž skleněného předokenního zábradlí, systémový prvek kotvený přímo do rámu (hliník/sklo) 980x340 mm</t>
  </si>
  <si>
    <t>-80354318</t>
  </si>
  <si>
    <t>"OS01" 3</t>
  </si>
  <si>
    <t>10</t>
  </si>
  <si>
    <t>767_OS02/D</t>
  </si>
  <si>
    <t>Kompletní dodávka a montáž skleněného předokenního zábradlí, systémový prvek kotvený přímo do rámu (hliník/sklo) 850x240 mm</t>
  </si>
  <si>
    <t>1697035444</t>
  </si>
  <si>
    <t>767_OS02/Dx</t>
  </si>
  <si>
    <t>Kompletní dodávka a montáž skleněného předokenního zábradlí, systémový prvek kotvený přímo do rámu (hliník/sklo) 850x340 mm</t>
  </si>
  <si>
    <t>1346281141</t>
  </si>
  <si>
    <t>-1505401713</t>
  </si>
  <si>
    <t>Práce a dodávky M</t>
  </si>
  <si>
    <t>46-M</t>
  </si>
  <si>
    <t>Zemní práce při extr.mont.pracích - IO.05</t>
  </si>
  <si>
    <t>13</t>
  </si>
  <si>
    <t>460150303</t>
  </si>
  <si>
    <t>Hloubení kabelových zapažených i nezapažených rýh ručně š 50 cm, hl 120 cm, v hornině tř 3</t>
  </si>
  <si>
    <t>64</t>
  </si>
  <si>
    <t>1053529867</t>
  </si>
  <si>
    <t>14</t>
  </si>
  <si>
    <t>460490013</t>
  </si>
  <si>
    <t>Krytí kabelů výstražnou fólií šířky 34 cm</t>
  </si>
  <si>
    <t>207948330</t>
  </si>
  <si>
    <t>0001.1</t>
  </si>
  <si>
    <t>Výstražná fólie šíře 22cm</t>
  </si>
  <si>
    <t>256</t>
  </si>
  <si>
    <t>-1925742100</t>
  </si>
  <si>
    <t>460520163</t>
  </si>
  <si>
    <t>Montáž trubek ochranných plastových tuhých D do 90 mm uložených do rýhy</t>
  </si>
  <si>
    <t>1251186576</t>
  </si>
  <si>
    <t>17</t>
  </si>
  <si>
    <t>0001</t>
  </si>
  <si>
    <t>Trubka HDP 14/10</t>
  </si>
  <si>
    <t>625385861</t>
  </si>
  <si>
    <t>18</t>
  </si>
  <si>
    <t>583373080</t>
  </si>
  <si>
    <t>štěrkopísek (Horní Řasnice) frakce 0-2 třída B</t>
  </si>
  <si>
    <t>t</t>
  </si>
  <si>
    <t>879457690</t>
  </si>
  <si>
    <t>19</t>
  </si>
  <si>
    <t>460560303</t>
  </si>
  <si>
    <t>Zásyp rýh ručně šířky 50 cm, hloubky 120 cm, z horniny třídy 3</t>
  </si>
  <si>
    <t>1417222569</t>
  </si>
  <si>
    <t>20</t>
  </si>
  <si>
    <t>460600061</t>
  </si>
  <si>
    <t>Odvoz suti a vybouraných hmot do 1 km</t>
  </si>
  <si>
    <t>1396468169</t>
  </si>
  <si>
    <t>460600071</t>
  </si>
  <si>
    <t>Příplatek k odvozu suti a vybouraných hmot za každý další 1 km</t>
  </si>
  <si>
    <t>-117720149</t>
  </si>
  <si>
    <t>HZS</t>
  </si>
  <si>
    <t>Hodinové zúčtovací sazby-IO.05</t>
  </si>
  <si>
    <t>22</t>
  </si>
  <si>
    <t>HZS4212</t>
  </si>
  <si>
    <t>Hodinové zúčtovací sazby ostatních profesí revizní a kontrolní činnost revizní technik specialista</t>
  </si>
  <si>
    <t>hod</t>
  </si>
  <si>
    <t>512</t>
  </si>
  <si>
    <t>451360958</t>
  </si>
  <si>
    <t>23</t>
  </si>
  <si>
    <t>HZS4212.1</t>
  </si>
  <si>
    <t>Hodinová zúčtovací sazba revizní technik specialista</t>
  </si>
  <si>
    <t>1437466456</t>
  </si>
  <si>
    <t>VRN</t>
  </si>
  <si>
    <t>Vedlejší rozpočtové náklady</t>
  </si>
  <si>
    <t>VRN1</t>
  </si>
  <si>
    <t>Průzkumné, geodetické a projektové práce</t>
  </si>
  <si>
    <t>24</t>
  </si>
  <si>
    <t>013294002R</t>
  </si>
  <si>
    <t>Kladečské výkresy všech prefabrikovaných konstrukcí (stropy, schodiště, trámy)</t>
  </si>
  <si>
    <t>1024</t>
  </si>
  <si>
    <t>-2013965951</t>
  </si>
  <si>
    <t>ZL3 k VV - Dotazy č. 12</t>
  </si>
  <si>
    <t xml:space="preserve">    751_B1 - Vzduchotechnika_B1</t>
  </si>
  <si>
    <t xml:space="preserve">    751_D - Vzduchotechnika_D</t>
  </si>
  <si>
    <t>751_B1</t>
  </si>
  <si>
    <t>Vzduchotechnika_B1</t>
  </si>
  <si>
    <t>429100R002</t>
  </si>
  <si>
    <t>Dodávka VZT 02 - Kompaktní horizontální jednotka stacionární</t>
  </si>
  <si>
    <t>1353393159</t>
  </si>
  <si>
    <t>provedení 1600 m3/h / 100 Pa, 87%, EC motory, filtrace G4, tlumící, hmotnost 135 kg</t>
  </si>
  <si>
    <t>429100R002x</t>
  </si>
  <si>
    <t>Dodávka VZT 02 - Kompaktní horizontální jednotka podstropní</t>
  </si>
  <si>
    <t>-1122430243</t>
  </si>
  <si>
    <t>751_D</t>
  </si>
  <si>
    <t>Vzduchotechnika_D</t>
  </si>
  <si>
    <t>429100R001</t>
  </si>
  <si>
    <t>Dodávka VZT 01 - Kompaktní rekuperační jednotka vertikální</t>
  </si>
  <si>
    <t>517962127</t>
  </si>
  <si>
    <t>provedení 13 730 m3/h, viz. příloha TL_kralovice_VZT_01</t>
  </si>
  <si>
    <t>429100R001x</t>
  </si>
  <si>
    <t>Dodávka VZT 01 - Kompaktní rekuperační jednotka stacionární</t>
  </si>
  <si>
    <t>-314125396</t>
  </si>
  <si>
    <t>429100R004</t>
  </si>
  <si>
    <t>Dodávka VZT 04 - Kompaktní horizontální jednotka stacionární</t>
  </si>
  <si>
    <t>-1897445243</t>
  </si>
  <si>
    <t>429100R004x</t>
  </si>
  <si>
    <t xml:space="preserve">Dodávka VZT 04 - Kompaktní horizontální jednotka podstropní </t>
  </si>
  <si>
    <t>-1612683578</t>
  </si>
  <si>
    <t>429100R008</t>
  </si>
  <si>
    <t>Dodávka VZT 08 - Kompaktní horizontální jednotka stacionární</t>
  </si>
  <si>
    <t>1154779846</t>
  </si>
  <si>
    <t>429100R008x</t>
  </si>
  <si>
    <t>Dodávka VZT 08 - Kompaktní horizontální jednotka podstropní</t>
  </si>
  <si>
    <t>510365059</t>
  </si>
  <si>
    <t>429100R012</t>
  </si>
  <si>
    <t>Dodávka VZT 12 - Kompaktní horizontální jednotka stacionární</t>
  </si>
  <si>
    <t>300222449</t>
  </si>
  <si>
    <t>429100R012x</t>
  </si>
  <si>
    <t>Dodávka VZT 12 - Kompaktní horizontální jednotka podstropní</t>
  </si>
  <si>
    <t>1997380260</t>
  </si>
  <si>
    <t>145949441</t>
  </si>
  <si>
    <t>767_OS01/Dxx</t>
  </si>
  <si>
    <t>Kompletní dodávka a montáž skleněného předokenního zábradlí, systémový prvek kotvený přímo do rámu (hliník/sklo) 980x350 mm</t>
  </si>
  <si>
    <t>744323992</t>
  </si>
  <si>
    <t>D.1.1.C.3.8 Seznam ostatních výrobků</t>
  </si>
  <si>
    <t>1374994539</t>
  </si>
  <si>
    <t>767_OS02/Dxx</t>
  </si>
  <si>
    <t>Kompletní dodávka a montáž skleněného předokenního zábradlí, systémový prvek kotvený přímo do rámu (hliník/sklo) 850x350 mm</t>
  </si>
  <si>
    <t>-791266270</t>
  </si>
  <si>
    <t>"OS02" 6</t>
  </si>
  <si>
    <t>1233724968</t>
  </si>
  <si>
    <t>ZL4 k VV - Dotazy č. 17</t>
  </si>
  <si>
    <t>IO.00 - Vrty a primární okruh pro TČ</t>
  </si>
  <si>
    <t xml:space="preserve">    SO.01.A.II - Objekt SO.01.A - materiál na propojení a sdružení vrtů</t>
  </si>
  <si>
    <t xml:space="preserve">    SO.01.A.III - Objekt SO.01.A - realizace propojení vrtů a plnění</t>
  </si>
  <si>
    <t xml:space="preserve">    763 - Konstrukce suché výstavby - Blok D</t>
  </si>
  <si>
    <t>IO.00</t>
  </si>
  <si>
    <t>Vrty a primární okruh pro TČ</t>
  </si>
  <si>
    <t>SO.01.A.II</t>
  </si>
  <si>
    <t>Objekt SO.01.A - materiál na propojení a sdružení vrtů</t>
  </si>
  <si>
    <t>733323112</t>
  </si>
  <si>
    <t>Páteřní vedení PE-RC STRONG d90x 5,4 mm á6 m (SDR17, PN10)
- potrubí vyrobeno dle normy PAS 1075 typ II.</t>
  </si>
  <si>
    <t>674829634</t>
  </si>
  <si>
    <t>733323113</t>
  </si>
  <si>
    <t>Kaučuková izolace d89x 13 mm
tepelná vodivost 0°C λ=0,036 W/(m*K), faktor difuzního odporu min. 8.000 μ.</t>
  </si>
  <si>
    <t>1100387817</t>
  </si>
  <si>
    <t>25</t>
  </si>
  <si>
    <t>733323114</t>
  </si>
  <si>
    <t>Kaučuková izolace d89x 19 mm
tepelná vodivost 0°C λ=0,036 W/(m*K), faktor difuzního odporu min. 8.000 μ.</t>
  </si>
  <si>
    <t>129586924</t>
  </si>
  <si>
    <t>26</t>
  </si>
  <si>
    <t>733323115</t>
  </si>
  <si>
    <t>Potrubí ochranné PVC DN160 pro podzemní instalaci.</t>
  </si>
  <si>
    <t>1737003904</t>
  </si>
  <si>
    <t>27</t>
  </si>
  <si>
    <t>733323116</t>
  </si>
  <si>
    <t>Elektrospojka d90 (SDR11, PN16).</t>
  </si>
  <si>
    <t>286784579</t>
  </si>
  <si>
    <t>28</t>
  </si>
  <si>
    <t>733323117</t>
  </si>
  <si>
    <t>Elektrokoleno 90° d90 (SDR11, PN16).</t>
  </si>
  <si>
    <t>581424410</t>
  </si>
  <si>
    <t>29</t>
  </si>
  <si>
    <t>733323118</t>
  </si>
  <si>
    <t>Prostupová nerezová pažnice DUO 2x DN 150
- vnitřní průměr 150 mm
- délka výstupů 100 mm.</t>
  </si>
  <si>
    <t>-620578707</t>
  </si>
  <si>
    <t>31</t>
  </si>
  <si>
    <t>733323120</t>
  </si>
  <si>
    <t>Lemový nákružek d90 (SDR17, PN10).</t>
  </si>
  <si>
    <t>-1987586861</t>
  </si>
  <si>
    <t>SO.01.A.III</t>
  </si>
  <si>
    <t>Objekt SO.01.A - realizace propojení vrtů a plnění</t>
  </si>
  <si>
    <t>41</t>
  </si>
  <si>
    <t>132251115</t>
  </si>
  <si>
    <t>Páteř d90 - pokládka a svařování potrubí.</t>
  </si>
  <si>
    <t>1129516450</t>
  </si>
  <si>
    <t>42</t>
  </si>
  <si>
    <t>132251116</t>
  </si>
  <si>
    <t>Páteř d90 - izolování, vložení do KG potrubí a utěsnění těsnící hmotou (vnější část).</t>
  </si>
  <si>
    <t>-1987512801</t>
  </si>
  <si>
    <t>43</t>
  </si>
  <si>
    <t>132251117</t>
  </si>
  <si>
    <t>Páteř d90 - izolování, závěsy a instalační objímky (vnitřní část).</t>
  </si>
  <si>
    <t>1308634018</t>
  </si>
  <si>
    <t>44</t>
  </si>
  <si>
    <t>132251118</t>
  </si>
  <si>
    <t>Montáž prostupu.</t>
  </si>
  <si>
    <t>-447073885</t>
  </si>
  <si>
    <t>763</t>
  </si>
  <si>
    <t>Konstrukce suché výstavby - Blok D</t>
  </si>
  <si>
    <t>329</t>
  </si>
  <si>
    <t>763136111R</t>
  </si>
  <si>
    <t>Kopletní dodávka a provedení dočasné vyplnění otvoru před realizací bloku "B" (cementoštěpkové desky + minerální vata tl. 100 mm, vnitřní úprava pomocí SDK desky), včetně demontáže a likvidace</t>
  </si>
  <si>
    <t>-197094750</t>
  </si>
  <si>
    <t>"D.1.1.B.5 Půdorys 3.NP</t>
  </si>
  <si>
    <t>"§17" -1,47*2,135</t>
  </si>
  <si>
    <t>350</t>
  </si>
  <si>
    <t>998763403</t>
  </si>
  <si>
    <t>Přesun hmot pro konstrukce montované z desek stanovený procentní sazbou (%) z ceny vodorovná dopravní vzdálenost do 50 m v objektech výšky přes 12 do 24 m</t>
  </si>
  <si>
    <t>-1036335757</t>
  </si>
  <si>
    <t>https://podminky.urs.cz/item/CS_URS_2022_01/998763403</t>
  </si>
  <si>
    <t>ZL5 k VV - Dotazy č. 19</t>
  </si>
  <si>
    <t>"OS02" 3</t>
  </si>
  <si>
    <t>SEZNAM FIGUR</t>
  </si>
  <si>
    <t>Výměra</t>
  </si>
  <si>
    <t xml:space="preserve"> II./ ZL1 k VV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</si>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</sst>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13203" TargetMode="External" /><Relationship Id="rId2" Type="http://schemas.openxmlformats.org/officeDocument/2006/relationships/hyperlink" Target="https://podminky.urs.cz/item/CS_URS_2021_02/998766203" TargetMode="External" /><Relationship Id="rId3" Type="http://schemas.openxmlformats.org/officeDocument/2006/relationships/hyperlink" Target="https://podminky.urs.cz/item/CS_URS_2022_01/767531111" TargetMode="External" /><Relationship Id="rId4" Type="http://schemas.openxmlformats.org/officeDocument/2006/relationships/hyperlink" Target="https://podminky.urs.cz/item/CS_URS_2022_01/998767203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67203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67203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63403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67203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31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35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31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39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41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47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48</v>
      </c>
      <c r="E29" s="48"/>
      <c r="F29" s="33" t="s">
        <v>49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50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51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52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>
      <c r="A33" s="3"/>
      <c r="B33" s="47"/>
      <c r="C33" s="48"/>
      <c r="D33" s="48"/>
      <c r="E33" s="48"/>
      <c r="F33" s="33" t="s">
        <v>53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55</v>
      </c>
      <c r="U35" s="55"/>
      <c r="V35" s="55"/>
      <c r="W35" s="55"/>
      <c r="X35" s="57" t="s">
        <v>56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20220526_1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Přístavba a celková rekonstrukce domu sociální péče Kralovice - 1.ETAPA, vč. ZL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Plzeňská třída 345, 331 41  Kralovice u Rakovníka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26. 5. 2022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Dům sociální péče Kralovice, p.o.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34</v>
      </c>
      <c r="AJ49" s="41"/>
      <c r="AK49" s="41"/>
      <c r="AL49" s="41"/>
      <c r="AM49" s="74" t="str">
        <f>IF(E17="","",E17)</f>
        <v>Řezanina &amp; Bartoň, s.r.o.</v>
      </c>
      <c r="AN49" s="65"/>
      <c r="AO49" s="65"/>
      <c r="AP49" s="65"/>
      <c r="AQ49" s="41"/>
      <c r="AR49" s="45"/>
      <c r="AS49" s="75" t="s">
        <v>58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32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>BACing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59</v>
      </c>
      <c r="D52" s="88"/>
      <c r="E52" s="88"/>
      <c r="F52" s="88"/>
      <c r="G52" s="88"/>
      <c r="H52" s="89"/>
      <c r="I52" s="90" t="s">
        <v>60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61</v>
      </c>
      <c r="AH52" s="88"/>
      <c r="AI52" s="88"/>
      <c r="AJ52" s="88"/>
      <c r="AK52" s="88"/>
      <c r="AL52" s="88"/>
      <c r="AM52" s="88"/>
      <c r="AN52" s="90" t="s">
        <v>62</v>
      </c>
      <c r="AO52" s="88"/>
      <c r="AP52" s="88"/>
      <c r="AQ52" s="92" t="s">
        <v>63</v>
      </c>
      <c r="AR52" s="45"/>
      <c r="AS52" s="93" t="s">
        <v>64</v>
      </c>
      <c r="AT52" s="94" t="s">
        <v>65</v>
      </c>
      <c r="AU52" s="94" t="s">
        <v>66</v>
      </c>
      <c r="AV52" s="94" t="s">
        <v>67</v>
      </c>
      <c r="AW52" s="94" t="s">
        <v>68</v>
      </c>
      <c r="AX52" s="94" t="s">
        <v>69</v>
      </c>
      <c r="AY52" s="94" t="s">
        <v>70</v>
      </c>
      <c r="AZ52" s="94" t="s">
        <v>71</v>
      </c>
      <c r="BA52" s="94" t="s">
        <v>72</v>
      </c>
      <c r="BB52" s="94" t="s">
        <v>73</v>
      </c>
      <c r="BC52" s="94" t="s">
        <v>74</v>
      </c>
      <c r="BD52" s="95" t="s">
        <v>75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ROUND(AG55+AG56,2)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77</v>
      </c>
      <c r="AR54" s="105"/>
      <c r="AS54" s="106">
        <f>ROUND(AS55+AS56,2)</f>
        <v>0</v>
      </c>
      <c r="AT54" s="107">
        <f>ROUND(SUM(AV54:AW54),2)</f>
        <v>0</v>
      </c>
      <c r="AU54" s="108">
        <f>ROUND(AU55+AU56,5)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ROUND(AZ55+AZ56,2)</f>
        <v>0</v>
      </c>
      <c r="BA54" s="107">
        <f>ROUND(BA55+BA56,2)</f>
        <v>0</v>
      </c>
      <c r="BB54" s="107">
        <f>ROUND(BB55+BB56,2)</f>
        <v>0</v>
      </c>
      <c r="BC54" s="107">
        <f>ROUND(BC55+BC56,2)</f>
        <v>0</v>
      </c>
      <c r="BD54" s="109">
        <f>ROUND(BD55+BD56,2)</f>
        <v>0</v>
      </c>
      <c r="BE54" s="6"/>
      <c r="BS54" s="110" t="s">
        <v>78</v>
      </c>
      <c r="BT54" s="110" t="s">
        <v>79</v>
      </c>
      <c r="BU54" s="111" t="s">
        <v>80</v>
      </c>
      <c r="BV54" s="110" t="s">
        <v>81</v>
      </c>
      <c r="BW54" s="110" t="s">
        <v>5</v>
      </c>
      <c r="BX54" s="110" t="s">
        <v>82</v>
      </c>
      <c r="CL54" s="110" t="s">
        <v>19</v>
      </c>
    </row>
    <row r="55" spans="1:91" s="7" customFormat="1" ht="37.5" customHeight="1">
      <c r="A55" s="112" t="s">
        <v>83</v>
      </c>
      <c r="B55" s="113"/>
      <c r="C55" s="114"/>
      <c r="D55" s="115" t="s">
        <v>84</v>
      </c>
      <c r="E55" s="115"/>
      <c r="F55" s="115"/>
      <c r="G55" s="115"/>
      <c r="H55" s="115"/>
      <c r="I55" s="116"/>
      <c r="J55" s="115" t="s">
        <v>85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'I. - 1. etapa přístavby a...'!J30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86</v>
      </c>
      <c r="AR55" s="119"/>
      <c r="AS55" s="120">
        <v>0</v>
      </c>
      <c r="AT55" s="121">
        <f>ROUND(SUM(AV55:AW55),2)</f>
        <v>0</v>
      </c>
      <c r="AU55" s="122">
        <f>'I. - 1. etapa přístavby a...'!P80</f>
        <v>0</v>
      </c>
      <c r="AV55" s="121">
        <f>'I. - 1. etapa přístavby a...'!J33</f>
        <v>0</v>
      </c>
      <c r="AW55" s="121">
        <f>'I. - 1. etapa přístavby a...'!J34</f>
        <v>0</v>
      </c>
      <c r="AX55" s="121">
        <f>'I. - 1. etapa přístavby a...'!J35</f>
        <v>0</v>
      </c>
      <c r="AY55" s="121">
        <f>'I. - 1. etapa přístavby a...'!J36</f>
        <v>0</v>
      </c>
      <c r="AZ55" s="121">
        <f>'I. - 1. etapa přístavby a...'!F33</f>
        <v>0</v>
      </c>
      <c r="BA55" s="121">
        <f>'I. - 1. etapa přístavby a...'!F34</f>
        <v>0</v>
      </c>
      <c r="BB55" s="121">
        <f>'I. - 1. etapa přístavby a...'!F35</f>
        <v>0</v>
      </c>
      <c r="BC55" s="121">
        <f>'I. - 1. etapa přístavby a...'!F36</f>
        <v>0</v>
      </c>
      <c r="BD55" s="123">
        <f>'I. - 1. etapa přístavby a...'!F37</f>
        <v>0</v>
      </c>
      <c r="BE55" s="7"/>
      <c r="BT55" s="124" t="s">
        <v>87</v>
      </c>
      <c r="BV55" s="124" t="s">
        <v>81</v>
      </c>
      <c r="BW55" s="124" t="s">
        <v>88</v>
      </c>
      <c r="BX55" s="124" t="s">
        <v>5</v>
      </c>
      <c r="CL55" s="124" t="s">
        <v>19</v>
      </c>
      <c r="CM55" s="124" t="s">
        <v>89</v>
      </c>
    </row>
    <row r="56" spans="1:91" s="7" customFormat="1" ht="24.75" customHeight="1">
      <c r="A56" s="7"/>
      <c r="B56" s="113"/>
      <c r="C56" s="114"/>
      <c r="D56" s="115" t="s">
        <v>90</v>
      </c>
      <c r="E56" s="115"/>
      <c r="F56" s="115"/>
      <c r="G56" s="115"/>
      <c r="H56" s="115"/>
      <c r="I56" s="116"/>
      <c r="J56" s="115" t="s">
        <v>91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25">
        <f>ROUND(SUM(AG57:AG61),2)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86</v>
      </c>
      <c r="AR56" s="119"/>
      <c r="AS56" s="120">
        <f>ROUND(SUM(AS57:AS61),2)</f>
        <v>0</v>
      </c>
      <c r="AT56" s="121">
        <f>ROUND(SUM(AV56:AW56),2)</f>
        <v>0</v>
      </c>
      <c r="AU56" s="122">
        <f>ROUND(SUM(AU57:AU61),5)</f>
        <v>0</v>
      </c>
      <c r="AV56" s="121">
        <f>ROUND(AZ56*L29,2)</f>
        <v>0</v>
      </c>
      <c r="AW56" s="121">
        <f>ROUND(BA56*L30,2)</f>
        <v>0</v>
      </c>
      <c r="AX56" s="121">
        <f>ROUND(BB56*L29,2)</f>
        <v>0</v>
      </c>
      <c r="AY56" s="121">
        <f>ROUND(BC56*L30,2)</f>
        <v>0</v>
      </c>
      <c r="AZ56" s="121">
        <f>ROUND(SUM(AZ57:AZ61),2)</f>
        <v>0</v>
      </c>
      <c r="BA56" s="121">
        <f>ROUND(SUM(BA57:BA61),2)</f>
        <v>0</v>
      </c>
      <c r="BB56" s="121">
        <f>ROUND(SUM(BB57:BB61),2)</f>
        <v>0</v>
      </c>
      <c r="BC56" s="121">
        <f>ROUND(SUM(BC57:BC61),2)</f>
        <v>0</v>
      </c>
      <c r="BD56" s="123">
        <f>ROUND(SUM(BD57:BD61),2)</f>
        <v>0</v>
      </c>
      <c r="BE56" s="7"/>
      <c r="BS56" s="124" t="s">
        <v>78</v>
      </c>
      <c r="BT56" s="124" t="s">
        <v>87</v>
      </c>
      <c r="BU56" s="124" t="s">
        <v>80</v>
      </c>
      <c r="BV56" s="124" t="s">
        <v>81</v>
      </c>
      <c r="BW56" s="124" t="s">
        <v>92</v>
      </c>
      <c r="BX56" s="124" t="s">
        <v>5</v>
      </c>
      <c r="CL56" s="124" t="s">
        <v>19</v>
      </c>
      <c r="CM56" s="124" t="s">
        <v>89</v>
      </c>
    </row>
    <row r="57" spans="1:90" s="4" customFormat="1" ht="23.25" customHeight="1">
      <c r="A57" s="112" t="s">
        <v>83</v>
      </c>
      <c r="B57" s="64"/>
      <c r="C57" s="126"/>
      <c r="D57" s="126"/>
      <c r="E57" s="127" t="s">
        <v>93</v>
      </c>
      <c r="F57" s="127"/>
      <c r="G57" s="127"/>
      <c r="H57" s="127"/>
      <c r="I57" s="127"/>
      <c r="J57" s="126"/>
      <c r="K57" s="127" t="s">
        <v>94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'ZL1 k VV - Dotazy č.4'!J32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95</v>
      </c>
      <c r="AR57" s="66"/>
      <c r="AS57" s="130">
        <v>0</v>
      </c>
      <c r="AT57" s="131">
        <f>ROUND(SUM(AV57:AW57),2)</f>
        <v>0</v>
      </c>
      <c r="AU57" s="132">
        <f>'ZL1 k VV - Dotazy č.4'!P89</f>
        <v>0</v>
      </c>
      <c r="AV57" s="131">
        <f>'ZL1 k VV - Dotazy č.4'!J35</f>
        <v>0</v>
      </c>
      <c r="AW57" s="131">
        <f>'ZL1 k VV - Dotazy č.4'!J36</f>
        <v>0</v>
      </c>
      <c r="AX57" s="131">
        <f>'ZL1 k VV - Dotazy č.4'!J37</f>
        <v>0</v>
      </c>
      <c r="AY57" s="131">
        <f>'ZL1 k VV - Dotazy č.4'!J38</f>
        <v>0</v>
      </c>
      <c r="AZ57" s="131">
        <f>'ZL1 k VV - Dotazy č.4'!F35</f>
        <v>0</v>
      </c>
      <c r="BA57" s="131">
        <f>'ZL1 k VV - Dotazy č.4'!F36</f>
        <v>0</v>
      </c>
      <c r="BB57" s="131">
        <f>'ZL1 k VV - Dotazy č.4'!F37</f>
        <v>0</v>
      </c>
      <c r="BC57" s="131">
        <f>'ZL1 k VV - Dotazy č.4'!F38</f>
        <v>0</v>
      </c>
      <c r="BD57" s="133">
        <f>'ZL1 k VV - Dotazy č.4'!F39</f>
        <v>0</v>
      </c>
      <c r="BE57" s="4"/>
      <c r="BT57" s="134" t="s">
        <v>89</v>
      </c>
      <c r="BV57" s="134" t="s">
        <v>81</v>
      </c>
      <c r="BW57" s="134" t="s">
        <v>96</v>
      </c>
      <c r="BX57" s="134" t="s">
        <v>92</v>
      </c>
      <c r="CL57" s="134" t="s">
        <v>19</v>
      </c>
    </row>
    <row r="58" spans="1:90" s="4" customFormat="1" ht="23.25" customHeight="1">
      <c r="A58" s="112" t="s">
        <v>83</v>
      </c>
      <c r="B58" s="64"/>
      <c r="C58" s="126"/>
      <c r="D58" s="126"/>
      <c r="E58" s="127" t="s">
        <v>97</v>
      </c>
      <c r="F58" s="127"/>
      <c r="G58" s="127"/>
      <c r="H58" s="127"/>
      <c r="I58" s="127"/>
      <c r="J58" s="126"/>
      <c r="K58" s="127" t="s">
        <v>98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'ZL2 k VV - Dotazy č.5 a 7'!J32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95</v>
      </c>
      <c r="AR58" s="66"/>
      <c r="AS58" s="130">
        <v>0</v>
      </c>
      <c r="AT58" s="131">
        <f>ROUND(SUM(AV58:AW58),2)</f>
        <v>0</v>
      </c>
      <c r="AU58" s="132">
        <f>'ZL2 k VV - Dotazy č.5 a 7'!P93</f>
        <v>0</v>
      </c>
      <c r="AV58" s="131">
        <f>'ZL2 k VV - Dotazy č.5 a 7'!J35</f>
        <v>0</v>
      </c>
      <c r="AW58" s="131">
        <f>'ZL2 k VV - Dotazy č.5 a 7'!J36</f>
        <v>0</v>
      </c>
      <c r="AX58" s="131">
        <f>'ZL2 k VV - Dotazy č.5 a 7'!J37</f>
        <v>0</v>
      </c>
      <c r="AY58" s="131">
        <f>'ZL2 k VV - Dotazy č.5 a 7'!J38</f>
        <v>0</v>
      </c>
      <c r="AZ58" s="131">
        <f>'ZL2 k VV - Dotazy č.5 a 7'!F35</f>
        <v>0</v>
      </c>
      <c r="BA58" s="131">
        <f>'ZL2 k VV - Dotazy č.5 a 7'!F36</f>
        <v>0</v>
      </c>
      <c r="BB58" s="131">
        <f>'ZL2 k VV - Dotazy č.5 a 7'!F37</f>
        <v>0</v>
      </c>
      <c r="BC58" s="131">
        <f>'ZL2 k VV - Dotazy č.5 a 7'!F38</f>
        <v>0</v>
      </c>
      <c r="BD58" s="133">
        <f>'ZL2 k VV - Dotazy č.5 a 7'!F39</f>
        <v>0</v>
      </c>
      <c r="BE58" s="4"/>
      <c r="BT58" s="134" t="s">
        <v>89</v>
      </c>
      <c r="BV58" s="134" t="s">
        <v>81</v>
      </c>
      <c r="BW58" s="134" t="s">
        <v>99</v>
      </c>
      <c r="BX58" s="134" t="s">
        <v>92</v>
      </c>
      <c r="CL58" s="134" t="s">
        <v>19</v>
      </c>
    </row>
    <row r="59" spans="1:90" s="4" customFormat="1" ht="23.25" customHeight="1">
      <c r="A59" s="112" t="s">
        <v>83</v>
      </c>
      <c r="B59" s="64"/>
      <c r="C59" s="126"/>
      <c r="D59" s="126"/>
      <c r="E59" s="127" t="s">
        <v>100</v>
      </c>
      <c r="F59" s="127"/>
      <c r="G59" s="127"/>
      <c r="H59" s="127"/>
      <c r="I59" s="127"/>
      <c r="J59" s="126"/>
      <c r="K59" s="127" t="s">
        <v>101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'ZL3 k VV - Dotazy č. 12'!J32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95</v>
      </c>
      <c r="AR59" s="66"/>
      <c r="AS59" s="130">
        <v>0</v>
      </c>
      <c r="AT59" s="131">
        <f>ROUND(SUM(AV59:AW59),2)</f>
        <v>0</v>
      </c>
      <c r="AU59" s="132">
        <f>'ZL3 k VV - Dotazy č. 12'!P89</f>
        <v>0</v>
      </c>
      <c r="AV59" s="131">
        <f>'ZL3 k VV - Dotazy č. 12'!J35</f>
        <v>0</v>
      </c>
      <c r="AW59" s="131">
        <f>'ZL3 k VV - Dotazy č. 12'!J36</f>
        <v>0</v>
      </c>
      <c r="AX59" s="131">
        <f>'ZL3 k VV - Dotazy č. 12'!J37</f>
        <v>0</v>
      </c>
      <c r="AY59" s="131">
        <f>'ZL3 k VV - Dotazy č. 12'!J38</f>
        <v>0</v>
      </c>
      <c r="AZ59" s="131">
        <f>'ZL3 k VV - Dotazy č. 12'!F35</f>
        <v>0</v>
      </c>
      <c r="BA59" s="131">
        <f>'ZL3 k VV - Dotazy č. 12'!F36</f>
        <v>0</v>
      </c>
      <c r="BB59" s="131">
        <f>'ZL3 k VV - Dotazy č. 12'!F37</f>
        <v>0</v>
      </c>
      <c r="BC59" s="131">
        <f>'ZL3 k VV - Dotazy č. 12'!F38</f>
        <v>0</v>
      </c>
      <c r="BD59" s="133">
        <f>'ZL3 k VV - Dotazy č. 12'!F39</f>
        <v>0</v>
      </c>
      <c r="BE59" s="4"/>
      <c r="BT59" s="134" t="s">
        <v>89</v>
      </c>
      <c r="BV59" s="134" t="s">
        <v>81</v>
      </c>
      <c r="BW59" s="134" t="s">
        <v>102</v>
      </c>
      <c r="BX59" s="134" t="s">
        <v>92</v>
      </c>
      <c r="CL59" s="134" t="s">
        <v>19</v>
      </c>
    </row>
    <row r="60" spans="1:90" s="4" customFormat="1" ht="23.25" customHeight="1">
      <c r="A60" s="112" t="s">
        <v>83</v>
      </c>
      <c r="B60" s="64"/>
      <c r="C60" s="126"/>
      <c r="D60" s="126"/>
      <c r="E60" s="127" t="s">
        <v>103</v>
      </c>
      <c r="F60" s="127"/>
      <c r="G60" s="127"/>
      <c r="H60" s="127"/>
      <c r="I60" s="127"/>
      <c r="J60" s="126"/>
      <c r="K60" s="127" t="s">
        <v>104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'ZL4 k VV - Dotazy č. 17'!J32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95</v>
      </c>
      <c r="AR60" s="66"/>
      <c r="AS60" s="130">
        <v>0</v>
      </c>
      <c r="AT60" s="131">
        <f>ROUND(SUM(AV60:AW60),2)</f>
        <v>0</v>
      </c>
      <c r="AU60" s="132">
        <f>'ZL4 k VV - Dotazy č. 17'!P90</f>
        <v>0</v>
      </c>
      <c r="AV60" s="131">
        <f>'ZL4 k VV - Dotazy č. 17'!J35</f>
        <v>0</v>
      </c>
      <c r="AW60" s="131">
        <f>'ZL4 k VV - Dotazy č. 17'!J36</f>
        <v>0</v>
      </c>
      <c r="AX60" s="131">
        <f>'ZL4 k VV - Dotazy č. 17'!J37</f>
        <v>0</v>
      </c>
      <c r="AY60" s="131">
        <f>'ZL4 k VV - Dotazy č. 17'!J38</f>
        <v>0</v>
      </c>
      <c r="AZ60" s="131">
        <f>'ZL4 k VV - Dotazy č. 17'!F35</f>
        <v>0</v>
      </c>
      <c r="BA60" s="131">
        <f>'ZL4 k VV - Dotazy č. 17'!F36</f>
        <v>0</v>
      </c>
      <c r="BB60" s="131">
        <f>'ZL4 k VV - Dotazy č. 17'!F37</f>
        <v>0</v>
      </c>
      <c r="BC60" s="131">
        <f>'ZL4 k VV - Dotazy č. 17'!F38</f>
        <v>0</v>
      </c>
      <c r="BD60" s="133">
        <f>'ZL4 k VV - Dotazy č. 17'!F39</f>
        <v>0</v>
      </c>
      <c r="BE60" s="4"/>
      <c r="BT60" s="134" t="s">
        <v>89</v>
      </c>
      <c r="BV60" s="134" t="s">
        <v>81</v>
      </c>
      <c r="BW60" s="134" t="s">
        <v>105</v>
      </c>
      <c r="BX60" s="134" t="s">
        <v>92</v>
      </c>
      <c r="CL60" s="134" t="s">
        <v>19</v>
      </c>
    </row>
    <row r="61" spans="1:90" s="4" customFormat="1" ht="23.25" customHeight="1">
      <c r="A61" s="112" t="s">
        <v>83</v>
      </c>
      <c r="B61" s="64"/>
      <c r="C61" s="126"/>
      <c r="D61" s="126"/>
      <c r="E61" s="127" t="s">
        <v>106</v>
      </c>
      <c r="F61" s="127"/>
      <c r="G61" s="127"/>
      <c r="H61" s="127"/>
      <c r="I61" s="127"/>
      <c r="J61" s="126"/>
      <c r="K61" s="127" t="s">
        <v>107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'ZL5 k VV - Dotazy č. 19'!J32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95</v>
      </c>
      <c r="AR61" s="66"/>
      <c r="AS61" s="135">
        <v>0</v>
      </c>
      <c r="AT61" s="136">
        <f>ROUND(SUM(AV61:AW61),2)</f>
        <v>0</v>
      </c>
      <c r="AU61" s="137">
        <f>'ZL5 k VV - Dotazy č. 19'!P87</f>
        <v>0</v>
      </c>
      <c r="AV61" s="136">
        <f>'ZL5 k VV - Dotazy č. 19'!J35</f>
        <v>0</v>
      </c>
      <c r="AW61" s="136">
        <f>'ZL5 k VV - Dotazy č. 19'!J36</f>
        <v>0</v>
      </c>
      <c r="AX61" s="136">
        <f>'ZL5 k VV - Dotazy č. 19'!J37</f>
        <v>0</v>
      </c>
      <c r="AY61" s="136">
        <f>'ZL5 k VV - Dotazy č. 19'!J38</f>
        <v>0</v>
      </c>
      <c r="AZ61" s="136">
        <f>'ZL5 k VV - Dotazy č. 19'!F35</f>
        <v>0</v>
      </c>
      <c r="BA61" s="136">
        <f>'ZL5 k VV - Dotazy č. 19'!F36</f>
        <v>0</v>
      </c>
      <c r="BB61" s="136">
        <f>'ZL5 k VV - Dotazy č. 19'!F37</f>
        <v>0</v>
      </c>
      <c r="BC61" s="136">
        <f>'ZL5 k VV - Dotazy č. 19'!F38</f>
        <v>0</v>
      </c>
      <c r="BD61" s="138">
        <f>'ZL5 k VV - Dotazy č. 19'!F39</f>
        <v>0</v>
      </c>
      <c r="BE61" s="4"/>
      <c r="BT61" s="134" t="s">
        <v>89</v>
      </c>
      <c r="BV61" s="134" t="s">
        <v>81</v>
      </c>
      <c r="BW61" s="134" t="s">
        <v>108</v>
      </c>
      <c r="BX61" s="134" t="s">
        <v>92</v>
      </c>
      <c r="CL61" s="134" t="s">
        <v>19</v>
      </c>
    </row>
    <row r="62" spans="1:57" s="2" customFormat="1" ht="30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</sheetData>
  <sheetProtection password="CC3D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I. - 1. etapa přístavby a...'!C2" display="/"/>
    <hyperlink ref="A57" location="'ZL1 k VV - Dotazy č.4'!C2" display="/"/>
    <hyperlink ref="A58" location="'ZL2 k VV - Dotazy č.5 a 7'!C2" display="/"/>
    <hyperlink ref="A59" location="'ZL3 k VV - Dotazy č. 12'!C2" display="/"/>
    <hyperlink ref="A60" location="'ZL4 k VV - Dotazy č. 17'!C2" display="/"/>
    <hyperlink ref="A61" location="'ZL5 k VV - Dotazy č. 19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</row>
    <row r="4" spans="2:46" s="1" customFormat="1" ht="24.95" customHeight="1">
      <c r="B4" s="21"/>
      <c r="D4" s="141" t="s">
        <v>109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110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6" t="s">
        <v>111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77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22</v>
      </c>
      <c r="E12" s="39"/>
      <c r="F12" s="134" t="s">
        <v>23</v>
      </c>
      <c r="G12" s="39"/>
      <c r="H12" s="39"/>
      <c r="I12" s="143" t="s">
        <v>24</v>
      </c>
      <c r="J12" s="147" t="str">
        <f>'Rekapitulace stavby'!AN8</f>
        <v>26. 5. 2022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26</v>
      </c>
      <c r="E14" s="39"/>
      <c r="F14" s="39"/>
      <c r="G14" s="39"/>
      <c r="H14" s="39"/>
      <c r="I14" s="143" t="s">
        <v>27</v>
      </c>
      <c r="J14" s="134" t="s">
        <v>28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29</v>
      </c>
      <c r="F15" s="39"/>
      <c r="G15" s="39"/>
      <c r="H15" s="39"/>
      <c r="I15" s="143" t="s">
        <v>30</v>
      </c>
      <c r="J15" s="134" t="s">
        <v>31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32</v>
      </c>
      <c r="E17" s="39"/>
      <c r="F17" s="39"/>
      <c r="G17" s="39"/>
      <c r="H17" s="39"/>
      <c r="I17" s="143" t="s">
        <v>27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30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34</v>
      </c>
      <c r="E20" s="39"/>
      <c r="F20" s="39"/>
      <c r="G20" s="39"/>
      <c r="H20" s="39"/>
      <c r="I20" s="143" t="s">
        <v>27</v>
      </c>
      <c r="J20" s="134" t="s">
        <v>35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36</v>
      </c>
      <c r="F21" s="39"/>
      <c r="G21" s="39"/>
      <c r="H21" s="39"/>
      <c r="I21" s="143" t="s">
        <v>30</v>
      </c>
      <c r="J21" s="134" t="s">
        <v>31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38</v>
      </c>
      <c r="E23" s="39"/>
      <c r="F23" s="39"/>
      <c r="G23" s="39"/>
      <c r="H23" s="39"/>
      <c r="I23" s="143" t="s">
        <v>27</v>
      </c>
      <c r="J23" s="134" t="s">
        <v>39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40</v>
      </c>
      <c r="F24" s="39"/>
      <c r="G24" s="39"/>
      <c r="H24" s="39"/>
      <c r="I24" s="143" t="s">
        <v>30</v>
      </c>
      <c r="J24" s="134" t="s">
        <v>41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42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77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44</v>
      </c>
      <c r="E30" s="39"/>
      <c r="F30" s="39"/>
      <c r="G30" s="39"/>
      <c r="H30" s="39"/>
      <c r="I30" s="39"/>
      <c r="J30" s="154">
        <f>ROUND(J80,2)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46</v>
      </c>
      <c r="G32" s="39"/>
      <c r="H32" s="39"/>
      <c r="I32" s="155" t="s">
        <v>45</v>
      </c>
      <c r="J32" s="155" t="s">
        <v>47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48</v>
      </c>
      <c r="E33" s="143" t="s">
        <v>49</v>
      </c>
      <c r="F33" s="157">
        <f>ROUND((SUM(BE80:BE83)),2)</f>
        <v>0</v>
      </c>
      <c r="G33" s="39"/>
      <c r="H33" s="39"/>
      <c r="I33" s="158">
        <v>0.21</v>
      </c>
      <c r="J33" s="157">
        <f>ROUND(((SUM(BE80:BE83))*I33),2)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50</v>
      </c>
      <c r="F34" s="157">
        <f>ROUND((SUM(BF80:BF83)),2)</f>
        <v>0</v>
      </c>
      <c r="G34" s="39"/>
      <c r="H34" s="39"/>
      <c r="I34" s="158">
        <v>0.15</v>
      </c>
      <c r="J34" s="157">
        <f>ROUND(((SUM(BF80:BF83))*I34),2)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51</v>
      </c>
      <c r="F35" s="157">
        <f>ROUND((SUM(BG80:BG83)),2)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52</v>
      </c>
      <c r="F36" s="157">
        <f>ROUND((SUM(BH80:BH83)),2)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53</v>
      </c>
      <c r="F37" s="157">
        <f>ROUND((SUM(BI80:BI83)),2)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54</v>
      </c>
      <c r="E39" s="161"/>
      <c r="F39" s="161"/>
      <c r="G39" s="162" t="s">
        <v>55</v>
      </c>
      <c r="H39" s="163" t="s">
        <v>56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112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0" t="str">
        <f>E7</f>
        <v>Přístavba a celková rekonstrukce domu sociální péče Kralovice - 1.ETAPA, vč. ZL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110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I. - 1. etapa přístavby a celkové rekonstrukce DSP Kralovice - rozpočet dle zadávacího řízení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Plzeňská třída 345, 331 41  Kralovice u Rakovníka</v>
      </c>
      <c r="G52" s="41"/>
      <c r="H52" s="41"/>
      <c r="I52" s="33" t="s">
        <v>24</v>
      </c>
      <c r="J52" s="73" t="str">
        <f>IF(J12="","",J12)</f>
        <v>26. 5. 2022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Dům sociální péče Kralovice, p.o.</v>
      </c>
      <c r="G54" s="41"/>
      <c r="H54" s="41"/>
      <c r="I54" s="33" t="s">
        <v>34</v>
      </c>
      <c r="J54" s="37" t="str">
        <f>E21</f>
        <v>Řezanina &amp; Bartoň, s.r.o.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BACing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113</v>
      </c>
      <c r="D57" s="172"/>
      <c r="E57" s="172"/>
      <c r="F57" s="172"/>
      <c r="G57" s="172"/>
      <c r="H57" s="172"/>
      <c r="I57" s="172"/>
      <c r="J57" s="173" t="s">
        <v>114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76</v>
      </c>
      <c r="D59" s="41"/>
      <c r="E59" s="41"/>
      <c r="F59" s="41"/>
      <c r="G59" s="41"/>
      <c r="H59" s="41"/>
      <c r="I59" s="41"/>
      <c r="J59" s="103">
        <f>J80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115</v>
      </c>
    </row>
    <row r="60" spans="1:31" s="9" customFormat="1" ht="24.95" customHeight="1">
      <c r="A60" s="9"/>
      <c r="B60" s="175"/>
      <c r="C60" s="176"/>
      <c r="D60" s="177" t="s">
        <v>116</v>
      </c>
      <c r="E60" s="178"/>
      <c r="F60" s="178"/>
      <c r="G60" s="178"/>
      <c r="H60" s="178"/>
      <c r="I60" s="178"/>
      <c r="J60" s="179">
        <f>J81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117</v>
      </c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6.25" customHeight="1">
      <c r="A70" s="39"/>
      <c r="B70" s="40"/>
      <c r="C70" s="41"/>
      <c r="D70" s="41"/>
      <c r="E70" s="170" t="str">
        <f>E7</f>
        <v>Přístavba a celková rekonstrukce domu sociální péče Kralovice - 1.ETAPA, vč. ZL</v>
      </c>
      <c r="F70" s="33"/>
      <c r="G70" s="33"/>
      <c r="H70" s="33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110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30" customHeight="1">
      <c r="A72" s="39"/>
      <c r="B72" s="40"/>
      <c r="C72" s="41"/>
      <c r="D72" s="41"/>
      <c r="E72" s="70" t="str">
        <f>E9</f>
        <v>I. - 1. etapa přístavby a celkové rekonstrukce DSP Kralovice - rozpočet dle zadávacího řízení</v>
      </c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22</v>
      </c>
      <c r="D74" s="41"/>
      <c r="E74" s="41"/>
      <c r="F74" s="28" t="str">
        <f>F12</f>
        <v xml:space="preserve">Plzeňská třída 345, 331 41  Kralovice u Rakovníka</v>
      </c>
      <c r="G74" s="41"/>
      <c r="H74" s="41"/>
      <c r="I74" s="33" t="s">
        <v>24</v>
      </c>
      <c r="J74" s="73" t="str">
        <f>IF(J12="","",J12)</f>
        <v>26. 5. 2022</v>
      </c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5.65" customHeight="1">
      <c r="A76" s="39"/>
      <c r="B76" s="40"/>
      <c r="C76" s="33" t="s">
        <v>26</v>
      </c>
      <c r="D76" s="41"/>
      <c r="E76" s="41"/>
      <c r="F76" s="28" t="str">
        <f>E15</f>
        <v>Dům sociální péče Kralovice, p.o.</v>
      </c>
      <c r="G76" s="41"/>
      <c r="H76" s="41"/>
      <c r="I76" s="33" t="s">
        <v>34</v>
      </c>
      <c r="J76" s="37" t="str">
        <f>E21</f>
        <v>Řezanina &amp; Bartoň, s.r.o.</v>
      </c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32</v>
      </c>
      <c r="D77" s="41"/>
      <c r="E77" s="41"/>
      <c r="F77" s="28" t="str">
        <f>IF(E18="","",E18)</f>
        <v>Vyplň údaj</v>
      </c>
      <c r="G77" s="41"/>
      <c r="H77" s="41"/>
      <c r="I77" s="33" t="s">
        <v>38</v>
      </c>
      <c r="J77" s="37" t="str">
        <f>E24</f>
        <v>BACing s.r.o.</v>
      </c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81"/>
      <c r="B79" s="182"/>
      <c r="C79" s="183" t="s">
        <v>118</v>
      </c>
      <c r="D79" s="184" t="s">
        <v>63</v>
      </c>
      <c r="E79" s="184" t="s">
        <v>59</v>
      </c>
      <c r="F79" s="184" t="s">
        <v>60</v>
      </c>
      <c r="G79" s="184" t="s">
        <v>119</v>
      </c>
      <c r="H79" s="184" t="s">
        <v>120</v>
      </c>
      <c r="I79" s="184" t="s">
        <v>121</v>
      </c>
      <c r="J79" s="184" t="s">
        <v>114</v>
      </c>
      <c r="K79" s="185" t="s">
        <v>122</v>
      </c>
      <c r="L79" s="186"/>
      <c r="M79" s="93" t="s">
        <v>77</v>
      </c>
      <c r="N79" s="94" t="s">
        <v>48</v>
      </c>
      <c r="O79" s="94" t="s">
        <v>123</v>
      </c>
      <c r="P79" s="94" t="s">
        <v>124</v>
      </c>
      <c r="Q79" s="94" t="s">
        <v>125</v>
      </c>
      <c r="R79" s="94" t="s">
        <v>126</v>
      </c>
      <c r="S79" s="94" t="s">
        <v>127</v>
      </c>
      <c r="T79" s="95" t="s">
        <v>128</v>
      </c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</row>
    <row r="80" spans="1:63" s="2" customFormat="1" ht="22.8" customHeight="1">
      <c r="A80" s="39"/>
      <c r="B80" s="40"/>
      <c r="C80" s="100" t="s">
        <v>129</v>
      </c>
      <c r="D80" s="41"/>
      <c r="E80" s="41"/>
      <c r="F80" s="41"/>
      <c r="G80" s="41"/>
      <c r="H80" s="41"/>
      <c r="I80" s="41"/>
      <c r="J80" s="187">
        <f>BK80</f>
        <v>0</v>
      </c>
      <c r="K80" s="41"/>
      <c r="L80" s="45"/>
      <c r="M80" s="96"/>
      <c r="N80" s="188"/>
      <c r="O80" s="97"/>
      <c r="P80" s="189">
        <f>P81</f>
        <v>0</v>
      </c>
      <c r="Q80" s="97"/>
      <c r="R80" s="189">
        <f>R81</f>
        <v>0</v>
      </c>
      <c r="S80" s="97"/>
      <c r="T80" s="190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78</v>
      </c>
      <c r="AU80" s="18" t="s">
        <v>115</v>
      </c>
      <c r="BK80" s="191">
        <f>BK81</f>
        <v>0</v>
      </c>
    </row>
    <row r="81" spans="1:63" s="11" customFormat="1" ht="25.9" customHeight="1">
      <c r="A81" s="11"/>
      <c r="B81" s="192"/>
      <c r="C81" s="193"/>
      <c r="D81" s="194" t="s">
        <v>78</v>
      </c>
      <c r="E81" s="195" t="s">
        <v>130</v>
      </c>
      <c r="F81" s="195" t="s">
        <v>131</v>
      </c>
      <c r="G81" s="193"/>
      <c r="H81" s="193"/>
      <c r="I81" s="196"/>
      <c r="J81" s="197">
        <f>BK81</f>
        <v>0</v>
      </c>
      <c r="K81" s="193"/>
      <c r="L81" s="198"/>
      <c r="M81" s="199"/>
      <c r="N81" s="200"/>
      <c r="O81" s="200"/>
      <c r="P81" s="201">
        <f>SUM(P82:P83)</f>
        <v>0</v>
      </c>
      <c r="Q81" s="200"/>
      <c r="R81" s="201">
        <f>SUM(R82:R83)</f>
        <v>0</v>
      </c>
      <c r="S81" s="200"/>
      <c r="T81" s="202">
        <f>SUM(T82:T83)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3" t="s">
        <v>132</v>
      </c>
      <c r="AT81" s="204" t="s">
        <v>78</v>
      </c>
      <c r="AU81" s="204" t="s">
        <v>79</v>
      </c>
      <c r="AY81" s="203" t="s">
        <v>133</v>
      </c>
      <c r="BK81" s="205">
        <f>SUM(BK82:BK83)</f>
        <v>0</v>
      </c>
    </row>
    <row r="82" spans="1:65" s="2" customFormat="1" ht="37.8" customHeight="1">
      <c r="A82" s="39"/>
      <c r="B82" s="40"/>
      <c r="C82" s="206" t="s">
        <v>87</v>
      </c>
      <c r="D82" s="206" t="s">
        <v>134</v>
      </c>
      <c r="E82" s="207" t="s">
        <v>87</v>
      </c>
      <c r="F82" s="208" t="s">
        <v>135</v>
      </c>
      <c r="G82" s="209" t="s">
        <v>136</v>
      </c>
      <c r="H82" s="210">
        <v>1</v>
      </c>
      <c r="I82" s="211"/>
      <c r="J82" s="212">
        <f>ROUND(I82*H82,2)</f>
        <v>0</v>
      </c>
      <c r="K82" s="208" t="s">
        <v>77</v>
      </c>
      <c r="L82" s="45"/>
      <c r="M82" s="213" t="s">
        <v>77</v>
      </c>
      <c r="N82" s="214" t="s">
        <v>50</v>
      </c>
      <c r="O82" s="85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7" t="s">
        <v>132</v>
      </c>
      <c r="AT82" s="217" t="s">
        <v>134</v>
      </c>
      <c r="AU82" s="217" t="s">
        <v>87</v>
      </c>
      <c r="AY82" s="18" t="s">
        <v>133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8" t="s">
        <v>89</v>
      </c>
      <c r="BK82" s="218">
        <f>ROUND(I82*H82,2)</f>
        <v>0</v>
      </c>
      <c r="BL82" s="18" t="s">
        <v>132</v>
      </c>
      <c r="BM82" s="217" t="s">
        <v>137</v>
      </c>
    </row>
    <row r="83" spans="1:65" s="2" customFormat="1" ht="37.8" customHeight="1">
      <c r="A83" s="39"/>
      <c r="B83" s="40"/>
      <c r="C83" s="206" t="s">
        <v>89</v>
      </c>
      <c r="D83" s="206" t="s">
        <v>134</v>
      </c>
      <c r="E83" s="207" t="s">
        <v>89</v>
      </c>
      <c r="F83" s="208" t="s">
        <v>138</v>
      </c>
      <c r="G83" s="209" t="s">
        <v>136</v>
      </c>
      <c r="H83" s="210">
        <v>1</v>
      </c>
      <c r="I83" s="211"/>
      <c r="J83" s="212">
        <f>ROUND(I83*H83,2)</f>
        <v>0</v>
      </c>
      <c r="K83" s="208" t="s">
        <v>77</v>
      </c>
      <c r="L83" s="45"/>
      <c r="M83" s="219" t="s">
        <v>77</v>
      </c>
      <c r="N83" s="220" t="s">
        <v>49</v>
      </c>
      <c r="O83" s="221"/>
      <c r="P83" s="222">
        <f>O83*H83</f>
        <v>0</v>
      </c>
      <c r="Q83" s="222">
        <v>0</v>
      </c>
      <c r="R83" s="222">
        <f>Q83*H83</f>
        <v>0</v>
      </c>
      <c r="S83" s="222">
        <v>0</v>
      </c>
      <c r="T83" s="223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7" t="s">
        <v>132</v>
      </c>
      <c r="AT83" s="217" t="s">
        <v>134</v>
      </c>
      <c r="AU83" s="217" t="s">
        <v>87</v>
      </c>
      <c r="AY83" s="18" t="s">
        <v>133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8" t="s">
        <v>87</v>
      </c>
      <c r="BK83" s="218">
        <f>ROUND(I83*H83,2)</f>
        <v>0</v>
      </c>
      <c r="BL83" s="18" t="s">
        <v>132</v>
      </c>
      <c r="BM83" s="217" t="s">
        <v>139</v>
      </c>
    </row>
    <row r="84" spans="1:31" s="2" customFormat="1" ht="6.95" customHeight="1">
      <c r="A84" s="39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45"/>
      <c r="M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</sheetData>
  <sheetProtection password="CC3D" sheet="1" objects="1" scenarios="1" formatColumns="0" formatRows="0" autoFilter="0"/>
  <autoFilter ref="C79:K8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  <c r="AZ2" s="224" t="s">
        <v>140</v>
      </c>
      <c r="BA2" s="224" t="s">
        <v>141</v>
      </c>
      <c r="BB2" s="224" t="s">
        <v>142</v>
      </c>
      <c r="BC2" s="224" t="s">
        <v>143</v>
      </c>
      <c r="BD2" s="224" t="s">
        <v>89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  <c r="AZ3" s="224" t="s">
        <v>144</v>
      </c>
      <c r="BA3" s="224" t="s">
        <v>145</v>
      </c>
      <c r="BB3" s="224" t="s">
        <v>142</v>
      </c>
      <c r="BC3" s="224" t="s">
        <v>146</v>
      </c>
      <c r="BD3" s="224" t="s">
        <v>89</v>
      </c>
    </row>
    <row r="4" spans="2:46" s="1" customFormat="1" ht="24.95" customHeight="1">
      <c r="B4" s="21"/>
      <c r="D4" s="141" t="s">
        <v>109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110</v>
      </c>
      <c r="L8" s="21"/>
    </row>
    <row r="9" spans="1:31" s="2" customFormat="1" ht="16.5" customHeight="1">
      <c r="A9" s="39"/>
      <c r="B9" s="45"/>
      <c r="C9" s="39"/>
      <c r="D9" s="39"/>
      <c r="E9" s="144" t="s">
        <v>147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148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149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ROUND(J89,2)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ROUND((SUM(BE89:BE129)),2)</f>
        <v>0</v>
      </c>
      <c r="G35" s="39"/>
      <c r="H35" s="39"/>
      <c r="I35" s="158">
        <v>0.21</v>
      </c>
      <c r="J35" s="157">
        <f>ROUND(((SUM(BE89:BE129))*I35),2)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ROUND((SUM(BF89:BF129)),2)</f>
        <v>0</v>
      </c>
      <c r="G36" s="39"/>
      <c r="H36" s="39"/>
      <c r="I36" s="158">
        <v>0.15</v>
      </c>
      <c r="J36" s="157">
        <f>ROUND(((SUM(BF89:BF129))*I36),2)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ROUND((SUM(BG89:BG129)),2)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ROUND((SUM(BH89:BH129)),2)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53</v>
      </c>
      <c r="F39" s="157">
        <f>ROUND((SUM(BI89:BI129)),2)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112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147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148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ZL1 k VV - Dotazy č.4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113</v>
      </c>
      <c r="D61" s="172"/>
      <c r="E61" s="172"/>
      <c r="F61" s="172"/>
      <c r="G61" s="172"/>
      <c r="H61" s="172"/>
      <c r="I61" s="172"/>
      <c r="J61" s="173" t="s">
        <v>114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115</v>
      </c>
    </row>
    <row r="64" spans="1:31" s="9" customFormat="1" ht="24.95" customHeight="1">
      <c r="A64" s="9"/>
      <c r="B64" s="175"/>
      <c r="C64" s="176"/>
      <c r="D64" s="177" t="s">
        <v>150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151</v>
      </c>
      <c r="E65" s="227"/>
      <c r="F65" s="227"/>
      <c r="G65" s="227"/>
      <c r="H65" s="227"/>
      <c r="I65" s="227"/>
      <c r="J65" s="228">
        <f>J91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5"/>
      <c r="C66" s="126"/>
      <c r="D66" s="226" t="s">
        <v>152</v>
      </c>
      <c r="E66" s="227"/>
      <c r="F66" s="227"/>
      <c r="G66" s="227"/>
      <c r="H66" s="227"/>
      <c r="I66" s="227"/>
      <c r="J66" s="228">
        <f>J104</f>
        <v>0</v>
      </c>
      <c r="K66" s="126"/>
      <c r="L66" s="229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25"/>
      <c r="C67" s="126"/>
      <c r="D67" s="226" t="s">
        <v>153</v>
      </c>
      <c r="E67" s="227"/>
      <c r="F67" s="227"/>
      <c r="G67" s="227"/>
      <c r="H67" s="227"/>
      <c r="I67" s="227"/>
      <c r="J67" s="228">
        <f>J115</f>
        <v>0</v>
      </c>
      <c r="K67" s="126"/>
      <c r="L67" s="229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117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6.25" customHeight="1">
      <c r="A77" s="39"/>
      <c r="B77" s="40"/>
      <c r="C77" s="41"/>
      <c r="D77" s="41"/>
      <c r="E77" s="170" t="str">
        <f>E7</f>
        <v>Přístavba a celková rekonstrukce domu sociální péče Kralovice - 1.ETAPA, vč. ZL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2"/>
      <c r="C78" s="33" t="s">
        <v>110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2" customFormat="1" ht="16.5" customHeight="1">
      <c r="A79" s="39"/>
      <c r="B79" s="40"/>
      <c r="C79" s="41"/>
      <c r="D79" s="41"/>
      <c r="E79" s="170" t="s">
        <v>147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148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ZL1 k VV - Dotazy č.4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22</v>
      </c>
      <c r="D83" s="41"/>
      <c r="E83" s="41"/>
      <c r="F83" s="28" t="str">
        <f>F14</f>
        <v xml:space="preserve">Plzeňská třída 345, 331 41  Kralovice u Rakovníka</v>
      </c>
      <c r="G83" s="41"/>
      <c r="H83" s="41"/>
      <c r="I83" s="33" t="s">
        <v>24</v>
      </c>
      <c r="J83" s="73" t="str">
        <f>IF(J14="","",J14)</f>
        <v>26. 5. 2022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65" customHeight="1">
      <c r="A85" s="39"/>
      <c r="B85" s="40"/>
      <c r="C85" s="33" t="s">
        <v>26</v>
      </c>
      <c r="D85" s="41"/>
      <c r="E85" s="41"/>
      <c r="F85" s="28" t="str">
        <f>E17</f>
        <v>Dům sociální péče Kralovice, p.o.</v>
      </c>
      <c r="G85" s="41"/>
      <c r="H85" s="41"/>
      <c r="I85" s="33" t="s">
        <v>34</v>
      </c>
      <c r="J85" s="37" t="str">
        <f>E23</f>
        <v>Řezanina &amp; Bartoň, s.r.o.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32</v>
      </c>
      <c r="D86" s="41"/>
      <c r="E86" s="41"/>
      <c r="F86" s="28" t="str">
        <f>IF(E20="","",E20)</f>
        <v>Vyplň údaj</v>
      </c>
      <c r="G86" s="41"/>
      <c r="H86" s="41"/>
      <c r="I86" s="33" t="s">
        <v>38</v>
      </c>
      <c r="J86" s="37" t="str">
        <f>E26</f>
        <v>BACing s.r.o.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0" customFormat="1" ht="29.25" customHeight="1">
      <c r="A88" s="181"/>
      <c r="B88" s="182"/>
      <c r="C88" s="183" t="s">
        <v>118</v>
      </c>
      <c r="D88" s="184" t="s">
        <v>63</v>
      </c>
      <c r="E88" s="184" t="s">
        <v>59</v>
      </c>
      <c r="F88" s="184" t="s">
        <v>60</v>
      </c>
      <c r="G88" s="184" t="s">
        <v>119</v>
      </c>
      <c r="H88" s="184" t="s">
        <v>120</v>
      </c>
      <c r="I88" s="184" t="s">
        <v>121</v>
      </c>
      <c r="J88" s="184" t="s">
        <v>114</v>
      </c>
      <c r="K88" s="185" t="s">
        <v>122</v>
      </c>
      <c r="L88" s="186"/>
      <c r="M88" s="93" t="s">
        <v>77</v>
      </c>
      <c r="N88" s="94" t="s">
        <v>48</v>
      </c>
      <c r="O88" s="94" t="s">
        <v>123</v>
      </c>
      <c r="P88" s="94" t="s">
        <v>124</v>
      </c>
      <c r="Q88" s="94" t="s">
        <v>125</v>
      </c>
      <c r="R88" s="94" t="s">
        <v>126</v>
      </c>
      <c r="S88" s="94" t="s">
        <v>127</v>
      </c>
      <c r="T88" s="95" t="s">
        <v>128</v>
      </c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63" s="2" customFormat="1" ht="22.8" customHeight="1">
      <c r="A89" s="39"/>
      <c r="B89" s="40"/>
      <c r="C89" s="100" t="s">
        <v>129</v>
      </c>
      <c r="D89" s="41"/>
      <c r="E89" s="41"/>
      <c r="F89" s="41"/>
      <c r="G89" s="41"/>
      <c r="H89" s="41"/>
      <c r="I89" s="41"/>
      <c r="J89" s="187">
        <f>BK89</f>
        <v>0</v>
      </c>
      <c r="K89" s="41"/>
      <c r="L89" s="45"/>
      <c r="M89" s="96"/>
      <c r="N89" s="188"/>
      <c r="O89" s="97"/>
      <c r="P89" s="189">
        <f>P90</f>
        <v>0</v>
      </c>
      <c r="Q89" s="97"/>
      <c r="R89" s="189">
        <f>R90</f>
        <v>0.06820260000000002</v>
      </c>
      <c r="S89" s="97"/>
      <c r="T89" s="190">
        <f>T90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78</v>
      </c>
      <c r="AU89" s="18" t="s">
        <v>115</v>
      </c>
      <c r="BK89" s="191">
        <f>BK90</f>
        <v>0</v>
      </c>
    </row>
    <row r="90" spans="1:63" s="11" customFormat="1" ht="25.9" customHeight="1">
      <c r="A90" s="11"/>
      <c r="B90" s="192"/>
      <c r="C90" s="193"/>
      <c r="D90" s="194" t="s">
        <v>78</v>
      </c>
      <c r="E90" s="195" t="s">
        <v>154</v>
      </c>
      <c r="F90" s="195" t="s">
        <v>155</v>
      </c>
      <c r="G90" s="193"/>
      <c r="H90" s="193"/>
      <c r="I90" s="196"/>
      <c r="J90" s="197">
        <f>BK90</f>
        <v>0</v>
      </c>
      <c r="K90" s="193"/>
      <c r="L90" s="198"/>
      <c r="M90" s="199"/>
      <c r="N90" s="200"/>
      <c r="O90" s="200"/>
      <c r="P90" s="201">
        <f>P91+P104+P115</f>
        <v>0</v>
      </c>
      <c r="Q90" s="200"/>
      <c r="R90" s="201">
        <f>R91+R104+R115</f>
        <v>0.06820260000000002</v>
      </c>
      <c r="S90" s="200"/>
      <c r="T90" s="202">
        <f>T91+T104+T115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203" t="s">
        <v>89</v>
      </c>
      <c r="AT90" s="204" t="s">
        <v>78</v>
      </c>
      <c r="AU90" s="204" t="s">
        <v>79</v>
      </c>
      <c r="AY90" s="203" t="s">
        <v>133</v>
      </c>
      <c r="BK90" s="205">
        <f>BK91+BK104+BK115</f>
        <v>0</v>
      </c>
    </row>
    <row r="91" spans="1:63" s="11" customFormat="1" ht="22.8" customHeight="1">
      <c r="A91" s="11"/>
      <c r="B91" s="192"/>
      <c r="C91" s="193"/>
      <c r="D91" s="194" t="s">
        <v>78</v>
      </c>
      <c r="E91" s="230" t="s">
        <v>156</v>
      </c>
      <c r="F91" s="230" t="s">
        <v>157</v>
      </c>
      <c r="G91" s="193"/>
      <c r="H91" s="193"/>
      <c r="I91" s="196"/>
      <c r="J91" s="231">
        <f>BK91</f>
        <v>0</v>
      </c>
      <c r="K91" s="193"/>
      <c r="L91" s="198"/>
      <c r="M91" s="199"/>
      <c r="N91" s="200"/>
      <c r="O91" s="200"/>
      <c r="P91" s="201">
        <f>SUM(P92:P103)</f>
        <v>0</v>
      </c>
      <c r="Q91" s="200"/>
      <c r="R91" s="201">
        <f>SUM(R92:R103)</f>
        <v>0.050202600000000014</v>
      </c>
      <c r="S91" s="200"/>
      <c r="T91" s="202">
        <f>SUM(T92:T103)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203" t="s">
        <v>89</v>
      </c>
      <c r="AT91" s="204" t="s">
        <v>78</v>
      </c>
      <c r="AU91" s="204" t="s">
        <v>87</v>
      </c>
      <c r="AY91" s="203" t="s">
        <v>133</v>
      </c>
      <c r="BK91" s="205">
        <f>SUM(BK92:BK103)</f>
        <v>0</v>
      </c>
    </row>
    <row r="92" spans="1:65" s="2" customFormat="1" ht="16.5" customHeight="1">
      <c r="A92" s="39"/>
      <c r="B92" s="40"/>
      <c r="C92" s="232" t="s">
        <v>158</v>
      </c>
      <c r="D92" s="232" t="s">
        <v>159</v>
      </c>
      <c r="E92" s="233" t="s">
        <v>160</v>
      </c>
      <c r="F92" s="234" t="s">
        <v>161</v>
      </c>
      <c r="G92" s="235" t="s">
        <v>142</v>
      </c>
      <c r="H92" s="236">
        <v>-83.671</v>
      </c>
      <c r="I92" s="237"/>
      <c r="J92" s="238">
        <f>ROUND(I92*H92,2)</f>
        <v>0</v>
      </c>
      <c r="K92" s="234" t="s">
        <v>162</v>
      </c>
      <c r="L92" s="239"/>
      <c r="M92" s="240" t="s">
        <v>77</v>
      </c>
      <c r="N92" s="241" t="s">
        <v>50</v>
      </c>
      <c r="O92" s="85"/>
      <c r="P92" s="215">
        <f>O92*H92</f>
        <v>0</v>
      </c>
      <c r="Q92" s="215">
        <v>0.0017</v>
      </c>
      <c r="R92" s="215">
        <f>Q92*H92</f>
        <v>-0.1422407</v>
      </c>
      <c r="S92" s="215">
        <v>0</v>
      </c>
      <c r="T92" s="21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7" t="s">
        <v>163</v>
      </c>
      <c r="AT92" s="217" t="s">
        <v>159</v>
      </c>
      <c r="AU92" s="217" t="s">
        <v>89</v>
      </c>
      <c r="AY92" s="18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89</v>
      </c>
      <c r="BK92" s="218">
        <f>ROUND(I92*H92,2)</f>
        <v>0</v>
      </c>
      <c r="BL92" s="18" t="s">
        <v>164</v>
      </c>
      <c r="BM92" s="217" t="s">
        <v>165</v>
      </c>
    </row>
    <row r="93" spans="1:51" s="13" customFormat="1" ht="12">
      <c r="A93" s="13"/>
      <c r="B93" s="242"/>
      <c r="C93" s="243"/>
      <c r="D93" s="244" t="s">
        <v>166</v>
      </c>
      <c r="E93" s="245" t="s">
        <v>77</v>
      </c>
      <c r="F93" s="246" t="s">
        <v>167</v>
      </c>
      <c r="G93" s="243"/>
      <c r="H93" s="247">
        <v>-74.919</v>
      </c>
      <c r="I93" s="248"/>
      <c r="J93" s="243"/>
      <c r="K93" s="243"/>
      <c r="L93" s="249"/>
      <c r="M93" s="250"/>
      <c r="N93" s="251"/>
      <c r="O93" s="251"/>
      <c r="P93" s="251"/>
      <c r="Q93" s="251"/>
      <c r="R93" s="251"/>
      <c r="S93" s="251"/>
      <c r="T93" s="25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3" t="s">
        <v>166</v>
      </c>
      <c r="AU93" s="253" t="s">
        <v>89</v>
      </c>
      <c r="AV93" s="13" t="s">
        <v>89</v>
      </c>
      <c r="AW93" s="13" t="s">
        <v>37</v>
      </c>
      <c r="AX93" s="13" t="s">
        <v>79</v>
      </c>
      <c r="AY93" s="253" t="s">
        <v>133</v>
      </c>
    </row>
    <row r="94" spans="1:51" s="13" customFormat="1" ht="12">
      <c r="A94" s="13"/>
      <c r="B94" s="242"/>
      <c r="C94" s="243"/>
      <c r="D94" s="244" t="s">
        <v>166</v>
      </c>
      <c r="E94" s="245" t="s">
        <v>77</v>
      </c>
      <c r="F94" s="246" t="s">
        <v>168</v>
      </c>
      <c r="G94" s="243"/>
      <c r="H94" s="247">
        <v>-4.768</v>
      </c>
      <c r="I94" s="248"/>
      <c r="J94" s="243"/>
      <c r="K94" s="243"/>
      <c r="L94" s="249"/>
      <c r="M94" s="250"/>
      <c r="N94" s="251"/>
      <c r="O94" s="251"/>
      <c r="P94" s="251"/>
      <c r="Q94" s="251"/>
      <c r="R94" s="251"/>
      <c r="S94" s="251"/>
      <c r="T94" s="25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3" t="s">
        <v>166</v>
      </c>
      <c r="AU94" s="253" t="s">
        <v>89</v>
      </c>
      <c r="AV94" s="13" t="s">
        <v>89</v>
      </c>
      <c r="AW94" s="13" t="s">
        <v>37</v>
      </c>
      <c r="AX94" s="13" t="s">
        <v>79</v>
      </c>
      <c r="AY94" s="253" t="s">
        <v>133</v>
      </c>
    </row>
    <row r="95" spans="1:51" s="14" customFormat="1" ht="12">
      <c r="A95" s="14"/>
      <c r="B95" s="254"/>
      <c r="C95" s="255"/>
      <c r="D95" s="244" t="s">
        <v>166</v>
      </c>
      <c r="E95" s="256" t="s">
        <v>77</v>
      </c>
      <c r="F95" s="257" t="s">
        <v>169</v>
      </c>
      <c r="G95" s="255"/>
      <c r="H95" s="258">
        <v>-79.687</v>
      </c>
      <c r="I95" s="259"/>
      <c r="J95" s="255"/>
      <c r="K95" s="255"/>
      <c r="L95" s="260"/>
      <c r="M95" s="261"/>
      <c r="N95" s="262"/>
      <c r="O95" s="262"/>
      <c r="P95" s="262"/>
      <c r="Q95" s="262"/>
      <c r="R95" s="262"/>
      <c r="S95" s="262"/>
      <c r="T95" s="26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4" t="s">
        <v>166</v>
      </c>
      <c r="AU95" s="264" t="s">
        <v>89</v>
      </c>
      <c r="AV95" s="14" t="s">
        <v>132</v>
      </c>
      <c r="AW95" s="14" t="s">
        <v>37</v>
      </c>
      <c r="AX95" s="14" t="s">
        <v>87</v>
      </c>
      <c r="AY95" s="264" t="s">
        <v>133</v>
      </c>
    </row>
    <row r="96" spans="1:51" s="13" customFormat="1" ht="12">
      <c r="A96" s="13"/>
      <c r="B96" s="242"/>
      <c r="C96" s="243"/>
      <c r="D96" s="244" t="s">
        <v>166</v>
      </c>
      <c r="E96" s="243"/>
      <c r="F96" s="246" t="s">
        <v>170</v>
      </c>
      <c r="G96" s="243"/>
      <c r="H96" s="247">
        <v>-83.671</v>
      </c>
      <c r="I96" s="248"/>
      <c r="J96" s="243"/>
      <c r="K96" s="243"/>
      <c r="L96" s="249"/>
      <c r="M96" s="250"/>
      <c r="N96" s="251"/>
      <c r="O96" s="251"/>
      <c r="P96" s="251"/>
      <c r="Q96" s="251"/>
      <c r="R96" s="251"/>
      <c r="S96" s="251"/>
      <c r="T96" s="25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3" t="s">
        <v>166</v>
      </c>
      <c r="AU96" s="253" t="s">
        <v>89</v>
      </c>
      <c r="AV96" s="13" t="s">
        <v>89</v>
      </c>
      <c r="AW96" s="13" t="s">
        <v>4</v>
      </c>
      <c r="AX96" s="13" t="s">
        <v>87</v>
      </c>
      <c r="AY96" s="253" t="s">
        <v>133</v>
      </c>
    </row>
    <row r="97" spans="1:65" s="2" customFormat="1" ht="16.5" customHeight="1">
      <c r="A97" s="39"/>
      <c r="B97" s="40"/>
      <c r="C97" s="232" t="s">
        <v>171</v>
      </c>
      <c r="D97" s="232" t="s">
        <v>159</v>
      </c>
      <c r="E97" s="233" t="s">
        <v>172</v>
      </c>
      <c r="F97" s="234" t="s">
        <v>173</v>
      </c>
      <c r="G97" s="235" t="s">
        <v>142</v>
      </c>
      <c r="H97" s="236">
        <v>83.671</v>
      </c>
      <c r="I97" s="237"/>
      <c r="J97" s="238">
        <f>ROUND(I97*H97,2)</f>
        <v>0</v>
      </c>
      <c r="K97" s="234" t="s">
        <v>174</v>
      </c>
      <c r="L97" s="239"/>
      <c r="M97" s="240" t="s">
        <v>77</v>
      </c>
      <c r="N97" s="241" t="s">
        <v>50</v>
      </c>
      <c r="O97" s="85"/>
      <c r="P97" s="215">
        <f>O97*H97</f>
        <v>0</v>
      </c>
      <c r="Q97" s="215">
        <v>0.0023</v>
      </c>
      <c r="R97" s="215">
        <f>Q97*H97</f>
        <v>0.1924433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163</v>
      </c>
      <c r="AT97" s="217" t="s">
        <v>159</v>
      </c>
      <c r="AU97" s="217" t="s">
        <v>89</v>
      </c>
      <c r="AY97" s="18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89</v>
      </c>
      <c r="BK97" s="218">
        <f>ROUND(I97*H97,2)</f>
        <v>0</v>
      </c>
      <c r="BL97" s="18" t="s">
        <v>164</v>
      </c>
      <c r="BM97" s="217" t="s">
        <v>175</v>
      </c>
    </row>
    <row r="98" spans="1:51" s="13" customFormat="1" ht="12">
      <c r="A98" s="13"/>
      <c r="B98" s="242"/>
      <c r="C98" s="243"/>
      <c r="D98" s="244" t="s">
        <v>166</v>
      </c>
      <c r="E98" s="245" t="s">
        <v>77</v>
      </c>
      <c r="F98" s="246" t="s">
        <v>140</v>
      </c>
      <c r="G98" s="243"/>
      <c r="H98" s="247">
        <v>74.919</v>
      </c>
      <c r="I98" s="248"/>
      <c r="J98" s="243"/>
      <c r="K98" s="243"/>
      <c r="L98" s="249"/>
      <c r="M98" s="250"/>
      <c r="N98" s="251"/>
      <c r="O98" s="251"/>
      <c r="P98" s="251"/>
      <c r="Q98" s="251"/>
      <c r="R98" s="251"/>
      <c r="S98" s="251"/>
      <c r="T98" s="25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3" t="s">
        <v>166</v>
      </c>
      <c r="AU98" s="253" t="s">
        <v>89</v>
      </c>
      <c r="AV98" s="13" t="s">
        <v>89</v>
      </c>
      <c r="AW98" s="13" t="s">
        <v>37</v>
      </c>
      <c r="AX98" s="13" t="s">
        <v>79</v>
      </c>
      <c r="AY98" s="253" t="s">
        <v>133</v>
      </c>
    </row>
    <row r="99" spans="1:51" s="13" customFormat="1" ht="12">
      <c r="A99" s="13"/>
      <c r="B99" s="242"/>
      <c r="C99" s="243"/>
      <c r="D99" s="244" t="s">
        <v>166</v>
      </c>
      <c r="E99" s="245" t="s">
        <v>77</v>
      </c>
      <c r="F99" s="246" t="s">
        <v>144</v>
      </c>
      <c r="G99" s="243"/>
      <c r="H99" s="247">
        <v>4.768</v>
      </c>
      <c r="I99" s="248"/>
      <c r="J99" s="243"/>
      <c r="K99" s="243"/>
      <c r="L99" s="249"/>
      <c r="M99" s="250"/>
      <c r="N99" s="251"/>
      <c r="O99" s="251"/>
      <c r="P99" s="251"/>
      <c r="Q99" s="251"/>
      <c r="R99" s="251"/>
      <c r="S99" s="251"/>
      <c r="T99" s="25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3" t="s">
        <v>166</v>
      </c>
      <c r="AU99" s="253" t="s">
        <v>89</v>
      </c>
      <c r="AV99" s="13" t="s">
        <v>89</v>
      </c>
      <c r="AW99" s="13" t="s">
        <v>37</v>
      </c>
      <c r="AX99" s="13" t="s">
        <v>79</v>
      </c>
      <c r="AY99" s="253" t="s">
        <v>133</v>
      </c>
    </row>
    <row r="100" spans="1:51" s="14" customFormat="1" ht="12">
      <c r="A100" s="14"/>
      <c r="B100" s="254"/>
      <c r="C100" s="255"/>
      <c r="D100" s="244" t="s">
        <v>166</v>
      </c>
      <c r="E100" s="256" t="s">
        <v>77</v>
      </c>
      <c r="F100" s="257" t="s">
        <v>169</v>
      </c>
      <c r="G100" s="255"/>
      <c r="H100" s="258">
        <v>79.687</v>
      </c>
      <c r="I100" s="259"/>
      <c r="J100" s="255"/>
      <c r="K100" s="255"/>
      <c r="L100" s="260"/>
      <c r="M100" s="261"/>
      <c r="N100" s="262"/>
      <c r="O100" s="262"/>
      <c r="P100" s="262"/>
      <c r="Q100" s="262"/>
      <c r="R100" s="262"/>
      <c r="S100" s="262"/>
      <c r="T100" s="26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4" t="s">
        <v>166</v>
      </c>
      <c r="AU100" s="264" t="s">
        <v>89</v>
      </c>
      <c r="AV100" s="14" t="s">
        <v>132</v>
      </c>
      <c r="AW100" s="14" t="s">
        <v>37</v>
      </c>
      <c r="AX100" s="14" t="s">
        <v>87</v>
      </c>
      <c r="AY100" s="264" t="s">
        <v>133</v>
      </c>
    </row>
    <row r="101" spans="1:51" s="13" customFormat="1" ht="12">
      <c r="A101" s="13"/>
      <c r="B101" s="242"/>
      <c r="C101" s="243"/>
      <c r="D101" s="244" t="s">
        <v>166</v>
      </c>
      <c r="E101" s="243"/>
      <c r="F101" s="246" t="s">
        <v>176</v>
      </c>
      <c r="G101" s="243"/>
      <c r="H101" s="247">
        <v>83.671</v>
      </c>
      <c r="I101" s="248"/>
      <c r="J101" s="243"/>
      <c r="K101" s="243"/>
      <c r="L101" s="249"/>
      <c r="M101" s="250"/>
      <c r="N101" s="251"/>
      <c r="O101" s="251"/>
      <c r="P101" s="251"/>
      <c r="Q101" s="251"/>
      <c r="R101" s="251"/>
      <c r="S101" s="251"/>
      <c r="T101" s="25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3" t="s">
        <v>166</v>
      </c>
      <c r="AU101" s="253" t="s">
        <v>89</v>
      </c>
      <c r="AV101" s="13" t="s">
        <v>89</v>
      </c>
      <c r="AW101" s="13" t="s">
        <v>4</v>
      </c>
      <c r="AX101" s="13" t="s">
        <v>87</v>
      </c>
      <c r="AY101" s="253" t="s">
        <v>133</v>
      </c>
    </row>
    <row r="102" spans="1:65" s="2" customFormat="1" ht="44.25" customHeight="1">
      <c r="A102" s="39"/>
      <c r="B102" s="40"/>
      <c r="C102" s="206" t="s">
        <v>177</v>
      </c>
      <c r="D102" s="206" t="s">
        <v>134</v>
      </c>
      <c r="E102" s="207" t="s">
        <v>178</v>
      </c>
      <c r="F102" s="208" t="s">
        <v>179</v>
      </c>
      <c r="G102" s="209" t="s">
        <v>180</v>
      </c>
      <c r="H102" s="265"/>
      <c r="I102" s="211"/>
      <c r="J102" s="212">
        <f>ROUND(I102*H102,2)</f>
        <v>0</v>
      </c>
      <c r="K102" s="208" t="s">
        <v>162</v>
      </c>
      <c r="L102" s="45"/>
      <c r="M102" s="213" t="s">
        <v>77</v>
      </c>
      <c r="N102" s="214" t="s">
        <v>50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164</v>
      </c>
      <c r="AT102" s="217" t="s">
        <v>134</v>
      </c>
      <c r="AU102" s="217" t="s">
        <v>89</v>
      </c>
      <c r="AY102" s="18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89</v>
      </c>
      <c r="BK102" s="218">
        <f>ROUND(I102*H102,2)</f>
        <v>0</v>
      </c>
      <c r="BL102" s="18" t="s">
        <v>164</v>
      </c>
      <c r="BM102" s="217" t="s">
        <v>181</v>
      </c>
    </row>
    <row r="103" spans="1:47" s="2" customFormat="1" ht="12">
      <c r="A103" s="39"/>
      <c r="B103" s="40"/>
      <c r="C103" s="41"/>
      <c r="D103" s="266" t="s">
        <v>182</v>
      </c>
      <c r="E103" s="41"/>
      <c r="F103" s="267" t="s">
        <v>183</v>
      </c>
      <c r="G103" s="41"/>
      <c r="H103" s="41"/>
      <c r="I103" s="268"/>
      <c r="J103" s="41"/>
      <c r="K103" s="41"/>
      <c r="L103" s="45"/>
      <c r="M103" s="269"/>
      <c r="N103" s="27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182</v>
      </c>
      <c r="AU103" s="18" t="s">
        <v>89</v>
      </c>
    </row>
    <row r="104" spans="1:63" s="11" customFormat="1" ht="22.8" customHeight="1">
      <c r="A104" s="11"/>
      <c r="B104" s="192"/>
      <c r="C104" s="193"/>
      <c r="D104" s="194" t="s">
        <v>78</v>
      </c>
      <c r="E104" s="230" t="s">
        <v>184</v>
      </c>
      <c r="F104" s="230" t="s">
        <v>185</v>
      </c>
      <c r="G104" s="193"/>
      <c r="H104" s="193"/>
      <c r="I104" s="196"/>
      <c r="J104" s="231">
        <f>BK104</f>
        <v>0</v>
      </c>
      <c r="K104" s="193"/>
      <c r="L104" s="198"/>
      <c r="M104" s="199"/>
      <c r="N104" s="200"/>
      <c r="O104" s="200"/>
      <c r="P104" s="201">
        <f>SUM(P105:P114)</f>
        <v>0</v>
      </c>
      <c r="Q104" s="200"/>
      <c r="R104" s="201">
        <f>SUM(R105:R114)</f>
        <v>0</v>
      </c>
      <c r="S104" s="200"/>
      <c r="T104" s="202">
        <f>SUM(T105:T114)</f>
        <v>0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R104" s="203" t="s">
        <v>89</v>
      </c>
      <c r="AT104" s="204" t="s">
        <v>78</v>
      </c>
      <c r="AU104" s="204" t="s">
        <v>87</v>
      </c>
      <c r="AY104" s="203" t="s">
        <v>133</v>
      </c>
      <c r="BK104" s="205">
        <f>SUM(BK105:BK114)</f>
        <v>0</v>
      </c>
    </row>
    <row r="105" spans="1:65" s="2" customFormat="1" ht="37.8" customHeight="1">
      <c r="A105" s="39"/>
      <c r="B105" s="40"/>
      <c r="C105" s="206" t="s">
        <v>87</v>
      </c>
      <c r="D105" s="206" t="s">
        <v>134</v>
      </c>
      <c r="E105" s="207" t="s">
        <v>186</v>
      </c>
      <c r="F105" s="208" t="s">
        <v>187</v>
      </c>
      <c r="G105" s="209" t="s">
        <v>188</v>
      </c>
      <c r="H105" s="210">
        <v>1</v>
      </c>
      <c r="I105" s="211"/>
      <c r="J105" s="212">
        <f>ROUND(I105*H105,2)</f>
        <v>0</v>
      </c>
      <c r="K105" s="208" t="s">
        <v>77</v>
      </c>
      <c r="L105" s="45"/>
      <c r="M105" s="213" t="s">
        <v>77</v>
      </c>
      <c r="N105" s="214" t="s">
        <v>50</v>
      </c>
      <c r="O105" s="85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164</v>
      </c>
      <c r="AT105" s="217" t="s">
        <v>134</v>
      </c>
      <c r="AU105" s="217" t="s">
        <v>89</v>
      </c>
      <c r="AY105" s="18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89</v>
      </c>
      <c r="BK105" s="218">
        <f>ROUND(I105*H105,2)</f>
        <v>0</v>
      </c>
      <c r="BL105" s="18" t="s">
        <v>164</v>
      </c>
      <c r="BM105" s="217" t="s">
        <v>189</v>
      </c>
    </row>
    <row r="106" spans="1:51" s="15" customFormat="1" ht="12">
      <c r="A106" s="15"/>
      <c r="B106" s="271"/>
      <c r="C106" s="272"/>
      <c r="D106" s="244" t="s">
        <v>166</v>
      </c>
      <c r="E106" s="273" t="s">
        <v>77</v>
      </c>
      <c r="F106" s="274" t="s">
        <v>190</v>
      </c>
      <c r="G106" s="272"/>
      <c r="H106" s="273" t="s">
        <v>77</v>
      </c>
      <c r="I106" s="275"/>
      <c r="J106" s="272"/>
      <c r="K106" s="272"/>
      <c r="L106" s="276"/>
      <c r="M106" s="277"/>
      <c r="N106" s="278"/>
      <c r="O106" s="278"/>
      <c r="P106" s="278"/>
      <c r="Q106" s="278"/>
      <c r="R106" s="278"/>
      <c r="S106" s="278"/>
      <c r="T106" s="27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80" t="s">
        <v>166</v>
      </c>
      <c r="AU106" s="280" t="s">
        <v>89</v>
      </c>
      <c r="AV106" s="15" t="s">
        <v>87</v>
      </c>
      <c r="AW106" s="15" t="s">
        <v>37</v>
      </c>
      <c r="AX106" s="15" t="s">
        <v>79</v>
      </c>
      <c r="AY106" s="280" t="s">
        <v>133</v>
      </c>
    </row>
    <row r="107" spans="1:51" s="15" customFormat="1" ht="12">
      <c r="A107" s="15"/>
      <c r="B107" s="271"/>
      <c r="C107" s="272"/>
      <c r="D107" s="244" t="s">
        <v>166</v>
      </c>
      <c r="E107" s="273" t="s">
        <v>77</v>
      </c>
      <c r="F107" s="274" t="s">
        <v>191</v>
      </c>
      <c r="G107" s="272"/>
      <c r="H107" s="273" t="s">
        <v>77</v>
      </c>
      <c r="I107" s="275"/>
      <c r="J107" s="272"/>
      <c r="K107" s="272"/>
      <c r="L107" s="276"/>
      <c r="M107" s="277"/>
      <c r="N107" s="278"/>
      <c r="O107" s="278"/>
      <c r="P107" s="278"/>
      <c r="Q107" s="278"/>
      <c r="R107" s="278"/>
      <c r="S107" s="278"/>
      <c r="T107" s="279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80" t="s">
        <v>166</v>
      </c>
      <c r="AU107" s="280" t="s">
        <v>89</v>
      </c>
      <c r="AV107" s="15" t="s">
        <v>87</v>
      </c>
      <c r="AW107" s="15" t="s">
        <v>37</v>
      </c>
      <c r="AX107" s="15" t="s">
        <v>79</v>
      </c>
      <c r="AY107" s="280" t="s">
        <v>133</v>
      </c>
    </row>
    <row r="108" spans="1:51" s="15" customFormat="1" ht="12">
      <c r="A108" s="15"/>
      <c r="B108" s="271"/>
      <c r="C108" s="272"/>
      <c r="D108" s="244" t="s">
        <v>166</v>
      </c>
      <c r="E108" s="273" t="s">
        <v>77</v>
      </c>
      <c r="F108" s="274" t="s">
        <v>192</v>
      </c>
      <c r="G108" s="272"/>
      <c r="H108" s="273" t="s">
        <v>77</v>
      </c>
      <c r="I108" s="275"/>
      <c r="J108" s="272"/>
      <c r="K108" s="272"/>
      <c r="L108" s="276"/>
      <c r="M108" s="277"/>
      <c r="N108" s="278"/>
      <c r="O108" s="278"/>
      <c r="P108" s="278"/>
      <c r="Q108" s="278"/>
      <c r="R108" s="278"/>
      <c r="S108" s="278"/>
      <c r="T108" s="279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80" t="s">
        <v>166</v>
      </c>
      <c r="AU108" s="280" t="s">
        <v>89</v>
      </c>
      <c r="AV108" s="15" t="s">
        <v>87</v>
      </c>
      <c r="AW108" s="15" t="s">
        <v>37</v>
      </c>
      <c r="AX108" s="15" t="s">
        <v>79</v>
      </c>
      <c r="AY108" s="280" t="s">
        <v>133</v>
      </c>
    </row>
    <row r="109" spans="1:51" s="15" customFormat="1" ht="12">
      <c r="A109" s="15"/>
      <c r="B109" s="271"/>
      <c r="C109" s="272"/>
      <c r="D109" s="244" t="s">
        <v>166</v>
      </c>
      <c r="E109" s="273" t="s">
        <v>77</v>
      </c>
      <c r="F109" s="274" t="s">
        <v>193</v>
      </c>
      <c r="G109" s="272"/>
      <c r="H109" s="273" t="s">
        <v>77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80" t="s">
        <v>166</v>
      </c>
      <c r="AU109" s="280" t="s">
        <v>89</v>
      </c>
      <c r="AV109" s="15" t="s">
        <v>87</v>
      </c>
      <c r="AW109" s="15" t="s">
        <v>37</v>
      </c>
      <c r="AX109" s="15" t="s">
        <v>79</v>
      </c>
      <c r="AY109" s="280" t="s">
        <v>133</v>
      </c>
    </row>
    <row r="110" spans="1:51" s="15" customFormat="1" ht="12">
      <c r="A110" s="15"/>
      <c r="B110" s="271"/>
      <c r="C110" s="272"/>
      <c r="D110" s="244" t="s">
        <v>166</v>
      </c>
      <c r="E110" s="273" t="s">
        <v>77</v>
      </c>
      <c r="F110" s="274" t="s">
        <v>194</v>
      </c>
      <c r="G110" s="272"/>
      <c r="H110" s="273" t="s">
        <v>77</v>
      </c>
      <c r="I110" s="275"/>
      <c r="J110" s="272"/>
      <c r="K110" s="272"/>
      <c r="L110" s="276"/>
      <c r="M110" s="277"/>
      <c r="N110" s="278"/>
      <c r="O110" s="278"/>
      <c r="P110" s="278"/>
      <c r="Q110" s="278"/>
      <c r="R110" s="278"/>
      <c r="S110" s="278"/>
      <c r="T110" s="27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80" t="s">
        <v>166</v>
      </c>
      <c r="AU110" s="280" t="s">
        <v>89</v>
      </c>
      <c r="AV110" s="15" t="s">
        <v>87</v>
      </c>
      <c r="AW110" s="15" t="s">
        <v>37</v>
      </c>
      <c r="AX110" s="15" t="s">
        <v>79</v>
      </c>
      <c r="AY110" s="280" t="s">
        <v>133</v>
      </c>
    </row>
    <row r="111" spans="1:51" s="13" customFormat="1" ht="12">
      <c r="A111" s="13"/>
      <c r="B111" s="242"/>
      <c r="C111" s="243"/>
      <c r="D111" s="244" t="s">
        <v>166</v>
      </c>
      <c r="E111" s="245" t="s">
        <v>77</v>
      </c>
      <c r="F111" s="246" t="s">
        <v>195</v>
      </c>
      <c r="G111" s="243"/>
      <c r="H111" s="247">
        <v>1</v>
      </c>
      <c r="I111" s="248"/>
      <c r="J111" s="243"/>
      <c r="K111" s="243"/>
      <c r="L111" s="249"/>
      <c r="M111" s="250"/>
      <c r="N111" s="251"/>
      <c r="O111" s="251"/>
      <c r="P111" s="251"/>
      <c r="Q111" s="251"/>
      <c r="R111" s="251"/>
      <c r="S111" s="251"/>
      <c r="T111" s="25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3" t="s">
        <v>166</v>
      </c>
      <c r="AU111" s="253" t="s">
        <v>89</v>
      </c>
      <c r="AV111" s="13" t="s">
        <v>89</v>
      </c>
      <c r="AW111" s="13" t="s">
        <v>37</v>
      </c>
      <c r="AX111" s="13" t="s">
        <v>79</v>
      </c>
      <c r="AY111" s="253" t="s">
        <v>133</v>
      </c>
    </row>
    <row r="112" spans="1:51" s="14" customFormat="1" ht="12">
      <c r="A112" s="14"/>
      <c r="B112" s="254"/>
      <c r="C112" s="255"/>
      <c r="D112" s="244" t="s">
        <v>166</v>
      </c>
      <c r="E112" s="256" t="s">
        <v>77</v>
      </c>
      <c r="F112" s="257" t="s">
        <v>169</v>
      </c>
      <c r="G112" s="255"/>
      <c r="H112" s="258">
        <v>1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4" t="s">
        <v>166</v>
      </c>
      <c r="AU112" s="264" t="s">
        <v>89</v>
      </c>
      <c r="AV112" s="14" t="s">
        <v>132</v>
      </c>
      <c r="AW112" s="14" t="s">
        <v>37</v>
      </c>
      <c r="AX112" s="14" t="s">
        <v>87</v>
      </c>
      <c r="AY112" s="264" t="s">
        <v>133</v>
      </c>
    </row>
    <row r="113" spans="1:65" s="2" customFormat="1" ht="44.25" customHeight="1">
      <c r="A113" s="39"/>
      <c r="B113" s="40"/>
      <c r="C113" s="206" t="s">
        <v>89</v>
      </c>
      <c r="D113" s="206" t="s">
        <v>134</v>
      </c>
      <c r="E113" s="207" t="s">
        <v>196</v>
      </c>
      <c r="F113" s="208" t="s">
        <v>197</v>
      </c>
      <c r="G113" s="209" t="s">
        <v>180</v>
      </c>
      <c r="H113" s="265"/>
      <c r="I113" s="211"/>
      <c r="J113" s="212">
        <f>ROUND(I113*H113,2)</f>
        <v>0</v>
      </c>
      <c r="K113" s="208" t="s">
        <v>174</v>
      </c>
      <c r="L113" s="45"/>
      <c r="M113" s="213" t="s">
        <v>77</v>
      </c>
      <c r="N113" s="214" t="s">
        <v>50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164</v>
      </c>
      <c r="AT113" s="217" t="s">
        <v>134</v>
      </c>
      <c r="AU113" s="217" t="s">
        <v>89</v>
      </c>
      <c r="AY113" s="18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89</v>
      </c>
      <c r="BK113" s="218">
        <f>ROUND(I113*H113,2)</f>
        <v>0</v>
      </c>
      <c r="BL113" s="18" t="s">
        <v>164</v>
      </c>
      <c r="BM113" s="217" t="s">
        <v>198</v>
      </c>
    </row>
    <row r="114" spans="1:47" s="2" customFormat="1" ht="12">
      <c r="A114" s="39"/>
      <c r="B114" s="40"/>
      <c r="C114" s="41"/>
      <c r="D114" s="266" t="s">
        <v>182</v>
      </c>
      <c r="E114" s="41"/>
      <c r="F114" s="267" t="s">
        <v>199</v>
      </c>
      <c r="G114" s="41"/>
      <c r="H114" s="41"/>
      <c r="I114" s="268"/>
      <c r="J114" s="41"/>
      <c r="K114" s="41"/>
      <c r="L114" s="45"/>
      <c r="M114" s="269"/>
      <c r="N114" s="27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182</v>
      </c>
      <c r="AU114" s="18" t="s">
        <v>89</v>
      </c>
    </row>
    <row r="115" spans="1:63" s="11" customFormat="1" ht="22.8" customHeight="1">
      <c r="A115" s="11"/>
      <c r="B115" s="192"/>
      <c r="C115" s="193"/>
      <c r="D115" s="194" t="s">
        <v>78</v>
      </c>
      <c r="E115" s="230" t="s">
        <v>200</v>
      </c>
      <c r="F115" s="230" t="s">
        <v>201</v>
      </c>
      <c r="G115" s="193"/>
      <c r="H115" s="193"/>
      <c r="I115" s="196"/>
      <c r="J115" s="231">
        <f>BK115</f>
        <v>0</v>
      </c>
      <c r="K115" s="193"/>
      <c r="L115" s="198"/>
      <c r="M115" s="199"/>
      <c r="N115" s="200"/>
      <c r="O115" s="200"/>
      <c r="P115" s="201">
        <f>SUM(P116:P129)</f>
        <v>0</v>
      </c>
      <c r="Q115" s="200"/>
      <c r="R115" s="201">
        <f>SUM(R116:R129)</f>
        <v>0.018</v>
      </c>
      <c r="S115" s="200"/>
      <c r="T115" s="202">
        <f>SUM(T116:T129)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203" t="s">
        <v>89</v>
      </c>
      <c r="AT115" s="204" t="s">
        <v>78</v>
      </c>
      <c r="AU115" s="204" t="s">
        <v>87</v>
      </c>
      <c r="AY115" s="203" t="s">
        <v>133</v>
      </c>
      <c r="BK115" s="205">
        <f>SUM(BK116:BK129)</f>
        <v>0</v>
      </c>
    </row>
    <row r="116" spans="1:65" s="2" customFormat="1" ht="24.15" customHeight="1">
      <c r="A116" s="39"/>
      <c r="B116" s="40"/>
      <c r="C116" s="206" t="s">
        <v>202</v>
      </c>
      <c r="D116" s="206" t="s">
        <v>134</v>
      </c>
      <c r="E116" s="207" t="s">
        <v>203</v>
      </c>
      <c r="F116" s="208" t="s">
        <v>204</v>
      </c>
      <c r="G116" s="209" t="s">
        <v>142</v>
      </c>
      <c r="H116" s="210">
        <v>0.375</v>
      </c>
      <c r="I116" s="211"/>
      <c r="J116" s="212">
        <f>ROUND(I116*H116,2)</f>
        <v>0</v>
      </c>
      <c r="K116" s="208" t="s">
        <v>162</v>
      </c>
      <c r="L116" s="45"/>
      <c r="M116" s="213" t="s">
        <v>77</v>
      </c>
      <c r="N116" s="214" t="s">
        <v>50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164</v>
      </c>
      <c r="AT116" s="217" t="s">
        <v>134</v>
      </c>
      <c r="AU116" s="217" t="s">
        <v>89</v>
      </c>
      <c r="AY116" s="18" t="s">
        <v>133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89</v>
      </c>
      <c r="BK116" s="218">
        <f>ROUND(I116*H116,2)</f>
        <v>0</v>
      </c>
      <c r="BL116" s="18" t="s">
        <v>164</v>
      </c>
      <c r="BM116" s="217" t="s">
        <v>205</v>
      </c>
    </row>
    <row r="117" spans="1:47" s="2" customFormat="1" ht="12">
      <c r="A117" s="39"/>
      <c r="B117" s="40"/>
      <c r="C117" s="41"/>
      <c r="D117" s="266" t="s">
        <v>182</v>
      </c>
      <c r="E117" s="41"/>
      <c r="F117" s="267" t="s">
        <v>206</v>
      </c>
      <c r="G117" s="41"/>
      <c r="H117" s="41"/>
      <c r="I117" s="268"/>
      <c r="J117" s="41"/>
      <c r="K117" s="41"/>
      <c r="L117" s="45"/>
      <c r="M117" s="269"/>
      <c r="N117" s="27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89</v>
      </c>
    </row>
    <row r="118" spans="1:51" s="15" customFormat="1" ht="12">
      <c r="A118" s="15"/>
      <c r="B118" s="271"/>
      <c r="C118" s="272"/>
      <c r="D118" s="244" t="s">
        <v>166</v>
      </c>
      <c r="E118" s="273" t="s">
        <v>77</v>
      </c>
      <c r="F118" s="274" t="s">
        <v>207</v>
      </c>
      <c r="G118" s="272"/>
      <c r="H118" s="273" t="s">
        <v>77</v>
      </c>
      <c r="I118" s="275"/>
      <c r="J118" s="272"/>
      <c r="K118" s="272"/>
      <c r="L118" s="276"/>
      <c r="M118" s="277"/>
      <c r="N118" s="278"/>
      <c r="O118" s="278"/>
      <c r="P118" s="278"/>
      <c r="Q118" s="278"/>
      <c r="R118" s="278"/>
      <c r="S118" s="278"/>
      <c r="T118" s="279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80" t="s">
        <v>166</v>
      </c>
      <c r="AU118" s="280" t="s">
        <v>89</v>
      </c>
      <c r="AV118" s="15" t="s">
        <v>87</v>
      </c>
      <c r="AW118" s="15" t="s">
        <v>37</v>
      </c>
      <c r="AX118" s="15" t="s">
        <v>79</v>
      </c>
      <c r="AY118" s="280" t="s">
        <v>133</v>
      </c>
    </row>
    <row r="119" spans="1:51" s="15" customFormat="1" ht="12">
      <c r="A119" s="15"/>
      <c r="B119" s="271"/>
      <c r="C119" s="272"/>
      <c r="D119" s="244" t="s">
        <v>166</v>
      </c>
      <c r="E119" s="273" t="s">
        <v>77</v>
      </c>
      <c r="F119" s="274" t="s">
        <v>208</v>
      </c>
      <c r="G119" s="272"/>
      <c r="H119" s="273" t="s">
        <v>77</v>
      </c>
      <c r="I119" s="275"/>
      <c r="J119" s="272"/>
      <c r="K119" s="272"/>
      <c r="L119" s="276"/>
      <c r="M119" s="277"/>
      <c r="N119" s="278"/>
      <c r="O119" s="278"/>
      <c r="P119" s="278"/>
      <c r="Q119" s="278"/>
      <c r="R119" s="278"/>
      <c r="S119" s="278"/>
      <c r="T119" s="279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80" t="s">
        <v>166</v>
      </c>
      <c r="AU119" s="280" t="s">
        <v>89</v>
      </c>
      <c r="AV119" s="15" t="s">
        <v>87</v>
      </c>
      <c r="AW119" s="15" t="s">
        <v>37</v>
      </c>
      <c r="AX119" s="15" t="s">
        <v>79</v>
      </c>
      <c r="AY119" s="280" t="s">
        <v>133</v>
      </c>
    </row>
    <row r="120" spans="1:51" s="13" customFormat="1" ht="12">
      <c r="A120" s="13"/>
      <c r="B120" s="242"/>
      <c r="C120" s="243"/>
      <c r="D120" s="244" t="s">
        <v>166</v>
      </c>
      <c r="E120" s="245" t="s">
        <v>77</v>
      </c>
      <c r="F120" s="246" t="s">
        <v>209</v>
      </c>
      <c r="G120" s="243"/>
      <c r="H120" s="247">
        <v>0.375</v>
      </c>
      <c r="I120" s="248"/>
      <c r="J120" s="243"/>
      <c r="K120" s="243"/>
      <c r="L120" s="249"/>
      <c r="M120" s="250"/>
      <c r="N120" s="251"/>
      <c r="O120" s="251"/>
      <c r="P120" s="251"/>
      <c r="Q120" s="251"/>
      <c r="R120" s="251"/>
      <c r="S120" s="251"/>
      <c r="T120" s="25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3" t="s">
        <v>166</v>
      </c>
      <c r="AU120" s="253" t="s">
        <v>89</v>
      </c>
      <c r="AV120" s="13" t="s">
        <v>89</v>
      </c>
      <c r="AW120" s="13" t="s">
        <v>37</v>
      </c>
      <c r="AX120" s="13" t="s">
        <v>79</v>
      </c>
      <c r="AY120" s="253" t="s">
        <v>133</v>
      </c>
    </row>
    <row r="121" spans="1:51" s="14" customFormat="1" ht="12">
      <c r="A121" s="14"/>
      <c r="B121" s="254"/>
      <c r="C121" s="255"/>
      <c r="D121" s="244" t="s">
        <v>166</v>
      </c>
      <c r="E121" s="256" t="s">
        <v>77</v>
      </c>
      <c r="F121" s="257" t="s">
        <v>169</v>
      </c>
      <c r="G121" s="255"/>
      <c r="H121" s="258">
        <v>0.375</v>
      </c>
      <c r="I121" s="259"/>
      <c r="J121" s="255"/>
      <c r="K121" s="255"/>
      <c r="L121" s="260"/>
      <c r="M121" s="261"/>
      <c r="N121" s="262"/>
      <c r="O121" s="262"/>
      <c r="P121" s="262"/>
      <c r="Q121" s="262"/>
      <c r="R121" s="262"/>
      <c r="S121" s="262"/>
      <c r="T121" s="26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4" t="s">
        <v>166</v>
      </c>
      <c r="AU121" s="264" t="s">
        <v>89</v>
      </c>
      <c r="AV121" s="14" t="s">
        <v>132</v>
      </c>
      <c r="AW121" s="14" t="s">
        <v>37</v>
      </c>
      <c r="AX121" s="14" t="s">
        <v>87</v>
      </c>
      <c r="AY121" s="264" t="s">
        <v>133</v>
      </c>
    </row>
    <row r="122" spans="1:65" s="2" customFormat="1" ht="44.25" customHeight="1">
      <c r="A122" s="39"/>
      <c r="B122" s="40"/>
      <c r="C122" s="232" t="s">
        <v>132</v>
      </c>
      <c r="D122" s="232" t="s">
        <v>159</v>
      </c>
      <c r="E122" s="233" t="s">
        <v>210</v>
      </c>
      <c r="F122" s="234" t="s">
        <v>211</v>
      </c>
      <c r="G122" s="235" t="s">
        <v>188</v>
      </c>
      <c r="H122" s="236">
        <v>1</v>
      </c>
      <c r="I122" s="237"/>
      <c r="J122" s="238">
        <f>ROUND(I122*H122,2)</f>
        <v>0</v>
      </c>
      <c r="K122" s="234" t="s">
        <v>77</v>
      </c>
      <c r="L122" s="239"/>
      <c r="M122" s="240" t="s">
        <v>77</v>
      </c>
      <c r="N122" s="241" t="s">
        <v>50</v>
      </c>
      <c r="O122" s="85"/>
      <c r="P122" s="215">
        <f>O122*H122</f>
        <v>0</v>
      </c>
      <c r="Q122" s="215">
        <v>0.018</v>
      </c>
      <c r="R122" s="215">
        <f>Q122*H122</f>
        <v>0.018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163</v>
      </c>
      <c r="AT122" s="217" t="s">
        <v>159</v>
      </c>
      <c r="AU122" s="217" t="s">
        <v>89</v>
      </c>
      <c r="AY122" s="18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89</v>
      </c>
      <c r="BK122" s="218">
        <f>ROUND(I122*H122,2)</f>
        <v>0</v>
      </c>
      <c r="BL122" s="18" t="s">
        <v>164</v>
      </c>
      <c r="BM122" s="217" t="s">
        <v>212</v>
      </c>
    </row>
    <row r="123" spans="1:51" s="15" customFormat="1" ht="12">
      <c r="A123" s="15"/>
      <c r="B123" s="271"/>
      <c r="C123" s="272"/>
      <c r="D123" s="244" t="s">
        <v>166</v>
      </c>
      <c r="E123" s="273" t="s">
        <v>77</v>
      </c>
      <c r="F123" s="274" t="s">
        <v>207</v>
      </c>
      <c r="G123" s="272"/>
      <c r="H123" s="273" t="s">
        <v>77</v>
      </c>
      <c r="I123" s="275"/>
      <c r="J123" s="272"/>
      <c r="K123" s="272"/>
      <c r="L123" s="276"/>
      <c r="M123" s="277"/>
      <c r="N123" s="278"/>
      <c r="O123" s="278"/>
      <c r="P123" s="278"/>
      <c r="Q123" s="278"/>
      <c r="R123" s="278"/>
      <c r="S123" s="278"/>
      <c r="T123" s="279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80" t="s">
        <v>166</v>
      </c>
      <c r="AU123" s="280" t="s">
        <v>89</v>
      </c>
      <c r="AV123" s="15" t="s">
        <v>87</v>
      </c>
      <c r="AW123" s="15" t="s">
        <v>37</v>
      </c>
      <c r="AX123" s="15" t="s">
        <v>79</v>
      </c>
      <c r="AY123" s="280" t="s">
        <v>133</v>
      </c>
    </row>
    <row r="124" spans="1:51" s="15" customFormat="1" ht="12">
      <c r="A124" s="15"/>
      <c r="B124" s="271"/>
      <c r="C124" s="272"/>
      <c r="D124" s="244" t="s">
        <v>166</v>
      </c>
      <c r="E124" s="273" t="s">
        <v>77</v>
      </c>
      <c r="F124" s="274" t="s">
        <v>213</v>
      </c>
      <c r="G124" s="272"/>
      <c r="H124" s="273" t="s">
        <v>77</v>
      </c>
      <c r="I124" s="275"/>
      <c r="J124" s="272"/>
      <c r="K124" s="272"/>
      <c r="L124" s="276"/>
      <c r="M124" s="277"/>
      <c r="N124" s="278"/>
      <c r="O124" s="278"/>
      <c r="P124" s="278"/>
      <c r="Q124" s="278"/>
      <c r="R124" s="278"/>
      <c r="S124" s="278"/>
      <c r="T124" s="27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80" t="s">
        <v>166</v>
      </c>
      <c r="AU124" s="280" t="s">
        <v>89</v>
      </c>
      <c r="AV124" s="15" t="s">
        <v>87</v>
      </c>
      <c r="AW124" s="15" t="s">
        <v>37</v>
      </c>
      <c r="AX124" s="15" t="s">
        <v>79</v>
      </c>
      <c r="AY124" s="280" t="s">
        <v>133</v>
      </c>
    </row>
    <row r="125" spans="1:51" s="15" customFormat="1" ht="12">
      <c r="A125" s="15"/>
      <c r="B125" s="271"/>
      <c r="C125" s="272"/>
      <c r="D125" s="244" t="s">
        <v>166</v>
      </c>
      <c r="E125" s="273" t="s">
        <v>77</v>
      </c>
      <c r="F125" s="274" t="s">
        <v>208</v>
      </c>
      <c r="G125" s="272"/>
      <c r="H125" s="273" t="s">
        <v>77</v>
      </c>
      <c r="I125" s="275"/>
      <c r="J125" s="272"/>
      <c r="K125" s="272"/>
      <c r="L125" s="276"/>
      <c r="M125" s="277"/>
      <c r="N125" s="278"/>
      <c r="O125" s="278"/>
      <c r="P125" s="278"/>
      <c r="Q125" s="278"/>
      <c r="R125" s="278"/>
      <c r="S125" s="278"/>
      <c r="T125" s="279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80" t="s">
        <v>166</v>
      </c>
      <c r="AU125" s="280" t="s">
        <v>89</v>
      </c>
      <c r="AV125" s="15" t="s">
        <v>87</v>
      </c>
      <c r="AW125" s="15" t="s">
        <v>37</v>
      </c>
      <c r="AX125" s="15" t="s">
        <v>79</v>
      </c>
      <c r="AY125" s="280" t="s">
        <v>133</v>
      </c>
    </row>
    <row r="126" spans="1:51" s="13" customFormat="1" ht="12">
      <c r="A126" s="13"/>
      <c r="B126" s="242"/>
      <c r="C126" s="243"/>
      <c r="D126" s="244" t="s">
        <v>166</v>
      </c>
      <c r="E126" s="245" t="s">
        <v>77</v>
      </c>
      <c r="F126" s="246" t="s">
        <v>214</v>
      </c>
      <c r="G126" s="243"/>
      <c r="H126" s="247">
        <v>1</v>
      </c>
      <c r="I126" s="248"/>
      <c r="J126" s="243"/>
      <c r="K126" s="243"/>
      <c r="L126" s="249"/>
      <c r="M126" s="250"/>
      <c r="N126" s="251"/>
      <c r="O126" s="251"/>
      <c r="P126" s="251"/>
      <c r="Q126" s="251"/>
      <c r="R126" s="251"/>
      <c r="S126" s="251"/>
      <c r="T126" s="25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3" t="s">
        <v>166</v>
      </c>
      <c r="AU126" s="253" t="s">
        <v>89</v>
      </c>
      <c r="AV126" s="13" t="s">
        <v>89</v>
      </c>
      <c r="AW126" s="13" t="s">
        <v>37</v>
      </c>
      <c r="AX126" s="13" t="s">
        <v>79</v>
      </c>
      <c r="AY126" s="253" t="s">
        <v>133</v>
      </c>
    </row>
    <row r="127" spans="1:51" s="14" customFormat="1" ht="12">
      <c r="A127" s="14"/>
      <c r="B127" s="254"/>
      <c r="C127" s="255"/>
      <c r="D127" s="244" t="s">
        <v>166</v>
      </c>
      <c r="E127" s="256" t="s">
        <v>77</v>
      </c>
      <c r="F127" s="257" t="s">
        <v>169</v>
      </c>
      <c r="G127" s="255"/>
      <c r="H127" s="258">
        <v>1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4" t="s">
        <v>166</v>
      </c>
      <c r="AU127" s="264" t="s">
        <v>89</v>
      </c>
      <c r="AV127" s="14" t="s">
        <v>132</v>
      </c>
      <c r="AW127" s="14" t="s">
        <v>37</v>
      </c>
      <c r="AX127" s="14" t="s">
        <v>87</v>
      </c>
      <c r="AY127" s="264" t="s">
        <v>133</v>
      </c>
    </row>
    <row r="128" spans="1:65" s="2" customFormat="1" ht="44.25" customHeight="1">
      <c r="A128" s="39"/>
      <c r="B128" s="40"/>
      <c r="C128" s="206" t="s">
        <v>215</v>
      </c>
      <c r="D128" s="206" t="s">
        <v>134</v>
      </c>
      <c r="E128" s="207" t="s">
        <v>216</v>
      </c>
      <c r="F128" s="208" t="s">
        <v>217</v>
      </c>
      <c r="G128" s="209" t="s">
        <v>180</v>
      </c>
      <c r="H128" s="265"/>
      <c r="I128" s="211"/>
      <c r="J128" s="212">
        <f>ROUND(I128*H128,2)</f>
        <v>0</v>
      </c>
      <c r="K128" s="208" t="s">
        <v>162</v>
      </c>
      <c r="L128" s="45"/>
      <c r="M128" s="213" t="s">
        <v>77</v>
      </c>
      <c r="N128" s="214" t="s">
        <v>50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164</v>
      </c>
      <c r="AT128" s="217" t="s">
        <v>134</v>
      </c>
      <c r="AU128" s="217" t="s">
        <v>89</v>
      </c>
      <c r="AY128" s="18" t="s">
        <v>133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89</v>
      </c>
      <c r="BK128" s="218">
        <f>ROUND(I128*H128,2)</f>
        <v>0</v>
      </c>
      <c r="BL128" s="18" t="s">
        <v>164</v>
      </c>
      <c r="BM128" s="217" t="s">
        <v>218</v>
      </c>
    </row>
    <row r="129" spans="1:47" s="2" customFormat="1" ht="12">
      <c r="A129" s="39"/>
      <c r="B129" s="40"/>
      <c r="C129" s="41"/>
      <c r="D129" s="266" t="s">
        <v>182</v>
      </c>
      <c r="E129" s="41"/>
      <c r="F129" s="267" t="s">
        <v>219</v>
      </c>
      <c r="G129" s="41"/>
      <c r="H129" s="41"/>
      <c r="I129" s="268"/>
      <c r="J129" s="41"/>
      <c r="K129" s="41"/>
      <c r="L129" s="45"/>
      <c r="M129" s="281"/>
      <c r="N129" s="282"/>
      <c r="O129" s="221"/>
      <c r="P129" s="221"/>
      <c r="Q129" s="221"/>
      <c r="R129" s="221"/>
      <c r="S129" s="221"/>
      <c r="T129" s="28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182</v>
      </c>
      <c r="AU129" s="18" t="s">
        <v>89</v>
      </c>
    </row>
    <row r="130" spans="1:31" s="2" customFormat="1" ht="6.95" customHeight="1">
      <c r="A130" s="39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3D" sheet="1" objects="1" scenarios="1" formatColumns="0" formatRows="0" autoFilter="0"/>
  <autoFilter ref="C88:K1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103" r:id="rId1" display="https://podminky.urs.cz/item/CS_URS_2022_01/998713203"/>
    <hyperlink ref="F114" r:id="rId2" display="https://podminky.urs.cz/item/CS_URS_2021_02/998766203"/>
    <hyperlink ref="F117" r:id="rId3" display="https://podminky.urs.cz/item/CS_URS_2022_01/767531111"/>
    <hyperlink ref="F129" r:id="rId4" display="https://podminky.urs.cz/item/CS_URS_2022_01/9987672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</row>
    <row r="4" spans="2:46" s="1" customFormat="1" ht="24.95" customHeight="1">
      <c r="B4" s="21"/>
      <c r="D4" s="141" t="s">
        <v>109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110</v>
      </c>
      <c r="L8" s="21"/>
    </row>
    <row r="9" spans="1:31" s="2" customFormat="1" ht="16.5" customHeight="1">
      <c r="A9" s="39"/>
      <c r="B9" s="45"/>
      <c r="C9" s="39"/>
      <c r="D9" s="39"/>
      <c r="E9" s="144" t="s">
        <v>147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148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220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ROUND((SUM(BE93:BE129)),2)</f>
        <v>0</v>
      </c>
      <c r="G35" s="39"/>
      <c r="H35" s="39"/>
      <c r="I35" s="158">
        <v>0.21</v>
      </c>
      <c r="J35" s="157">
        <f>ROUND(((SUM(BE93:BE129))*I35),2)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ROUND((SUM(BF93:BF129)),2)</f>
        <v>0</v>
      </c>
      <c r="G36" s="39"/>
      <c r="H36" s="39"/>
      <c r="I36" s="158">
        <v>0.15</v>
      </c>
      <c r="J36" s="157">
        <f>ROUND(((SUM(BF93:BF129))*I36),2)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ROUND((SUM(BG93:BG129)),2)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ROUND((SUM(BH93:BH129)),2)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53</v>
      </c>
      <c r="F39" s="157">
        <f>ROUND((SUM(BI93:BI129)),2)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112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147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148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ZL2 k VV - Dotazy č.5 a 7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113</v>
      </c>
      <c r="D61" s="172"/>
      <c r="E61" s="172"/>
      <c r="F61" s="172"/>
      <c r="G61" s="172"/>
      <c r="H61" s="172"/>
      <c r="I61" s="172"/>
      <c r="J61" s="173" t="s">
        <v>114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115</v>
      </c>
    </row>
    <row r="64" spans="1:31" s="9" customFormat="1" ht="24.95" customHeight="1">
      <c r="A64" s="9"/>
      <c r="B64" s="175"/>
      <c r="C64" s="176"/>
      <c r="D64" s="177" t="s">
        <v>150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221</v>
      </c>
      <c r="E65" s="227"/>
      <c r="F65" s="227"/>
      <c r="G65" s="227"/>
      <c r="H65" s="227"/>
      <c r="I65" s="227"/>
      <c r="J65" s="228">
        <f>J95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5"/>
      <c r="C66" s="126"/>
      <c r="D66" s="226" t="s">
        <v>153</v>
      </c>
      <c r="E66" s="227"/>
      <c r="F66" s="227"/>
      <c r="G66" s="227"/>
      <c r="H66" s="227"/>
      <c r="I66" s="227"/>
      <c r="J66" s="228">
        <f>J103</f>
        <v>0</v>
      </c>
      <c r="K66" s="126"/>
      <c r="L66" s="229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9" customFormat="1" ht="24.95" customHeight="1">
      <c r="A67" s="9"/>
      <c r="B67" s="175"/>
      <c r="C67" s="176"/>
      <c r="D67" s="177" t="s">
        <v>222</v>
      </c>
      <c r="E67" s="178"/>
      <c r="F67" s="178"/>
      <c r="G67" s="178"/>
      <c r="H67" s="178"/>
      <c r="I67" s="178"/>
      <c r="J67" s="179">
        <f>J113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2" customFormat="1" ht="19.9" customHeight="1">
      <c r="A68" s="12"/>
      <c r="B68" s="225"/>
      <c r="C68" s="126"/>
      <c r="D68" s="226" t="s">
        <v>223</v>
      </c>
      <c r="E68" s="227"/>
      <c r="F68" s="227"/>
      <c r="G68" s="227"/>
      <c r="H68" s="227"/>
      <c r="I68" s="227"/>
      <c r="J68" s="228">
        <f>J114</f>
        <v>0</v>
      </c>
      <c r="K68" s="126"/>
      <c r="L68" s="229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9" customFormat="1" ht="24.95" customHeight="1">
      <c r="A69" s="9"/>
      <c r="B69" s="175"/>
      <c r="C69" s="176"/>
      <c r="D69" s="177" t="s">
        <v>224</v>
      </c>
      <c r="E69" s="178"/>
      <c r="F69" s="178"/>
      <c r="G69" s="178"/>
      <c r="H69" s="178"/>
      <c r="I69" s="178"/>
      <c r="J69" s="179">
        <f>J124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225</v>
      </c>
      <c r="E70" s="178"/>
      <c r="F70" s="178"/>
      <c r="G70" s="178"/>
      <c r="H70" s="178"/>
      <c r="I70" s="178"/>
      <c r="J70" s="179">
        <f>J127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2" customFormat="1" ht="19.9" customHeight="1">
      <c r="A71" s="12"/>
      <c r="B71" s="225"/>
      <c r="C71" s="126"/>
      <c r="D71" s="226" t="s">
        <v>226</v>
      </c>
      <c r="E71" s="227"/>
      <c r="F71" s="227"/>
      <c r="G71" s="227"/>
      <c r="H71" s="227"/>
      <c r="I71" s="227"/>
      <c r="J71" s="228">
        <f>J128</f>
        <v>0</v>
      </c>
      <c r="K71" s="126"/>
      <c r="L71" s="229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117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6.25" customHeight="1">
      <c r="A81" s="39"/>
      <c r="B81" s="40"/>
      <c r="C81" s="41"/>
      <c r="D81" s="41"/>
      <c r="E81" s="170" t="str">
        <f>E7</f>
        <v>Přístavba a celková rekonstrukce domu sociální péče Kralovice - 1.ETAPA, vč. ZL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110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147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148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ZL2 k VV - Dotazy č.5 a 7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22</v>
      </c>
      <c r="D87" s="41"/>
      <c r="E87" s="41"/>
      <c r="F87" s="28" t="str">
        <f>F14</f>
        <v xml:space="preserve">Plzeňská třída 345, 331 41  Kralovice u Rakovníka</v>
      </c>
      <c r="G87" s="41"/>
      <c r="H87" s="41"/>
      <c r="I87" s="33" t="s">
        <v>24</v>
      </c>
      <c r="J87" s="73" t="str">
        <f>IF(J14="","",J14)</f>
        <v>26. 5. 2022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26</v>
      </c>
      <c r="D89" s="41"/>
      <c r="E89" s="41"/>
      <c r="F89" s="28" t="str">
        <f>E17</f>
        <v>Dům sociální péče Kralovice, p.o.</v>
      </c>
      <c r="G89" s="41"/>
      <c r="H89" s="41"/>
      <c r="I89" s="33" t="s">
        <v>34</v>
      </c>
      <c r="J89" s="37" t="str">
        <f>E23</f>
        <v>Řezanina &amp; Bartoň, s.r.o.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32</v>
      </c>
      <c r="D90" s="41"/>
      <c r="E90" s="41"/>
      <c r="F90" s="28" t="str">
        <f>IF(E20="","",E20)</f>
        <v>Vyplň údaj</v>
      </c>
      <c r="G90" s="41"/>
      <c r="H90" s="41"/>
      <c r="I90" s="33" t="s">
        <v>38</v>
      </c>
      <c r="J90" s="37" t="str">
        <f>E26</f>
        <v>BACing s.r.o.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0" customFormat="1" ht="29.25" customHeight="1">
      <c r="A92" s="181"/>
      <c r="B92" s="182"/>
      <c r="C92" s="183" t="s">
        <v>118</v>
      </c>
      <c r="D92" s="184" t="s">
        <v>63</v>
      </c>
      <c r="E92" s="184" t="s">
        <v>59</v>
      </c>
      <c r="F92" s="184" t="s">
        <v>60</v>
      </c>
      <c r="G92" s="184" t="s">
        <v>119</v>
      </c>
      <c r="H92" s="184" t="s">
        <v>120</v>
      </c>
      <c r="I92" s="184" t="s">
        <v>121</v>
      </c>
      <c r="J92" s="184" t="s">
        <v>114</v>
      </c>
      <c r="K92" s="185" t="s">
        <v>122</v>
      </c>
      <c r="L92" s="186"/>
      <c r="M92" s="93" t="s">
        <v>77</v>
      </c>
      <c r="N92" s="94" t="s">
        <v>48</v>
      </c>
      <c r="O92" s="94" t="s">
        <v>123</v>
      </c>
      <c r="P92" s="94" t="s">
        <v>124</v>
      </c>
      <c r="Q92" s="94" t="s">
        <v>125</v>
      </c>
      <c r="R92" s="94" t="s">
        <v>126</v>
      </c>
      <c r="S92" s="94" t="s">
        <v>127</v>
      </c>
      <c r="T92" s="95" t="s">
        <v>128</v>
      </c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</row>
    <row r="93" spans="1:63" s="2" customFormat="1" ht="22.8" customHeight="1">
      <c r="A93" s="39"/>
      <c r="B93" s="40"/>
      <c r="C93" s="100" t="s">
        <v>129</v>
      </c>
      <c r="D93" s="41"/>
      <c r="E93" s="41"/>
      <c r="F93" s="41"/>
      <c r="G93" s="41"/>
      <c r="H93" s="41"/>
      <c r="I93" s="41"/>
      <c r="J93" s="187">
        <f>BK93</f>
        <v>0</v>
      </c>
      <c r="K93" s="41"/>
      <c r="L93" s="45"/>
      <c r="M93" s="96"/>
      <c r="N93" s="188"/>
      <c r="O93" s="97"/>
      <c r="P93" s="189">
        <f>P94+P113+P124+P127</f>
        <v>0</v>
      </c>
      <c r="Q93" s="97"/>
      <c r="R93" s="189">
        <f>R94+R113+R124+R127</f>
        <v>12008.002939999998</v>
      </c>
      <c r="S93" s="97"/>
      <c r="T93" s="190">
        <f>T94+T113+T124+T127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78</v>
      </c>
      <c r="AU93" s="18" t="s">
        <v>115</v>
      </c>
      <c r="BK93" s="191">
        <f>BK94+BK113+BK124+BK127</f>
        <v>0</v>
      </c>
    </row>
    <row r="94" spans="1:63" s="11" customFormat="1" ht="25.9" customHeight="1">
      <c r="A94" s="11"/>
      <c r="B94" s="192"/>
      <c r="C94" s="193"/>
      <c r="D94" s="194" t="s">
        <v>78</v>
      </c>
      <c r="E94" s="195" t="s">
        <v>154</v>
      </c>
      <c r="F94" s="195" t="s">
        <v>155</v>
      </c>
      <c r="G94" s="193"/>
      <c r="H94" s="193"/>
      <c r="I94" s="196"/>
      <c r="J94" s="197">
        <f>BK94</f>
        <v>0</v>
      </c>
      <c r="K94" s="193"/>
      <c r="L94" s="198"/>
      <c r="M94" s="199"/>
      <c r="N94" s="200"/>
      <c r="O94" s="200"/>
      <c r="P94" s="201">
        <f>P95+P103</f>
        <v>0</v>
      </c>
      <c r="Q94" s="200"/>
      <c r="R94" s="201">
        <f>R95+R103</f>
        <v>-0.003</v>
      </c>
      <c r="S94" s="200"/>
      <c r="T94" s="202">
        <f>T95+T103</f>
        <v>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03" t="s">
        <v>89</v>
      </c>
      <c r="AT94" s="204" t="s">
        <v>78</v>
      </c>
      <c r="AU94" s="204" t="s">
        <v>79</v>
      </c>
      <c r="AY94" s="203" t="s">
        <v>133</v>
      </c>
      <c r="BK94" s="205">
        <f>BK95+BK103</f>
        <v>0</v>
      </c>
    </row>
    <row r="95" spans="1:63" s="11" customFormat="1" ht="22.8" customHeight="1">
      <c r="A95" s="11"/>
      <c r="B95" s="192"/>
      <c r="C95" s="193"/>
      <c r="D95" s="194" t="s">
        <v>78</v>
      </c>
      <c r="E95" s="230" t="s">
        <v>227</v>
      </c>
      <c r="F95" s="230" t="s">
        <v>228</v>
      </c>
      <c r="G95" s="193"/>
      <c r="H95" s="193"/>
      <c r="I95" s="196"/>
      <c r="J95" s="231">
        <f>BK95</f>
        <v>0</v>
      </c>
      <c r="K95" s="193"/>
      <c r="L95" s="198"/>
      <c r="M95" s="199"/>
      <c r="N95" s="200"/>
      <c r="O95" s="200"/>
      <c r="P95" s="201">
        <f>SUM(P96:P102)</f>
        <v>0</v>
      </c>
      <c r="Q95" s="200"/>
      <c r="R95" s="201">
        <f>SUM(R96:R102)</f>
        <v>-0.003</v>
      </c>
      <c r="S95" s="200"/>
      <c r="T95" s="202">
        <f>SUM(T96:T102)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3" t="s">
        <v>89</v>
      </c>
      <c r="AT95" s="204" t="s">
        <v>78</v>
      </c>
      <c r="AU95" s="204" t="s">
        <v>87</v>
      </c>
      <c r="AY95" s="203" t="s">
        <v>133</v>
      </c>
      <c r="BK95" s="205">
        <f>SUM(BK96:BK102)</f>
        <v>0</v>
      </c>
    </row>
    <row r="96" spans="1:65" s="2" customFormat="1" ht="16.5" customHeight="1">
      <c r="A96" s="39"/>
      <c r="B96" s="40"/>
      <c r="C96" s="206" t="s">
        <v>87</v>
      </c>
      <c r="D96" s="206" t="s">
        <v>134</v>
      </c>
      <c r="E96" s="207" t="s">
        <v>229</v>
      </c>
      <c r="F96" s="208" t="s">
        <v>230</v>
      </c>
      <c r="G96" s="209" t="s">
        <v>231</v>
      </c>
      <c r="H96" s="210">
        <v>6</v>
      </c>
      <c r="I96" s="211"/>
      <c r="J96" s="212">
        <f>ROUND(I96*H96,2)</f>
        <v>0</v>
      </c>
      <c r="K96" s="208" t="s">
        <v>77</v>
      </c>
      <c r="L96" s="45"/>
      <c r="M96" s="213" t="s">
        <v>77</v>
      </c>
      <c r="N96" s="214" t="s">
        <v>49</v>
      </c>
      <c r="O96" s="85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164</v>
      </c>
      <c r="AT96" s="217" t="s">
        <v>134</v>
      </c>
      <c r="AU96" s="217" t="s">
        <v>89</v>
      </c>
      <c r="AY96" s="18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87</v>
      </c>
      <c r="BK96" s="218">
        <f>ROUND(I96*H96,2)</f>
        <v>0</v>
      </c>
      <c r="BL96" s="18" t="s">
        <v>164</v>
      </c>
      <c r="BM96" s="217" t="s">
        <v>232</v>
      </c>
    </row>
    <row r="97" spans="1:65" s="2" customFormat="1" ht="24.15" customHeight="1">
      <c r="A97" s="39"/>
      <c r="B97" s="40"/>
      <c r="C97" s="206" t="s">
        <v>89</v>
      </c>
      <c r="D97" s="206" t="s">
        <v>134</v>
      </c>
      <c r="E97" s="207" t="s">
        <v>233</v>
      </c>
      <c r="F97" s="208" t="s">
        <v>234</v>
      </c>
      <c r="G97" s="209" t="s">
        <v>235</v>
      </c>
      <c r="H97" s="210">
        <v>-25</v>
      </c>
      <c r="I97" s="211"/>
      <c r="J97" s="212">
        <f>ROUND(I97*H97,2)</f>
        <v>0</v>
      </c>
      <c r="K97" s="208" t="s">
        <v>77</v>
      </c>
      <c r="L97" s="45"/>
      <c r="M97" s="213" t="s">
        <v>77</v>
      </c>
      <c r="N97" s="214" t="s">
        <v>49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164</v>
      </c>
      <c r="AT97" s="217" t="s">
        <v>134</v>
      </c>
      <c r="AU97" s="217" t="s">
        <v>89</v>
      </c>
      <c r="AY97" s="18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87</v>
      </c>
      <c r="BK97" s="218">
        <f>ROUND(I97*H97,2)</f>
        <v>0</v>
      </c>
      <c r="BL97" s="18" t="s">
        <v>164</v>
      </c>
      <c r="BM97" s="217" t="s">
        <v>236</v>
      </c>
    </row>
    <row r="98" spans="1:65" s="2" customFormat="1" ht="21.75" customHeight="1">
      <c r="A98" s="39"/>
      <c r="B98" s="40"/>
      <c r="C98" s="232" t="s">
        <v>202</v>
      </c>
      <c r="D98" s="232" t="s">
        <v>159</v>
      </c>
      <c r="E98" s="233" t="s">
        <v>237</v>
      </c>
      <c r="F98" s="234" t="s">
        <v>238</v>
      </c>
      <c r="G98" s="235" t="s">
        <v>235</v>
      </c>
      <c r="H98" s="236">
        <v>-25</v>
      </c>
      <c r="I98" s="237"/>
      <c r="J98" s="238">
        <f>ROUND(I98*H98,2)</f>
        <v>0</v>
      </c>
      <c r="K98" s="234" t="s">
        <v>77</v>
      </c>
      <c r="L98" s="239"/>
      <c r="M98" s="240" t="s">
        <v>77</v>
      </c>
      <c r="N98" s="241" t="s">
        <v>49</v>
      </c>
      <c r="O98" s="85"/>
      <c r="P98" s="215">
        <f>O98*H98</f>
        <v>0</v>
      </c>
      <c r="Q98" s="215">
        <v>0.00012</v>
      </c>
      <c r="R98" s="215">
        <f>Q98*H98</f>
        <v>-0.003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163</v>
      </c>
      <c r="AT98" s="217" t="s">
        <v>159</v>
      </c>
      <c r="AU98" s="217" t="s">
        <v>89</v>
      </c>
      <c r="AY98" s="18" t="s">
        <v>133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87</v>
      </c>
      <c r="BK98" s="218">
        <f>ROUND(I98*H98,2)</f>
        <v>0</v>
      </c>
      <c r="BL98" s="18" t="s">
        <v>164</v>
      </c>
      <c r="BM98" s="217" t="s">
        <v>239</v>
      </c>
    </row>
    <row r="99" spans="1:65" s="2" customFormat="1" ht="24.15" customHeight="1">
      <c r="A99" s="39"/>
      <c r="B99" s="40"/>
      <c r="C99" s="206" t="s">
        <v>132</v>
      </c>
      <c r="D99" s="206" t="s">
        <v>134</v>
      </c>
      <c r="E99" s="207" t="s">
        <v>240</v>
      </c>
      <c r="F99" s="208" t="s">
        <v>241</v>
      </c>
      <c r="G99" s="209" t="s">
        <v>188</v>
      </c>
      <c r="H99" s="210">
        <v>-1</v>
      </c>
      <c r="I99" s="211"/>
      <c r="J99" s="212">
        <f>ROUND(I99*H99,2)</f>
        <v>0</v>
      </c>
      <c r="K99" s="208" t="s">
        <v>77</v>
      </c>
      <c r="L99" s="45"/>
      <c r="M99" s="213" t="s">
        <v>77</v>
      </c>
      <c r="N99" s="214" t="s">
        <v>49</v>
      </c>
      <c r="O99" s="85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164</v>
      </c>
      <c r="AT99" s="217" t="s">
        <v>134</v>
      </c>
      <c r="AU99" s="217" t="s">
        <v>89</v>
      </c>
      <c r="AY99" s="18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87</v>
      </c>
      <c r="BK99" s="218">
        <f>ROUND(I99*H99,2)</f>
        <v>0</v>
      </c>
      <c r="BL99" s="18" t="s">
        <v>164</v>
      </c>
      <c r="BM99" s="217" t="s">
        <v>242</v>
      </c>
    </row>
    <row r="100" spans="1:65" s="2" customFormat="1" ht="16.5" customHeight="1">
      <c r="A100" s="39"/>
      <c r="B100" s="40"/>
      <c r="C100" s="232" t="s">
        <v>215</v>
      </c>
      <c r="D100" s="232" t="s">
        <v>159</v>
      </c>
      <c r="E100" s="233" t="s">
        <v>243</v>
      </c>
      <c r="F100" s="234" t="s">
        <v>244</v>
      </c>
      <c r="G100" s="235" t="s">
        <v>188</v>
      </c>
      <c r="H100" s="236">
        <v>-1</v>
      </c>
      <c r="I100" s="237"/>
      <c r="J100" s="238">
        <f>ROUND(I100*H100,2)</f>
        <v>0</v>
      </c>
      <c r="K100" s="234" t="s">
        <v>77</v>
      </c>
      <c r="L100" s="239"/>
      <c r="M100" s="240" t="s">
        <v>77</v>
      </c>
      <c r="N100" s="241" t="s">
        <v>49</v>
      </c>
      <c r="O100" s="85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163</v>
      </c>
      <c r="AT100" s="217" t="s">
        <v>159</v>
      </c>
      <c r="AU100" s="217" t="s">
        <v>89</v>
      </c>
      <c r="AY100" s="18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87</v>
      </c>
      <c r="BK100" s="218">
        <f>ROUND(I100*H100,2)</f>
        <v>0</v>
      </c>
      <c r="BL100" s="18" t="s">
        <v>164</v>
      </c>
      <c r="BM100" s="217" t="s">
        <v>245</v>
      </c>
    </row>
    <row r="101" spans="1:65" s="2" customFormat="1" ht="24.15" customHeight="1">
      <c r="A101" s="39"/>
      <c r="B101" s="40"/>
      <c r="C101" s="206" t="s">
        <v>246</v>
      </c>
      <c r="D101" s="206" t="s">
        <v>134</v>
      </c>
      <c r="E101" s="207" t="s">
        <v>247</v>
      </c>
      <c r="F101" s="208" t="s">
        <v>248</v>
      </c>
      <c r="G101" s="209" t="s">
        <v>235</v>
      </c>
      <c r="H101" s="210">
        <v>-25</v>
      </c>
      <c r="I101" s="211"/>
      <c r="J101" s="212">
        <f>ROUND(I101*H101,2)</f>
        <v>0</v>
      </c>
      <c r="K101" s="208" t="s">
        <v>77</v>
      </c>
      <c r="L101" s="45"/>
      <c r="M101" s="213" t="s">
        <v>77</v>
      </c>
      <c r="N101" s="214" t="s">
        <v>49</v>
      </c>
      <c r="O101" s="85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164</v>
      </c>
      <c r="AT101" s="217" t="s">
        <v>134</v>
      </c>
      <c r="AU101" s="217" t="s">
        <v>89</v>
      </c>
      <c r="AY101" s="18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87</v>
      </c>
      <c r="BK101" s="218">
        <f>ROUND(I101*H101,2)</f>
        <v>0</v>
      </c>
      <c r="BL101" s="18" t="s">
        <v>164</v>
      </c>
      <c r="BM101" s="217" t="s">
        <v>249</v>
      </c>
    </row>
    <row r="102" spans="1:65" s="2" customFormat="1" ht="16.5" customHeight="1">
      <c r="A102" s="39"/>
      <c r="B102" s="40"/>
      <c r="C102" s="232" t="s">
        <v>158</v>
      </c>
      <c r="D102" s="232" t="s">
        <v>159</v>
      </c>
      <c r="E102" s="233" t="s">
        <v>250</v>
      </c>
      <c r="F102" s="234" t="s">
        <v>251</v>
      </c>
      <c r="G102" s="235" t="s">
        <v>235</v>
      </c>
      <c r="H102" s="236">
        <v>-25</v>
      </c>
      <c r="I102" s="237"/>
      <c r="J102" s="238">
        <f>ROUND(I102*H102,2)</f>
        <v>0</v>
      </c>
      <c r="K102" s="234" t="s">
        <v>77</v>
      </c>
      <c r="L102" s="239"/>
      <c r="M102" s="240" t="s">
        <v>77</v>
      </c>
      <c r="N102" s="241" t="s">
        <v>49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163</v>
      </c>
      <c r="AT102" s="217" t="s">
        <v>159</v>
      </c>
      <c r="AU102" s="217" t="s">
        <v>89</v>
      </c>
      <c r="AY102" s="18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87</v>
      </c>
      <c r="BK102" s="218">
        <f>ROUND(I102*H102,2)</f>
        <v>0</v>
      </c>
      <c r="BL102" s="18" t="s">
        <v>164</v>
      </c>
      <c r="BM102" s="217" t="s">
        <v>252</v>
      </c>
    </row>
    <row r="103" spans="1:63" s="11" customFormat="1" ht="22.8" customHeight="1">
      <c r="A103" s="11"/>
      <c r="B103" s="192"/>
      <c r="C103" s="193"/>
      <c r="D103" s="194" t="s">
        <v>78</v>
      </c>
      <c r="E103" s="230" t="s">
        <v>200</v>
      </c>
      <c r="F103" s="230" t="s">
        <v>201</v>
      </c>
      <c r="G103" s="193"/>
      <c r="H103" s="193"/>
      <c r="I103" s="196"/>
      <c r="J103" s="231">
        <f>BK103</f>
        <v>0</v>
      </c>
      <c r="K103" s="193"/>
      <c r="L103" s="198"/>
      <c r="M103" s="199"/>
      <c r="N103" s="200"/>
      <c r="O103" s="200"/>
      <c r="P103" s="201">
        <f>SUM(P104:P112)</f>
        <v>0</v>
      </c>
      <c r="Q103" s="200"/>
      <c r="R103" s="201">
        <f>SUM(R104:R112)</f>
        <v>0</v>
      </c>
      <c r="S103" s="200"/>
      <c r="T103" s="202">
        <f>SUM(T104:T112)</f>
        <v>0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R103" s="203" t="s">
        <v>89</v>
      </c>
      <c r="AT103" s="204" t="s">
        <v>78</v>
      </c>
      <c r="AU103" s="204" t="s">
        <v>87</v>
      </c>
      <c r="AY103" s="203" t="s">
        <v>133</v>
      </c>
      <c r="BK103" s="205">
        <f>SUM(BK104:BK112)</f>
        <v>0</v>
      </c>
    </row>
    <row r="104" spans="1:65" s="2" customFormat="1" ht="37.8" customHeight="1">
      <c r="A104" s="39"/>
      <c r="B104" s="40"/>
      <c r="C104" s="206" t="s">
        <v>253</v>
      </c>
      <c r="D104" s="206" t="s">
        <v>134</v>
      </c>
      <c r="E104" s="207" t="s">
        <v>254</v>
      </c>
      <c r="F104" s="208" t="s">
        <v>255</v>
      </c>
      <c r="G104" s="209" t="s">
        <v>188</v>
      </c>
      <c r="H104" s="210">
        <v>-3</v>
      </c>
      <c r="I104" s="211"/>
      <c r="J104" s="212">
        <f>ROUND(I104*H104,2)</f>
        <v>0</v>
      </c>
      <c r="K104" s="208" t="s">
        <v>77</v>
      </c>
      <c r="L104" s="45"/>
      <c r="M104" s="213" t="s">
        <v>77</v>
      </c>
      <c r="N104" s="214" t="s">
        <v>50</v>
      </c>
      <c r="O104" s="85"/>
      <c r="P104" s="215">
        <f>O104*H104</f>
        <v>0</v>
      </c>
      <c r="Q104" s="215">
        <v>0.006</v>
      </c>
      <c r="R104" s="215">
        <f>Q104*H104</f>
        <v>-0.018000000000000002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164</v>
      </c>
      <c r="AT104" s="217" t="s">
        <v>134</v>
      </c>
      <c r="AU104" s="217" t="s">
        <v>89</v>
      </c>
      <c r="AY104" s="18" t="s">
        <v>133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89</v>
      </c>
      <c r="BK104" s="218">
        <f>ROUND(I104*H104,2)</f>
        <v>0</v>
      </c>
      <c r="BL104" s="18" t="s">
        <v>164</v>
      </c>
      <c r="BM104" s="217" t="s">
        <v>256</v>
      </c>
    </row>
    <row r="105" spans="1:65" s="2" customFormat="1" ht="37.8" customHeight="1">
      <c r="A105" s="39"/>
      <c r="B105" s="40"/>
      <c r="C105" s="206" t="s">
        <v>177</v>
      </c>
      <c r="D105" s="206" t="s">
        <v>134</v>
      </c>
      <c r="E105" s="207" t="s">
        <v>257</v>
      </c>
      <c r="F105" s="208" t="s">
        <v>258</v>
      </c>
      <c r="G105" s="209" t="s">
        <v>188</v>
      </c>
      <c r="H105" s="210">
        <v>3</v>
      </c>
      <c r="I105" s="211"/>
      <c r="J105" s="212">
        <f>ROUND(I105*H105,2)</f>
        <v>0</v>
      </c>
      <c r="K105" s="208" t="s">
        <v>77</v>
      </c>
      <c r="L105" s="45"/>
      <c r="M105" s="213" t="s">
        <v>77</v>
      </c>
      <c r="N105" s="214" t="s">
        <v>50</v>
      </c>
      <c r="O105" s="85"/>
      <c r="P105" s="215">
        <f>O105*H105</f>
        <v>0</v>
      </c>
      <c r="Q105" s="215">
        <v>0.006</v>
      </c>
      <c r="R105" s="215">
        <f>Q105*H105</f>
        <v>0.018000000000000002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164</v>
      </c>
      <c r="AT105" s="217" t="s">
        <v>134</v>
      </c>
      <c r="AU105" s="217" t="s">
        <v>89</v>
      </c>
      <c r="AY105" s="18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89</v>
      </c>
      <c r="BK105" s="218">
        <f>ROUND(I105*H105,2)</f>
        <v>0</v>
      </c>
      <c r="BL105" s="18" t="s">
        <v>164</v>
      </c>
      <c r="BM105" s="217" t="s">
        <v>259</v>
      </c>
    </row>
    <row r="106" spans="1:51" s="15" customFormat="1" ht="12">
      <c r="A106" s="15"/>
      <c r="B106" s="271"/>
      <c r="C106" s="272"/>
      <c r="D106" s="244" t="s">
        <v>166</v>
      </c>
      <c r="E106" s="273" t="s">
        <v>77</v>
      </c>
      <c r="F106" s="274" t="s">
        <v>208</v>
      </c>
      <c r="G106" s="272"/>
      <c r="H106" s="273" t="s">
        <v>77</v>
      </c>
      <c r="I106" s="275"/>
      <c r="J106" s="272"/>
      <c r="K106" s="272"/>
      <c r="L106" s="276"/>
      <c r="M106" s="277"/>
      <c r="N106" s="278"/>
      <c r="O106" s="278"/>
      <c r="P106" s="278"/>
      <c r="Q106" s="278"/>
      <c r="R106" s="278"/>
      <c r="S106" s="278"/>
      <c r="T106" s="27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80" t="s">
        <v>166</v>
      </c>
      <c r="AU106" s="280" t="s">
        <v>89</v>
      </c>
      <c r="AV106" s="15" t="s">
        <v>87</v>
      </c>
      <c r="AW106" s="15" t="s">
        <v>37</v>
      </c>
      <c r="AX106" s="15" t="s">
        <v>79</v>
      </c>
      <c r="AY106" s="280" t="s">
        <v>133</v>
      </c>
    </row>
    <row r="107" spans="1:51" s="13" customFormat="1" ht="12">
      <c r="A107" s="13"/>
      <c r="B107" s="242"/>
      <c r="C107" s="243"/>
      <c r="D107" s="244" t="s">
        <v>166</v>
      </c>
      <c r="E107" s="245" t="s">
        <v>77</v>
      </c>
      <c r="F107" s="246" t="s">
        <v>260</v>
      </c>
      <c r="G107" s="243"/>
      <c r="H107" s="247">
        <v>3</v>
      </c>
      <c r="I107" s="248"/>
      <c r="J107" s="243"/>
      <c r="K107" s="243"/>
      <c r="L107" s="249"/>
      <c r="M107" s="250"/>
      <c r="N107" s="251"/>
      <c r="O107" s="251"/>
      <c r="P107" s="251"/>
      <c r="Q107" s="251"/>
      <c r="R107" s="251"/>
      <c r="S107" s="251"/>
      <c r="T107" s="25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3" t="s">
        <v>166</v>
      </c>
      <c r="AU107" s="253" t="s">
        <v>89</v>
      </c>
      <c r="AV107" s="13" t="s">
        <v>89</v>
      </c>
      <c r="AW107" s="13" t="s">
        <v>37</v>
      </c>
      <c r="AX107" s="13" t="s">
        <v>79</v>
      </c>
      <c r="AY107" s="253" t="s">
        <v>133</v>
      </c>
    </row>
    <row r="108" spans="1:51" s="14" customFormat="1" ht="12">
      <c r="A108" s="14"/>
      <c r="B108" s="254"/>
      <c r="C108" s="255"/>
      <c r="D108" s="244" t="s">
        <v>166</v>
      </c>
      <c r="E108" s="256" t="s">
        <v>77</v>
      </c>
      <c r="F108" s="257" t="s">
        <v>169</v>
      </c>
      <c r="G108" s="255"/>
      <c r="H108" s="258">
        <v>3</v>
      </c>
      <c r="I108" s="259"/>
      <c r="J108" s="255"/>
      <c r="K108" s="255"/>
      <c r="L108" s="260"/>
      <c r="M108" s="261"/>
      <c r="N108" s="262"/>
      <c r="O108" s="262"/>
      <c r="P108" s="262"/>
      <c r="Q108" s="262"/>
      <c r="R108" s="262"/>
      <c r="S108" s="262"/>
      <c r="T108" s="26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4" t="s">
        <v>166</v>
      </c>
      <c r="AU108" s="264" t="s">
        <v>89</v>
      </c>
      <c r="AV108" s="14" t="s">
        <v>132</v>
      </c>
      <c r="AW108" s="14" t="s">
        <v>37</v>
      </c>
      <c r="AX108" s="14" t="s">
        <v>87</v>
      </c>
      <c r="AY108" s="264" t="s">
        <v>133</v>
      </c>
    </row>
    <row r="109" spans="1:65" s="2" customFormat="1" ht="37.8" customHeight="1">
      <c r="A109" s="39"/>
      <c r="B109" s="40"/>
      <c r="C109" s="206" t="s">
        <v>261</v>
      </c>
      <c r="D109" s="206" t="s">
        <v>134</v>
      </c>
      <c r="E109" s="207" t="s">
        <v>262</v>
      </c>
      <c r="F109" s="208" t="s">
        <v>263</v>
      </c>
      <c r="G109" s="209" t="s">
        <v>188</v>
      </c>
      <c r="H109" s="210">
        <v>-6</v>
      </c>
      <c r="I109" s="211"/>
      <c r="J109" s="212">
        <f>ROUND(I109*H109,2)</f>
        <v>0</v>
      </c>
      <c r="K109" s="208" t="s">
        <v>77</v>
      </c>
      <c r="L109" s="45"/>
      <c r="M109" s="213" t="s">
        <v>77</v>
      </c>
      <c r="N109" s="214" t="s">
        <v>50</v>
      </c>
      <c r="O109" s="85"/>
      <c r="P109" s="215">
        <f>O109*H109</f>
        <v>0</v>
      </c>
      <c r="Q109" s="215">
        <v>0.006</v>
      </c>
      <c r="R109" s="215">
        <f>Q109*H109</f>
        <v>-0.036000000000000004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164</v>
      </c>
      <c r="AT109" s="217" t="s">
        <v>134</v>
      </c>
      <c r="AU109" s="217" t="s">
        <v>89</v>
      </c>
      <c r="AY109" s="18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89</v>
      </c>
      <c r="BK109" s="218">
        <f>ROUND(I109*H109,2)</f>
        <v>0</v>
      </c>
      <c r="BL109" s="18" t="s">
        <v>164</v>
      </c>
      <c r="BM109" s="217" t="s">
        <v>264</v>
      </c>
    </row>
    <row r="110" spans="1:65" s="2" customFormat="1" ht="37.8" customHeight="1">
      <c r="A110" s="39"/>
      <c r="B110" s="40"/>
      <c r="C110" s="206" t="s">
        <v>171</v>
      </c>
      <c r="D110" s="206" t="s">
        <v>134</v>
      </c>
      <c r="E110" s="207" t="s">
        <v>265</v>
      </c>
      <c r="F110" s="208" t="s">
        <v>266</v>
      </c>
      <c r="G110" s="209" t="s">
        <v>188</v>
      </c>
      <c r="H110" s="210">
        <v>6</v>
      </c>
      <c r="I110" s="211"/>
      <c r="J110" s="212">
        <f>ROUND(I110*H110,2)</f>
        <v>0</v>
      </c>
      <c r="K110" s="208" t="s">
        <v>77</v>
      </c>
      <c r="L110" s="45"/>
      <c r="M110" s="213" t="s">
        <v>77</v>
      </c>
      <c r="N110" s="214" t="s">
        <v>50</v>
      </c>
      <c r="O110" s="85"/>
      <c r="P110" s="215">
        <f>O110*H110</f>
        <v>0</v>
      </c>
      <c r="Q110" s="215">
        <v>0.006</v>
      </c>
      <c r="R110" s="215">
        <f>Q110*H110</f>
        <v>0.036000000000000004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164</v>
      </c>
      <c r="AT110" s="217" t="s">
        <v>134</v>
      </c>
      <c r="AU110" s="217" t="s">
        <v>89</v>
      </c>
      <c r="AY110" s="18" t="s">
        <v>133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89</v>
      </c>
      <c r="BK110" s="218">
        <f>ROUND(I110*H110,2)</f>
        <v>0</v>
      </c>
      <c r="BL110" s="18" t="s">
        <v>164</v>
      </c>
      <c r="BM110" s="217" t="s">
        <v>267</v>
      </c>
    </row>
    <row r="111" spans="1:65" s="2" customFormat="1" ht="44.25" customHeight="1">
      <c r="A111" s="39"/>
      <c r="B111" s="40"/>
      <c r="C111" s="206" t="s">
        <v>21</v>
      </c>
      <c r="D111" s="206" t="s">
        <v>134</v>
      </c>
      <c r="E111" s="207" t="s">
        <v>216</v>
      </c>
      <c r="F111" s="208" t="s">
        <v>217</v>
      </c>
      <c r="G111" s="209" t="s">
        <v>180</v>
      </c>
      <c r="H111" s="265"/>
      <c r="I111" s="211"/>
      <c r="J111" s="212">
        <f>ROUND(I111*H111,2)</f>
        <v>0</v>
      </c>
      <c r="K111" s="208" t="s">
        <v>162</v>
      </c>
      <c r="L111" s="45"/>
      <c r="M111" s="213" t="s">
        <v>77</v>
      </c>
      <c r="N111" s="214" t="s">
        <v>50</v>
      </c>
      <c r="O111" s="85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7" t="s">
        <v>164</v>
      </c>
      <c r="AT111" s="217" t="s">
        <v>134</v>
      </c>
      <c r="AU111" s="217" t="s">
        <v>89</v>
      </c>
      <c r="AY111" s="18" t="s">
        <v>133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89</v>
      </c>
      <c r="BK111" s="218">
        <f>ROUND(I111*H111,2)</f>
        <v>0</v>
      </c>
      <c r="BL111" s="18" t="s">
        <v>164</v>
      </c>
      <c r="BM111" s="217" t="s">
        <v>268</v>
      </c>
    </row>
    <row r="112" spans="1:47" s="2" customFormat="1" ht="12">
      <c r="A112" s="39"/>
      <c r="B112" s="40"/>
      <c r="C112" s="41"/>
      <c r="D112" s="266" t="s">
        <v>182</v>
      </c>
      <c r="E112" s="41"/>
      <c r="F112" s="267" t="s">
        <v>219</v>
      </c>
      <c r="G112" s="41"/>
      <c r="H112" s="41"/>
      <c r="I112" s="268"/>
      <c r="J112" s="41"/>
      <c r="K112" s="41"/>
      <c r="L112" s="45"/>
      <c r="M112" s="269"/>
      <c r="N112" s="27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182</v>
      </c>
      <c r="AU112" s="18" t="s">
        <v>89</v>
      </c>
    </row>
    <row r="113" spans="1:63" s="11" customFormat="1" ht="25.9" customHeight="1">
      <c r="A113" s="11"/>
      <c r="B113" s="192"/>
      <c r="C113" s="193"/>
      <c r="D113" s="194" t="s">
        <v>78</v>
      </c>
      <c r="E113" s="195" t="s">
        <v>159</v>
      </c>
      <c r="F113" s="195" t="s">
        <v>269</v>
      </c>
      <c r="G113" s="193"/>
      <c r="H113" s="193"/>
      <c r="I113" s="196"/>
      <c r="J113" s="197">
        <f>BK113</f>
        <v>0</v>
      </c>
      <c r="K113" s="193"/>
      <c r="L113" s="198"/>
      <c r="M113" s="199"/>
      <c r="N113" s="200"/>
      <c r="O113" s="200"/>
      <c r="P113" s="201">
        <f>P114</f>
        <v>0</v>
      </c>
      <c r="Q113" s="200"/>
      <c r="R113" s="201">
        <f>R114</f>
        <v>12008.00594</v>
      </c>
      <c r="S113" s="200"/>
      <c r="T113" s="202">
        <f>T114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03" t="s">
        <v>202</v>
      </c>
      <c r="AT113" s="204" t="s">
        <v>78</v>
      </c>
      <c r="AU113" s="204" t="s">
        <v>79</v>
      </c>
      <c r="AY113" s="203" t="s">
        <v>133</v>
      </c>
      <c r="BK113" s="205">
        <f>BK114</f>
        <v>0</v>
      </c>
    </row>
    <row r="114" spans="1:63" s="11" customFormat="1" ht="22.8" customHeight="1">
      <c r="A114" s="11"/>
      <c r="B114" s="192"/>
      <c r="C114" s="193"/>
      <c r="D114" s="194" t="s">
        <v>78</v>
      </c>
      <c r="E114" s="230" t="s">
        <v>270</v>
      </c>
      <c r="F114" s="230" t="s">
        <v>271</v>
      </c>
      <c r="G114" s="193"/>
      <c r="H114" s="193"/>
      <c r="I114" s="196"/>
      <c r="J114" s="231">
        <f>BK114</f>
        <v>0</v>
      </c>
      <c r="K114" s="193"/>
      <c r="L114" s="198"/>
      <c r="M114" s="199"/>
      <c r="N114" s="200"/>
      <c r="O114" s="200"/>
      <c r="P114" s="201">
        <f>SUM(P115:P123)</f>
        <v>0</v>
      </c>
      <c r="Q114" s="200"/>
      <c r="R114" s="201">
        <f>SUM(R115:R123)</f>
        <v>12008.00594</v>
      </c>
      <c r="S114" s="200"/>
      <c r="T114" s="202">
        <f>SUM(T115:T123)</f>
        <v>0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R114" s="203" t="s">
        <v>202</v>
      </c>
      <c r="AT114" s="204" t="s">
        <v>78</v>
      </c>
      <c r="AU114" s="204" t="s">
        <v>87</v>
      </c>
      <c r="AY114" s="203" t="s">
        <v>133</v>
      </c>
      <c r="BK114" s="205">
        <f>SUM(BK115:BK123)</f>
        <v>0</v>
      </c>
    </row>
    <row r="115" spans="1:65" s="2" customFormat="1" ht="24.15" customHeight="1">
      <c r="A115" s="39"/>
      <c r="B115" s="40"/>
      <c r="C115" s="206" t="s">
        <v>272</v>
      </c>
      <c r="D115" s="206" t="s">
        <v>134</v>
      </c>
      <c r="E115" s="207" t="s">
        <v>273</v>
      </c>
      <c r="F115" s="208" t="s">
        <v>274</v>
      </c>
      <c r="G115" s="209" t="s">
        <v>235</v>
      </c>
      <c r="H115" s="210">
        <v>66</v>
      </c>
      <c r="I115" s="211"/>
      <c r="J115" s="212">
        <f>ROUND(I115*H115,2)</f>
        <v>0</v>
      </c>
      <c r="K115" s="208" t="s">
        <v>77</v>
      </c>
      <c r="L115" s="45"/>
      <c r="M115" s="213" t="s">
        <v>77</v>
      </c>
      <c r="N115" s="214" t="s">
        <v>49</v>
      </c>
      <c r="O115" s="85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7" t="s">
        <v>275</v>
      </c>
      <c r="AT115" s="217" t="s">
        <v>134</v>
      </c>
      <c r="AU115" s="217" t="s">
        <v>89</v>
      </c>
      <c r="AY115" s="18" t="s">
        <v>133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8" t="s">
        <v>87</v>
      </c>
      <c r="BK115" s="218">
        <f>ROUND(I115*H115,2)</f>
        <v>0</v>
      </c>
      <c r="BL115" s="18" t="s">
        <v>275</v>
      </c>
      <c r="BM115" s="217" t="s">
        <v>276</v>
      </c>
    </row>
    <row r="116" spans="1:65" s="2" customFormat="1" ht="16.5" customHeight="1">
      <c r="A116" s="39"/>
      <c r="B116" s="40"/>
      <c r="C116" s="206" t="s">
        <v>277</v>
      </c>
      <c r="D116" s="206" t="s">
        <v>134</v>
      </c>
      <c r="E116" s="207" t="s">
        <v>278</v>
      </c>
      <c r="F116" s="208" t="s">
        <v>279</v>
      </c>
      <c r="G116" s="209" t="s">
        <v>235</v>
      </c>
      <c r="H116" s="210">
        <v>66</v>
      </c>
      <c r="I116" s="211"/>
      <c r="J116" s="212">
        <f>ROUND(I116*H116,2)</f>
        <v>0</v>
      </c>
      <c r="K116" s="208" t="s">
        <v>77</v>
      </c>
      <c r="L116" s="45"/>
      <c r="M116" s="213" t="s">
        <v>77</v>
      </c>
      <c r="N116" s="214" t="s">
        <v>49</v>
      </c>
      <c r="O116" s="85"/>
      <c r="P116" s="215">
        <f>O116*H116</f>
        <v>0</v>
      </c>
      <c r="Q116" s="215">
        <v>9E-05</v>
      </c>
      <c r="R116" s="215">
        <f>Q116*H116</f>
        <v>0.00594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275</v>
      </c>
      <c r="AT116" s="217" t="s">
        <v>134</v>
      </c>
      <c r="AU116" s="217" t="s">
        <v>89</v>
      </c>
      <c r="AY116" s="18" t="s">
        <v>133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87</v>
      </c>
      <c r="BK116" s="218">
        <f>ROUND(I116*H116,2)</f>
        <v>0</v>
      </c>
      <c r="BL116" s="18" t="s">
        <v>275</v>
      </c>
      <c r="BM116" s="217" t="s">
        <v>280</v>
      </c>
    </row>
    <row r="117" spans="1:65" s="2" customFormat="1" ht="16.5" customHeight="1">
      <c r="A117" s="39"/>
      <c r="B117" s="40"/>
      <c r="C117" s="232" t="s">
        <v>8</v>
      </c>
      <c r="D117" s="232" t="s">
        <v>159</v>
      </c>
      <c r="E117" s="233" t="s">
        <v>281</v>
      </c>
      <c r="F117" s="234" t="s">
        <v>282</v>
      </c>
      <c r="G117" s="235" t="s">
        <v>235</v>
      </c>
      <c r="H117" s="236">
        <v>66</v>
      </c>
      <c r="I117" s="237"/>
      <c r="J117" s="238">
        <f>ROUND(I117*H117,2)</f>
        <v>0</v>
      </c>
      <c r="K117" s="234" t="s">
        <v>77</v>
      </c>
      <c r="L117" s="239"/>
      <c r="M117" s="240" t="s">
        <v>77</v>
      </c>
      <c r="N117" s="241" t="s">
        <v>49</v>
      </c>
      <c r="O117" s="85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283</v>
      </c>
      <c r="AT117" s="217" t="s">
        <v>159</v>
      </c>
      <c r="AU117" s="217" t="s">
        <v>89</v>
      </c>
      <c r="AY117" s="18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87</v>
      </c>
      <c r="BK117" s="218">
        <f>ROUND(I117*H117,2)</f>
        <v>0</v>
      </c>
      <c r="BL117" s="18" t="s">
        <v>275</v>
      </c>
      <c r="BM117" s="217" t="s">
        <v>284</v>
      </c>
    </row>
    <row r="118" spans="1:65" s="2" customFormat="1" ht="24.15" customHeight="1">
      <c r="A118" s="39"/>
      <c r="B118" s="40"/>
      <c r="C118" s="206" t="s">
        <v>164</v>
      </c>
      <c r="D118" s="206" t="s">
        <v>134</v>
      </c>
      <c r="E118" s="207" t="s">
        <v>285</v>
      </c>
      <c r="F118" s="208" t="s">
        <v>286</v>
      </c>
      <c r="G118" s="209" t="s">
        <v>235</v>
      </c>
      <c r="H118" s="210">
        <v>232</v>
      </c>
      <c r="I118" s="211"/>
      <c r="J118" s="212">
        <f>ROUND(I118*H118,2)</f>
        <v>0</v>
      </c>
      <c r="K118" s="208" t="s">
        <v>77</v>
      </c>
      <c r="L118" s="45"/>
      <c r="M118" s="213" t="s">
        <v>77</v>
      </c>
      <c r="N118" s="214" t="s">
        <v>49</v>
      </c>
      <c r="O118" s="85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7" t="s">
        <v>275</v>
      </c>
      <c r="AT118" s="217" t="s">
        <v>134</v>
      </c>
      <c r="AU118" s="217" t="s">
        <v>89</v>
      </c>
      <c r="AY118" s="18" t="s">
        <v>133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87</v>
      </c>
      <c r="BK118" s="218">
        <f>ROUND(I118*H118,2)</f>
        <v>0</v>
      </c>
      <c r="BL118" s="18" t="s">
        <v>275</v>
      </c>
      <c r="BM118" s="217" t="s">
        <v>287</v>
      </c>
    </row>
    <row r="119" spans="1:65" s="2" customFormat="1" ht="16.5" customHeight="1">
      <c r="A119" s="39"/>
      <c r="B119" s="40"/>
      <c r="C119" s="232" t="s">
        <v>288</v>
      </c>
      <c r="D119" s="232" t="s">
        <v>159</v>
      </c>
      <c r="E119" s="233" t="s">
        <v>289</v>
      </c>
      <c r="F119" s="234" t="s">
        <v>290</v>
      </c>
      <c r="G119" s="235" t="s">
        <v>235</v>
      </c>
      <c r="H119" s="236">
        <v>232</v>
      </c>
      <c r="I119" s="237"/>
      <c r="J119" s="238">
        <f>ROUND(I119*H119,2)</f>
        <v>0</v>
      </c>
      <c r="K119" s="234" t="s">
        <v>77</v>
      </c>
      <c r="L119" s="239"/>
      <c r="M119" s="240" t="s">
        <v>77</v>
      </c>
      <c r="N119" s="241" t="s">
        <v>49</v>
      </c>
      <c r="O119" s="85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163</v>
      </c>
      <c r="AT119" s="217" t="s">
        <v>159</v>
      </c>
      <c r="AU119" s="217" t="s">
        <v>89</v>
      </c>
      <c r="AY119" s="18" t="s">
        <v>133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87</v>
      </c>
      <c r="BK119" s="218">
        <f>ROUND(I119*H119,2)</f>
        <v>0</v>
      </c>
      <c r="BL119" s="18" t="s">
        <v>164</v>
      </c>
      <c r="BM119" s="217" t="s">
        <v>291</v>
      </c>
    </row>
    <row r="120" spans="1:65" s="2" customFormat="1" ht="16.5" customHeight="1">
      <c r="A120" s="39"/>
      <c r="B120" s="40"/>
      <c r="C120" s="232" t="s">
        <v>292</v>
      </c>
      <c r="D120" s="232" t="s">
        <v>159</v>
      </c>
      <c r="E120" s="233" t="s">
        <v>293</v>
      </c>
      <c r="F120" s="234" t="s">
        <v>294</v>
      </c>
      <c r="G120" s="235" t="s">
        <v>295</v>
      </c>
      <c r="H120" s="236">
        <v>8</v>
      </c>
      <c r="I120" s="237"/>
      <c r="J120" s="238">
        <f>ROUND(I120*H120,2)</f>
        <v>0</v>
      </c>
      <c r="K120" s="234" t="s">
        <v>77</v>
      </c>
      <c r="L120" s="239"/>
      <c r="M120" s="240" t="s">
        <v>77</v>
      </c>
      <c r="N120" s="241" t="s">
        <v>49</v>
      </c>
      <c r="O120" s="85"/>
      <c r="P120" s="215">
        <f>O120*H120</f>
        <v>0</v>
      </c>
      <c r="Q120" s="215">
        <v>1</v>
      </c>
      <c r="R120" s="215">
        <f>Q120*H120</f>
        <v>8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283</v>
      </c>
      <c r="AT120" s="217" t="s">
        <v>159</v>
      </c>
      <c r="AU120" s="217" t="s">
        <v>89</v>
      </c>
      <c r="AY120" s="18" t="s">
        <v>133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87</v>
      </c>
      <c r="BK120" s="218">
        <f>ROUND(I120*H120,2)</f>
        <v>0</v>
      </c>
      <c r="BL120" s="18" t="s">
        <v>275</v>
      </c>
      <c r="BM120" s="217" t="s">
        <v>296</v>
      </c>
    </row>
    <row r="121" spans="1:65" s="2" customFormat="1" ht="24.15" customHeight="1">
      <c r="A121" s="39"/>
      <c r="B121" s="40"/>
      <c r="C121" s="206" t="s">
        <v>297</v>
      </c>
      <c r="D121" s="206" t="s">
        <v>134</v>
      </c>
      <c r="E121" s="207" t="s">
        <v>298</v>
      </c>
      <c r="F121" s="208" t="s">
        <v>299</v>
      </c>
      <c r="G121" s="209" t="s">
        <v>235</v>
      </c>
      <c r="H121" s="210">
        <v>66</v>
      </c>
      <c r="I121" s="211"/>
      <c r="J121" s="212">
        <f>ROUND(I121*H121,2)</f>
        <v>0</v>
      </c>
      <c r="K121" s="208" t="s">
        <v>77</v>
      </c>
      <c r="L121" s="45"/>
      <c r="M121" s="213" t="s">
        <v>77</v>
      </c>
      <c r="N121" s="214" t="s">
        <v>49</v>
      </c>
      <c r="O121" s="85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7" t="s">
        <v>275</v>
      </c>
      <c r="AT121" s="217" t="s">
        <v>134</v>
      </c>
      <c r="AU121" s="217" t="s">
        <v>89</v>
      </c>
      <c r="AY121" s="18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87</v>
      </c>
      <c r="BK121" s="218">
        <f>ROUND(I121*H121,2)</f>
        <v>0</v>
      </c>
      <c r="BL121" s="18" t="s">
        <v>275</v>
      </c>
      <c r="BM121" s="217" t="s">
        <v>300</v>
      </c>
    </row>
    <row r="122" spans="1:65" s="2" customFormat="1" ht="16.5" customHeight="1">
      <c r="A122" s="39"/>
      <c r="B122" s="40"/>
      <c r="C122" s="206" t="s">
        <v>301</v>
      </c>
      <c r="D122" s="206" t="s">
        <v>134</v>
      </c>
      <c r="E122" s="207" t="s">
        <v>302</v>
      </c>
      <c r="F122" s="208" t="s">
        <v>303</v>
      </c>
      <c r="G122" s="209" t="s">
        <v>295</v>
      </c>
      <c r="H122" s="210">
        <v>8</v>
      </c>
      <c r="I122" s="211"/>
      <c r="J122" s="212">
        <f>ROUND(I122*H122,2)</f>
        <v>0</v>
      </c>
      <c r="K122" s="208" t="s">
        <v>77</v>
      </c>
      <c r="L122" s="45"/>
      <c r="M122" s="213" t="s">
        <v>77</v>
      </c>
      <c r="N122" s="214" t="s">
        <v>49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275</v>
      </c>
      <c r="AT122" s="217" t="s">
        <v>134</v>
      </c>
      <c r="AU122" s="217" t="s">
        <v>89</v>
      </c>
      <c r="AY122" s="18" t="s">
        <v>133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87</v>
      </c>
      <c r="BK122" s="218">
        <f>ROUND(I122*H122,2)</f>
        <v>0</v>
      </c>
      <c r="BL122" s="18" t="s">
        <v>275</v>
      </c>
      <c r="BM122" s="217" t="s">
        <v>304</v>
      </c>
    </row>
    <row r="123" spans="1:65" s="2" customFormat="1" ht="24.15" customHeight="1">
      <c r="A123" s="39"/>
      <c r="B123" s="40"/>
      <c r="C123" s="206" t="s">
        <v>7</v>
      </c>
      <c r="D123" s="206" t="s">
        <v>134</v>
      </c>
      <c r="E123" s="207" t="s">
        <v>305</v>
      </c>
      <c r="F123" s="208" t="s">
        <v>306</v>
      </c>
      <c r="G123" s="209" t="s">
        <v>295</v>
      </c>
      <c r="H123" s="210">
        <v>80</v>
      </c>
      <c r="I123" s="211"/>
      <c r="J123" s="212">
        <f>ROUND(I123*H123,2)</f>
        <v>0</v>
      </c>
      <c r="K123" s="208" t="s">
        <v>77</v>
      </c>
      <c r="L123" s="45"/>
      <c r="M123" s="213" t="s">
        <v>77</v>
      </c>
      <c r="N123" s="214" t="s">
        <v>49</v>
      </c>
      <c r="O123" s="85"/>
      <c r="P123" s="215">
        <f>O123*H123</f>
        <v>0</v>
      </c>
      <c r="Q123" s="215">
        <v>150</v>
      </c>
      <c r="R123" s="215">
        <f>Q123*H123</f>
        <v>12000</v>
      </c>
      <c r="S123" s="215">
        <v>0</v>
      </c>
      <c r="T123" s="21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7" t="s">
        <v>275</v>
      </c>
      <c r="AT123" s="217" t="s">
        <v>134</v>
      </c>
      <c r="AU123" s="217" t="s">
        <v>89</v>
      </c>
      <c r="AY123" s="18" t="s">
        <v>133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8" t="s">
        <v>87</v>
      </c>
      <c r="BK123" s="218">
        <f>ROUND(I123*H123,2)</f>
        <v>0</v>
      </c>
      <c r="BL123" s="18" t="s">
        <v>275</v>
      </c>
      <c r="BM123" s="217" t="s">
        <v>307</v>
      </c>
    </row>
    <row r="124" spans="1:63" s="11" customFormat="1" ht="25.9" customHeight="1">
      <c r="A124" s="11"/>
      <c r="B124" s="192"/>
      <c r="C124" s="193"/>
      <c r="D124" s="194" t="s">
        <v>78</v>
      </c>
      <c r="E124" s="195" t="s">
        <v>308</v>
      </c>
      <c r="F124" s="195" t="s">
        <v>309</v>
      </c>
      <c r="G124" s="193"/>
      <c r="H124" s="193"/>
      <c r="I124" s="196"/>
      <c r="J124" s="197">
        <f>BK124</f>
        <v>0</v>
      </c>
      <c r="K124" s="193"/>
      <c r="L124" s="198"/>
      <c r="M124" s="199"/>
      <c r="N124" s="200"/>
      <c r="O124" s="200"/>
      <c r="P124" s="201">
        <f>SUM(P125:P126)</f>
        <v>0</v>
      </c>
      <c r="Q124" s="200"/>
      <c r="R124" s="201">
        <f>SUM(R125:R126)</f>
        <v>0</v>
      </c>
      <c r="S124" s="200"/>
      <c r="T124" s="202">
        <f>SUM(T125:T126)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3" t="s">
        <v>132</v>
      </c>
      <c r="AT124" s="204" t="s">
        <v>78</v>
      </c>
      <c r="AU124" s="204" t="s">
        <v>79</v>
      </c>
      <c r="AY124" s="203" t="s">
        <v>133</v>
      </c>
      <c r="BK124" s="205">
        <f>SUM(BK125:BK126)</f>
        <v>0</v>
      </c>
    </row>
    <row r="125" spans="1:65" s="2" customFormat="1" ht="24.15" customHeight="1">
      <c r="A125" s="39"/>
      <c r="B125" s="40"/>
      <c r="C125" s="206" t="s">
        <v>310</v>
      </c>
      <c r="D125" s="206" t="s">
        <v>134</v>
      </c>
      <c r="E125" s="207" t="s">
        <v>311</v>
      </c>
      <c r="F125" s="208" t="s">
        <v>312</v>
      </c>
      <c r="G125" s="209" t="s">
        <v>313</v>
      </c>
      <c r="H125" s="210">
        <v>-3</v>
      </c>
      <c r="I125" s="211"/>
      <c r="J125" s="212">
        <f>ROUND(I125*H125,2)</f>
        <v>0</v>
      </c>
      <c r="K125" s="208" t="s">
        <v>77</v>
      </c>
      <c r="L125" s="45"/>
      <c r="M125" s="213" t="s">
        <v>77</v>
      </c>
      <c r="N125" s="214" t="s">
        <v>49</v>
      </c>
      <c r="O125" s="85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314</v>
      </c>
      <c r="AT125" s="217" t="s">
        <v>134</v>
      </c>
      <c r="AU125" s="217" t="s">
        <v>87</v>
      </c>
      <c r="AY125" s="18" t="s">
        <v>133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87</v>
      </c>
      <c r="BK125" s="218">
        <f>ROUND(I125*H125,2)</f>
        <v>0</v>
      </c>
      <c r="BL125" s="18" t="s">
        <v>314</v>
      </c>
      <c r="BM125" s="217" t="s">
        <v>315</v>
      </c>
    </row>
    <row r="126" spans="1:65" s="2" customFormat="1" ht="21.75" customHeight="1">
      <c r="A126" s="39"/>
      <c r="B126" s="40"/>
      <c r="C126" s="206" t="s">
        <v>316</v>
      </c>
      <c r="D126" s="206" t="s">
        <v>134</v>
      </c>
      <c r="E126" s="207" t="s">
        <v>317</v>
      </c>
      <c r="F126" s="208" t="s">
        <v>318</v>
      </c>
      <c r="G126" s="209" t="s">
        <v>313</v>
      </c>
      <c r="H126" s="210">
        <v>3</v>
      </c>
      <c r="I126" s="211"/>
      <c r="J126" s="212">
        <f>ROUND(I126*H126,2)</f>
        <v>0</v>
      </c>
      <c r="K126" s="208" t="s">
        <v>77</v>
      </c>
      <c r="L126" s="45"/>
      <c r="M126" s="213" t="s">
        <v>77</v>
      </c>
      <c r="N126" s="214" t="s">
        <v>49</v>
      </c>
      <c r="O126" s="85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7" t="s">
        <v>314</v>
      </c>
      <c r="AT126" s="217" t="s">
        <v>134</v>
      </c>
      <c r="AU126" s="217" t="s">
        <v>87</v>
      </c>
      <c r="AY126" s="18" t="s">
        <v>133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87</v>
      </c>
      <c r="BK126" s="218">
        <f>ROUND(I126*H126,2)</f>
        <v>0</v>
      </c>
      <c r="BL126" s="18" t="s">
        <v>314</v>
      </c>
      <c r="BM126" s="217" t="s">
        <v>319</v>
      </c>
    </row>
    <row r="127" spans="1:63" s="11" customFormat="1" ht="25.9" customHeight="1">
      <c r="A127" s="11"/>
      <c r="B127" s="192"/>
      <c r="C127" s="193"/>
      <c r="D127" s="194" t="s">
        <v>78</v>
      </c>
      <c r="E127" s="195" t="s">
        <v>320</v>
      </c>
      <c r="F127" s="195" t="s">
        <v>321</v>
      </c>
      <c r="G127" s="193"/>
      <c r="H127" s="193"/>
      <c r="I127" s="196"/>
      <c r="J127" s="197">
        <f>BK127</f>
        <v>0</v>
      </c>
      <c r="K127" s="193"/>
      <c r="L127" s="198"/>
      <c r="M127" s="199"/>
      <c r="N127" s="200"/>
      <c r="O127" s="200"/>
      <c r="P127" s="201">
        <f>P128</f>
        <v>0</v>
      </c>
      <c r="Q127" s="200"/>
      <c r="R127" s="201">
        <f>R128</f>
        <v>0</v>
      </c>
      <c r="S127" s="200"/>
      <c r="T127" s="202">
        <f>T128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03" t="s">
        <v>215</v>
      </c>
      <c r="AT127" s="204" t="s">
        <v>78</v>
      </c>
      <c r="AU127" s="204" t="s">
        <v>79</v>
      </c>
      <c r="AY127" s="203" t="s">
        <v>133</v>
      </c>
      <c r="BK127" s="205">
        <f>BK128</f>
        <v>0</v>
      </c>
    </row>
    <row r="128" spans="1:63" s="11" customFormat="1" ht="22.8" customHeight="1">
      <c r="A128" s="11"/>
      <c r="B128" s="192"/>
      <c r="C128" s="193"/>
      <c r="D128" s="194" t="s">
        <v>78</v>
      </c>
      <c r="E128" s="230" t="s">
        <v>322</v>
      </c>
      <c r="F128" s="230" t="s">
        <v>323</v>
      </c>
      <c r="G128" s="193"/>
      <c r="H128" s="193"/>
      <c r="I128" s="196"/>
      <c r="J128" s="231">
        <f>BK128</f>
        <v>0</v>
      </c>
      <c r="K128" s="193"/>
      <c r="L128" s="198"/>
      <c r="M128" s="199"/>
      <c r="N128" s="200"/>
      <c r="O128" s="200"/>
      <c r="P128" s="201">
        <f>P129</f>
        <v>0</v>
      </c>
      <c r="Q128" s="200"/>
      <c r="R128" s="201">
        <f>R129</f>
        <v>0</v>
      </c>
      <c r="S128" s="200"/>
      <c r="T128" s="202">
        <f>T129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03" t="s">
        <v>215</v>
      </c>
      <c r="AT128" s="204" t="s">
        <v>78</v>
      </c>
      <c r="AU128" s="204" t="s">
        <v>87</v>
      </c>
      <c r="AY128" s="203" t="s">
        <v>133</v>
      </c>
      <c r="BK128" s="205">
        <f>BK129</f>
        <v>0</v>
      </c>
    </row>
    <row r="129" spans="1:65" s="2" customFormat="1" ht="24.15" customHeight="1">
      <c r="A129" s="39"/>
      <c r="B129" s="40"/>
      <c r="C129" s="206" t="s">
        <v>324</v>
      </c>
      <c r="D129" s="206" t="s">
        <v>134</v>
      </c>
      <c r="E129" s="207" t="s">
        <v>325</v>
      </c>
      <c r="F129" s="208" t="s">
        <v>326</v>
      </c>
      <c r="G129" s="209" t="s">
        <v>188</v>
      </c>
      <c r="H129" s="210">
        <v>-1</v>
      </c>
      <c r="I129" s="211"/>
      <c r="J129" s="212">
        <f>ROUND(I129*H129,2)</f>
        <v>0</v>
      </c>
      <c r="K129" s="208" t="s">
        <v>77</v>
      </c>
      <c r="L129" s="45"/>
      <c r="M129" s="219" t="s">
        <v>77</v>
      </c>
      <c r="N129" s="220" t="s">
        <v>49</v>
      </c>
      <c r="O129" s="221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327</v>
      </c>
      <c r="AT129" s="217" t="s">
        <v>134</v>
      </c>
      <c r="AU129" s="217" t="s">
        <v>89</v>
      </c>
      <c r="AY129" s="18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87</v>
      </c>
      <c r="BK129" s="218">
        <f>ROUND(I129*H129,2)</f>
        <v>0</v>
      </c>
      <c r="BL129" s="18" t="s">
        <v>327</v>
      </c>
      <c r="BM129" s="217" t="s">
        <v>328</v>
      </c>
    </row>
    <row r="130" spans="1:31" s="2" customFormat="1" ht="6.95" customHeight="1">
      <c r="A130" s="39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3D" sheet="1" objects="1" scenarios="1" formatColumns="0" formatRows="0" autoFilter="0"/>
  <autoFilter ref="C92:K1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112" r:id="rId1" display="https://podminky.urs.cz/item/CS_URS_2022_01/9987672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87</v>
      </c>
    </row>
    <row r="4" spans="2:46" s="1" customFormat="1" ht="24.95" customHeight="1">
      <c r="B4" s="21"/>
      <c r="D4" s="141" t="s">
        <v>109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110</v>
      </c>
      <c r="L8" s="21"/>
    </row>
    <row r="9" spans="1:31" s="2" customFormat="1" ht="16.5" customHeight="1">
      <c r="A9" s="39"/>
      <c r="B9" s="45"/>
      <c r="C9" s="39"/>
      <c r="D9" s="39"/>
      <c r="E9" s="144" t="s">
        <v>147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148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329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ROUND(J89,2)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ROUND((SUM(BE89:BE145)),2)</f>
        <v>0</v>
      </c>
      <c r="G35" s="39"/>
      <c r="H35" s="39"/>
      <c r="I35" s="158">
        <v>0.21</v>
      </c>
      <c r="J35" s="157">
        <f>ROUND(((SUM(BE89:BE145))*I35),2)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ROUND((SUM(BF89:BF145)),2)</f>
        <v>0</v>
      </c>
      <c r="G36" s="39"/>
      <c r="H36" s="39"/>
      <c r="I36" s="158">
        <v>0.15</v>
      </c>
      <c r="J36" s="157">
        <f>ROUND(((SUM(BF89:BF145))*I36),2)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ROUND((SUM(BG89:BG145)),2)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ROUND((SUM(BH89:BH145)),2)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53</v>
      </c>
      <c r="F39" s="157">
        <f>ROUND((SUM(BI89:BI145)),2)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112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147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148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ZL3 k VV - Dotazy č. 12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113</v>
      </c>
      <c r="D61" s="172"/>
      <c r="E61" s="172"/>
      <c r="F61" s="172"/>
      <c r="G61" s="172"/>
      <c r="H61" s="172"/>
      <c r="I61" s="172"/>
      <c r="J61" s="173" t="s">
        <v>114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115</v>
      </c>
    </row>
    <row r="64" spans="1:31" s="9" customFormat="1" ht="24.95" customHeight="1">
      <c r="A64" s="9"/>
      <c r="B64" s="175"/>
      <c r="C64" s="176"/>
      <c r="D64" s="177" t="s">
        <v>150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330</v>
      </c>
      <c r="E65" s="227"/>
      <c r="F65" s="227"/>
      <c r="G65" s="227"/>
      <c r="H65" s="227"/>
      <c r="I65" s="227"/>
      <c r="J65" s="228">
        <f>J91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5"/>
      <c r="C66" s="126"/>
      <c r="D66" s="226" t="s">
        <v>331</v>
      </c>
      <c r="E66" s="227"/>
      <c r="F66" s="227"/>
      <c r="G66" s="227"/>
      <c r="H66" s="227"/>
      <c r="I66" s="227"/>
      <c r="J66" s="228">
        <f>J100</f>
        <v>0</v>
      </c>
      <c r="K66" s="126"/>
      <c r="L66" s="229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25"/>
      <c r="C67" s="126"/>
      <c r="D67" s="226" t="s">
        <v>153</v>
      </c>
      <c r="E67" s="227"/>
      <c r="F67" s="227"/>
      <c r="G67" s="227"/>
      <c r="H67" s="227"/>
      <c r="I67" s="227"/>
      <c r="J67" s="228">
        <f>J133</f>
        <v>0</v>
      </c>
      <c r="K67" s="126"/>
      <c r="L67" s="229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117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6.25" customHeight="1">
      <c r="A77" s="39"/>
      <c r="B77" s="40"/>
      <c r="C77" s="41"/>
      <c r="D77" s="41"/>
      <c r="E77" s="170" t="str">
        <f>E7</f>
        <v>Přístavba a celková rekonstrukce domu sociální péče Kralovice - 1.ETAPA, vč. ZL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2"/>
      <c r="C78" s="33" t="s">
        <v>110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2" customFormat="1" ht="16.5" customHeight="1">
      <c r="A79" s="39"/>
      <c r="B79" s="40"/>
      <c r="C79" s="41"/>
      <c r="D79" s="41"/>
      <c r="E79" s="170" t="s">
        <v>147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148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ZL3 k VV - Dotazy č. 12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22</v>
      </c>
      <c r="D83" s="41"/>
      <c r="E83" s="41"/>
      <c r="F83" s="28" t="str">
        <f>F14</f>
        <v xml:space="preserve">Plzeňská třída 345, 331 41  Kralovice u Rakovníka</v>
      </c>
      <c r="G83" s="41"/>
      <c r="H83" s="41"/>
      <c r="I83" s="33" t="s">
        <v>24</v>
      </c>
      <c r="J83" s="73" t="str">
        <f>IF(J14="","",J14)</f>
        <v>26. 5. 2022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65" customHeight="1">
      <c r="A85" s="39"/>
      <c r="B85" s="40"/>
      <c r="C85" s="33" t="s">
        <v>26</v>
      </c>
      <c r="D85" s="41"/>
      <c r="E85" s="41"/>
      <c r="F85" s="28" t="str">
        <f>E17</f>
        <v>Dům sociální péče Kralovice, p.o.</v>
      </c>
      <c r="G85" s="41"/>
      <c r="H85" s="41"/>
      <c r="I85" s="33" t="s">
        <v>34</v>
      </c>
      <c r="J85" s="37" t="str">
        <f>E23</f>
        <v>Řezanina &amp; Bartoň, s.r.o.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32</v>
      </c>
      <c r="D86" s="41"/>
      <c r="E86" s="41"/>
      <c r="F86" s="28" t="str">
        <f>IF(E20="","",E20)</f>
        <v>Vyplň údaj</v>
      </c>
      <c r="G86" s="41"/>
      <c r="H86" s="41"/>
      <c r="I86" s="33" t="s">
        <v>38</v>
      </c>
      <c r="J86" s="37" t="str">
        <f>E26</f>
        <v>BACing s.r.o.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0" customFormat="1" ht="29.25" customHeight="1">
      <c r="A88" s="181"/>
      <c r="B88" s="182"/>
      <c r="C88" s="183" t="s">
        <v>118</v>
      </c>
      <c r="D88" s="184" t="s">
        <v>63</v>
      </c>
      <c r="E88" s="184" t="s">
        <v>59</v>
      </c>
      <c r="F88" s="184" t="s">
        <v>60</v>
      </c>
      <c r="G88" s="184" t="s">
        <v>119</v>
      </c>
      <c r="H88" s="184" t="s">
        <v>120</v>
      </c>
      <c r="I88" s="184" t="s">
        <v>121</v>
      </c>
      <c r="J88" s="184" t="s">
        <v>114</v>
      </c>
      <c r="K88" s="185" t="s">
        <v>122</v>
      </c>
      <c r="L88" s="186"/>
      <c r="M88" s="93" t="s">
        <v>77</v>
      </c>
      <c r="N88" s="94" t="s">
        <v>48</v>
      </c>
      <c r="O88" s="94" t="s">
        <v>123</v>
      </c>
      <c r="P88" s="94" t="s">
        <v>124</v>
      </c>
      <c r="Q88" s="94" t="s">
        <v>125</v>
      </c>
      <c r="R88" s="94" t="s">
        <v>126</v>
      </c>
      <c r="S88" s="94" t="s">
        <v>127</v>
      </c>
      <c r="T88" s="95" t="s">
        <v>128</v>
      </c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63" s="2" customFormat="1" ht="22.8" customHeight="1">
      <c r="A89" s="39"/>
      <c r="B89" s="40"/>
      <c r="C89" s="100" t="s">
        <v>129</v>
      </c>
      <c r="D89" s="41"/>
      <c r="E89" s="41"/>
      <c r="F89" s="41"/>
      <c r="G89" s="41"/>
      <c r="H89" s="41"/>
      <c r="I89" s="41"/>
      <c r="J89" s="187">
        <f>BK89</f>
        <v>0</v>
      </c>
      <c r="K89" s="41"/>
      <c r="L89" s="45"/>
      <c r="M89" s="96"/>
      <c r="N89" s="188"/>
      <c r="O89" s="97"/>
      <c r="P89" s="189">
        <f>P90</f>
        <v>0</v>
      </c>
      <c r="Q89" s="97"/>
      <c r="R89" s="189">
        <f>R90</f>
        <v>0</v>
      </c>
      <c r="S89" s="97"/>
      <c r="T89" s="190">
        <f>T90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78</v>
      </c>
      <c r="AU89" s="18" t="s">
        <v>115</v>
      </c>
      <c r="BK89" s="191">
        <f>BK90</f>
        <v>0</v>
      </c>
    </row>
    <row r="90" spans="1:63" s="11" customFormat="1" ht="25.9" customHeight="1">
      <c r="A90" s="11"/>
      <c r="B90" s="192"/>
      <c r="C90" s="193"/>
      <c r="D90" s="194" t="s">
        <v>78</v>
      </c>
      <c r="E90" s="195" t="s">
        <v>154</v>
      </c>
      <c r="F90" s="195" t="s">
        <v>155</v>
      </c>
      <c r="G90" s="193"/>
      <c r="H90" s="193"/>
      <c r="I90" s="196"/>
      <c r="J90" s="197">
        <f>BK90</f>
        <v>0</v>
      </c>
      <c r="K90" s="193"/>
      <c r="L90" s="198"/>
      <c r="M90" s="199"/>
      <c r="N90" s="200"/>
      <c r="O90" s="200"/>
      <c r="P90" s="201">
        <f>P91+P100+P133</f>
        <v>0</v>
      </c>
      <c r="Q90" s="200"/>
      <c r="R90" s="201">
        <f>R91+R100+R133</f>
        <v>0</v>
      </c>
      <c r="S90" s="200"/>
      <c r="T90" s="202">
        <f>T91+T100+T133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203" t="s">
        <v>89</v>
      </c>
      <c r="AT90" s="204" t="s">
        <v>78</v>
      </c>
      <c r="AU90" s="204" t="s">
        <v>79</v>
      </c>
      <c r="AY90" s="203" t="s">
        <v>133</v>
      </c>
      <c r="BK90" s="205">
        <f>BK91+BK100+BK133</f>
        <v>0</v>
      </c>
    </row>
    <row r="91" spans="1:63" s="11" customFormat="1" ht="22.8" customHeight="1">
      <c r="A91" s="11"/>
      <c r="B91" s="192"/>
      <c r="C91" s="193"/>
      <c r="D91" s="194" t="s">
        <v>78</v>
      </c>
      <c r="E91" s="230" t="s">
        <v>332</v>
      </c>
      <c r="F91" s="230" t="s">
        <v>333</v>
      </c>
      <c r="G91" s="193"/>
      <c r="H91" s="193"/>
      <c r="I91" s="196"/>
      <c r="J91" s="231">
        <f>BK91</f>
        <v>0</v>
      </c>
      <c r="K91" s="193"/>
      <c r="L91" s="198"/>
      <c r="M91" s="199"/>
      <c r="N91" s="200"/>
      <c r="O91" s="200"/>
      <c r="P91" s="201">
        <f>SUM(P92:P99)</f>
        <v>0</v>
      </c>
      <c r="Q91" s="200"/>
      <c r="R91" s="201">
        <f>SUM(R92:R99)</f>
        <v>0</v>
      </c>
      <c r="S91" s="200"/>
      <c r="T91" s="202">
        <f>SUM(T92:T99)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203" t="s">
        <v>89</v>
      </c>
      <c r="AT91" s="204" t="s">
        <v>78</v>
      </c>
      <c r="AU91" s="204" t="s">
        <v>87</v>
      </c>
      <c r="AY91" s="203" t="s">
        <v>133</v>
      </c>
      <c r="BK91" s="205">
        <f>SUM(BK92:BK99)</f>
        <v>0</v>
      </c>
    </row>
    <row r="92" spans="1:65" s="2" customFormat="1" ht="24.15" customHeight="1">
      <c r="A92" s="39"/>
      <c r="B92" s="40"/>
      <c r="C92" s="232" t="s">
        <v>87</v>
      </c>
      <c r="D92" s="232" t="s">
        <v>159</v>
      </c>
      <c r="E92" s="233" t="s">
        <v>334</v>
      </c>
      <c r="F92" s="234" t="s">
        <v>335</v>
      </c>
      <c r="G92" s="235" t="s">
        <v>188</v>
      </c>
      <c r="H92" s="236">
        <v>-1</v>
      </c>
      <c r="I92" s="237"/>
      <c r="J92" s="238">
        <f>ROUND(I92*H92,2)</f>
        <v>0</v>
      </c>
      <c r="K92" s="234" t="s">
        <v>77</v>
      </c>
      <c r="L92" s="239"/>
      <c r="M92" s="240" t="s">
        <v>77</v>
      </c>
      <c r="N92" s="241" t="s">
        <v>50</v>
      </c>
      <c r="O92" s="85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7" t="s">
        <v>163</v>
      </c>
      <c r="AT92" s="217" t="s">
        <v>159</v>
      </c>
      <c r="AU92" s="217" t="s">
        <v>89</v>
      </c>
      <c r="AY92" s="18" t="s">
        <v>133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89</v>
      </c>
      <c r="BK92" s="218">
        <f>ROUND(I92*H92,2)</f>
        <v>0</v>
      </c>
      <c r="BL92" s="18" t="s">
        <v>164</v>
      </c>
      <c r="BM92" s="217" t="s">
        <v>336</v>
      </c>
    </row>
    <row r="93" spans="1:51" s="15" customFormat="1" ht="12">
      <c r="A93" s="15"/>
      <c r="B93" s="271"/>
      <c r="C93" s="272"/>
      <c r="D93" s="244" t="s">
        <v>166</v>
      </c>
      <c r="E93" s="273" t="s">
        <v>77</v>
      </c>
      <c r="F93" s="274" t="s">
        <v>337</v>
      </c>
      <c r="G93" s="272"/>
      <c r="H93" s="273" t="s">
        <v>77</v>
      </c>
      <c r="I93" s="275"/>
      <c r="J93" s="272"/>
      <c r="K93" s="272"/>
      <c r="L93" s="276"/>
      <c r="M93" s="277"/>
      <c r="N93" s="278"/>
      <c r="O93" s="278"/>
      <c r="P93" s="278"/>
      <c r="Q93" s="278"/>
      <c r="R93" s="278"/>
      <c r="S93" s="278"/>
      <c r="T93" s="279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80" t="s">
        <v>166</v>
      </c>
      <c r="AU93" s="280" t="s">
        <v>89</v>
      </c>
      <c r="AV93" s="15" t="s">
        <v>87</v>
      </c>
      <c r="AW93" s="15" t="s">
        <v>37</v>
      </c>
      <c r="AX93" s="15" t="s">
        <v>79</v>
      </c>
      <c r="AY93" s="280" t="s">
        <v>133</v>
      </c>
    </row>
    <row r="94" spans="1:51" s="13" customFormat="1" ht="12">
      <c r="A94" s="13"/>
      <c r="B94" s="242"/>
      <c r="C94" s="243"/>
      <c r="D94" s="244" t="s">
        <v>166</v>
      </c>
      <c r="E94" s="245" t="s">
        <v>77</v>
      </c>
      <c r="F94" s="246" t="s">
        <v>115</v>
      </c>
      <c r="G94" s="243"/>
      <c r="H94" s="247">
        <v>-1</v>
      </c>
      <c r="I94" s="248"/>
      <c r="J94" s="243"/>
      <c r="K94" s="243"/>
      <c r="L94" s="249"/>
      <c r="M94" s="250"/>
      <c r="N94" s="251"/>
      <c r="O94" s="251"/>
      <c r="P94" s="251"/>
      <c r="Q94" s="251"/>
      <c r="R94" s="251"/>
      <c r="S94" s="251"/>
      <c r="T94" s="25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3" t="s">
        <v>166</v>
      </c>
      <c r="AU94" s="253" t="s">
        <v>89</v>
      </c>
      <c r="AV94" s="13" t="s">
        <v>89</v>
      </c>
      <c r="AW94" s="13" t="s">
        <v>37</v>
      </c>
      <c r="AX94" s="13" t="s">
        <v>79</v>
      </c>
      <c r="AY94" s="253" t="s">
        <v>133</v>
      </c>
    </row>
    <row r="95" spans="1:51" s="14" customFormat="1" ht="12">
      <c r="A95" s="14"/>
      <c r="B95" s="254"/>
      <c r="C95" s="255"/>
      <c r="D95" s="244" t="s">
        <v>166</v>
      </c>
      <c r="E95" s="256" t="s">
        <v>77</v>
      </c>
      <c r="F95" s="257" t="s">
        <v>169</v>
      </c>
      <c r="G95" s="255"/>
      <c r="H95" s="258">
        <v>-1</v>
      </c>
      <c r="I95" s="259"/>
      <c r="J95" s="255"/>
      <c r="K95" s="255"/>
      <c r="L95" s="260"/>
      <c r="M95" s="261"/>
      <c r="N95" s="262"/>
      <c r="O95" s="262"/>
      <c r="P95" s="262"/>
      <c r="Q95" s="262"/>
      <c r="R95" s="262"/>
      <c r="S95" s="262"/>
      <c r="T95" s="26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4" t="s">
        <v>166</v>
      </c>
      <c r="AU95" s="264" t="s">
        <v>89</v>
      </c>
      <c r="AV95" s="14" t="s">
        <v>132</v>
      </c>
      <c r="AW95" s="14" t="s">
        <v>37</v>
      </c>
      <c r="AX95" s="14" t="s">
        <v>87</v>
      </c>
      <c r="AY95" s="264" t="s">
        <v>133</v>
      </c>
    </row>
    <row r="96" spans="1:65" s="2" customFormat="1" ht="24.15" customHeight="1">
      <c r="A96" s="39"/>
      <c r="B96" s="40"/>
      <c r="C96" s="232" t="s">
        <v>89</v>
      </c>
      <c r="D96" s="232" t="s">
        <v>159</v>
      </c>
      <c r="E96" s="233" t="s">
        <v>338</v>
      </c>
      <c r="F96" s="234" t="s">
        <v>339</v>
      </c>
      <c r="G96" s="235" t="s">
        <v>188</v>
      </c>
      <c r="H96" s="236">
        <v>1</v>
      </c>
      <c r="I96" s="237"/>
      <c r="J96" s="238">
        <f>ROUND(I96*H96,2)</f>
        <v>0</v>
      </c>
      <c r="K96" s="234" t="s">
        <v>77</v>
      </c>
      <c r="L96" s="239"/>
      <c r="M96" s="240" t="s">
        <v>77</v>
      </c>
      <c r="N96" s="241" t="s">
        <v>50</v>
      </c>
      <c r="O96" s="85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163</v>
      </c>
      <c r="AT96" s="217" t="s">
        <v>159</v>
      </c>
      <c r="AU96" s="217" t="s">
        <v>89</v>
      </c>
      <c r="AY96" s="18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89</v>
      </c>
      <c r="BK96" s="218">
        <f>ROUND(I96*H96,2)</f>
        <v>0</v>
      </c>
      <c r="BL96" s="18" t="s">
        <v>164</v>
      </c>
      <c r="BM96" s="217" t="s">
        <v>340</v>
      </c>
    </row>
    <row r="97" spans="1:51" s="15" customFormat="1" ht="12">
      <c r="A97" s="15"/>
      <c r="B97" s="271"/>
      <c r="C97" s="272"/>
      <c r="D97" s="244" t="s">
        <v>166</v>
      </c>
      <c r="E97" s="273" t="s">
        <v>77</v>
      </c>
      <c r="F97" s="274" t="s">
        <v>337</v>
      </c>
      <c r="G97" s="272"/>
      <c r="H97" s="273" t="s">
        <v>77</v>
      </c>
      <c r="I97" s="275"/>
      <c r="J97" s="272"/>
      <c r="K97" s="272"/>
      <c r="L97" s="276"/>
      <c r="M97" s="277"/>
      <c r="N97" s="278"/>
      <c r="O97" s="278"/>
      <c r="P97" s="278"/>
      <c r="Q97" s="278"/>
      <c r="R97" s="278"/>
      <c r="S97" s="278"/>
      <c r="T97" s="279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80" t="s">
        <v>166</v>
      </c>
      <c r="AU97" s="280" t="s">
        <v>89</v>
      </c>
      <c r="AV97" s="15" t="s">
        <v>87</v>
      </c>
      <c r="AW97" s="15" t="s">
        <v>37</v>
      </c>
      <c r="AX97" s="15" t="s">
        <v>79</v>
      </c>
      <c r="AY97" s="280" t="s">
        <v>133</v>
      </c>
    </row>
    <row r="98" spans="1:51" s="13" customFormat="1" ht="12">
      <c r="A98" s="13"/>
      <c r="B98" s="242"/>
      <c r="C98" s="243"/>
      <c r="D98" s="244" t="s">
        <v>166</v>
      </c>
      <c r="E98" s="245" t="s">
        <v>77</v>
      </c>
      <c r="F98" s="246" t="s">
        <v>87</v>
      </c>
      <c r="G98" s="243"/>
      <c r="H98" s="247">
        <v>1</v>
      </c>
      <c r="I98" s="248"/>
      <c r="J98" s="243"/>
      <c r="K98" s="243"/>
      <c r="L98" s="249"/>
      <c r="M98" s="250"/>
      <c r="N98" s="251"/>
      <c r="O98" s="251"/>
      <c r="P98" s="251"/>
      <c r="Q98" s="251"/>
      <c r="R98" s="251"/>
      <c r="S98" s="251"/>
      <c r="T98" s="25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3" t="s">
        <v>166</v>
      </c>
      <c r="AU98" s="253" t="s">
        <v>89</v>
      </c>
      <c r="AV98" s="13" t="s">
        <v>89</v>
      </c>
      <c r="AW98" s="13" t="s">
        <v>37</v>
      </c>
      <c r="AX98" s="13" t="s">
        <v>79</v>
      </c>
      <c r="AY98" s="253" t="s">
        <v>133</v>
      </c>
    </row>
    <row r="99" spans="1:51" s="14" customFormat="1" ht="12">
      <c r="A99" s="14"/>
      <c r="B99" s="254"/>
      <c r="C99" s="255"/>
      <c r="D99" s="244" t="s">
        <v>166</v>
      </c>
      <c r="E99" s="256" t="s">
        <v>77</v>
      </c>
      <c r="F99" s="257" t="s">
        <v>169</v>
      </c>
      <c r="G99" s="255"/>
      <c r="H99" s="258">
        <v>1</v>
      </c>
      <c r="I99" s="259"/>
      <c r="J99" s="255"/>
      <c r="K99" s="255"/>
      <c r="L99" s="260"/>
      <c r="M99" s="261"/>
      <c r="N99" s="262"/>
      <c r="O99" s="262"/>
      <c r="P99" s="262"/>
      <c r="Q99" s="262"/>
      <c r="R99" s="262"/>
      <c r="S99" s="262"/>
      <c r="T99" s="26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4" t="s">
        <v>166</v>
      </c>
      <c r="AU99" s="264" t="s">
        <v>89</v>
      </c>
      <c r="AV99" s="14" t="s">
        <v>132</v>
      </c>
      <c r="AW99" s="14" t="s">
        <v>37</v>
      </c>
      <c r="AX99" s="14" t="s">
        <v>87</v>
      </c>
      <c r="AY99" s="264" t="s">
        <v>133</v>
      </c>
    </row>
    <row r="100" spans="1:63" s="11" customFormat="1" ht="22.8" customHeight="1">
      <c r="A100" s="11"/>
      <c r="B100" s="192"/>
      <c r="C100" s="193"/>
      <c r="D100" s="194" t="s">
        <v>78</v>
      </c>
      <c r="E100" s="230" t="s">
        <v>341</v>
      </c>
      <c r="F100" s="230" t="s">
        <v>342</v>
      </c>
      <c r="G100" s="193"/>
      <c r="H100" s="193"/>
      <c r="I100" s="196"/>
      <c r="J100" s="231">
        <f>BK100</f>
        <v>0</v>
      </c>
      <c r="K100" s="193"/>
      <c r="L100" s="198"/>
      <c r="M100" s="199"/>
      <c r="N100" s="200"/>
      <c r="O100" s="200"/>
      <c r="P100" s="201">
        <f>SUM(P101:P132)</f>
        <v>0</v>
      </c>
      <c r="Q100" s="200"/>
      <c r="R100" s="201">
        <f>SUM(R101:R132)</f>
        <v>0</v>
      </c>
      <c r="S100" s="200"/>
      <c r="T100" s="202">
        <f>SUM(T101:T132)</f>
        <v>0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R100" s="203" t="s">
        <v>89</v>
      </c>
      <c r="AT100" s="204" t="s">
        <v>78</v>
      </c>
      <c r="AU100" s="204" t="s">
        <v>87</v>
      </c>
      <c r="AY100" s="203" t="s">
        <v>133</v>
      </c>
      <c r="BK100" s="205">
        <f>SUM(BK101:BK132)</f>
        <v>0</v>
      </c>
    </row>
    <row r="101" spans="1:65" s="2" customFormat="1" ht="24.15" customHeight="1">
      <c r="A101" s="39"/>
      <c r="B101" s="40"/>
      <c r="C101" s="232" t="s">
        <v>202</v>
      </c>
      <c r="D101" s="232" t="s">
        <v>159</v>
      </c>
      <c r="E101" s="233" t="s">
        <v>343</v>
      </c>
      <c r="F101" s="234" t="s">
        <v>344</v>
      </c>
      <c r="G101" s="235" t="s">
        <v>188</v>
      </c>
      <c r="H101" s="236">
        <v>-1</v>
      </c>
      <c r="I101" s="237"/>
      <c r="J101" s="238">
        <f>ROUND(I101*H101,2)</f>
        <v>0</v>
      </c>
      <c r="K101" s="234" t="s">
        <v>77</v>
      </c>
      <c r="L101" s="239"/>
      <c r="M101" s="240" t="s">
        <v>77</v>
      </c>
      <c r="N101" s="241" t="s">
        <v>50</v>
      </c>
      <c r="O101" s="85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163</v>
      </c>
      <c r="AT101" s="217" t="s">
        <v>159</v>
      </c>
      <c r="AU101" s="217" t="s">
        <v>89</v>
      </c>
      <c r="AY101" s="18" t="s">
        <v>133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89</v>
      </c>
      <c r="BK101" s="218">
        <f>ROUND(I101*H101,2)</f>
        <v>0</v>
      </c>
      <c r="BL101" s="18" t="s">
        <v>164</v>
      </c>
      <c r="BM101" s="217" t="s">
        <v>345</v>
      </c>
    </row>
    <row r="102" spans="1:51" s="15" customFormat="1" ht="12">
      <c r="A102" s="15"/>
      <c r="B102" s="271"/>
      <c r="C102" s="272"/>
      <c r="D102" s="244" t="s">
        <v>166</v>
      </c>
      <c r="E102" s="273" t="s">
        <v>77</v>
      </c>
      <c r="F102" s="274" t="s">
        <v>346</v>
      </c>
      <c r="G102" s="272"/>
      <c r="H102" s="273" t="s">
        <v>77</v>
      </c>
      <c r="I102" s="275"/>
      <c r="J102" s="272"/>
      <c r="K102" s="272"/>
      <c r="L102" s="276"/>
      <c r="M102" s="277"/>
      <c r="N102" s="278"/>
      <c r="O102" s="278"/>
      <c r="P102" s="278"/>
      <c r="Q102" s="278"/>
      <c r="R102" s="278"/>
      <c r="S102" s="278"/>
      <c r="T102" s="279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80" t="s">
        <v>166</v>
      </c>
      <c r="AU102" s="280" t="s">
        <v>89</v>
      </c>
      <c r="AV102" s="15" t="s">
        <v>87</v>
      </c>
      <c r="AW102" s="15" t="s">
        <v>37</v>
      </c>
      <c r="AX102" s="15" t="s">
        <v>79</v>
      </c>
      <c r="AY102" s="280" t="s">
        <v>133</v>
      </c>
    </row>
    <row r="103" spans="1:51" s="13" customFormat="1" ht="12">
      <c r="A103" s="13"/>
      <c r="B103" s="242"/>
      <c r="C103" s="243"/>
      <c r="D103" s="244" t="s">
        <v>166</v>
      </c>
      <c r="E103" s="245" t="s">
        <v>77</v>
      </c>
      <c r="F103" s="246" t="s">
        <v>115</v>
      </c>
      <c r="G103" s="243"/>
      <c r="H103" s="247">
        <v>-1</v>
      </c>
      <c r="I103" s="248"/>
      <c r="J103" s="243"/>
      <c r="K103" s="243"/>
      <c r="L103" s="249"/>
      <c r="M103" s="250"/>
      <c r="N103" s="251"/>
      <c r="O103" s="251"/>
      <c r="P103" s="251"/>
      <c r="Q103" s="251"/>
      <c r="R103" s="251"/>
      <c r="S103" s="251"/>
      <c r="T103" s="25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3" t="s">
        <v>166</v>
      </c>
      <c r="AU103" s="253" t="s">
        <v>89</v>
      </c>
      <c r="AV103" s="13" t="s">
        <v>89</v>
      </c>
      <c r="AW103" s="13" t="s">
        <v>37</v>
      </c>
      <c r="AX103" s="13" t="s">
        <v>79</v>
      </c>
      <c r="AY103" s="253" t="s">
        <v>133</v>
      </c>
    </row>
    <row r="104" spans="1:51" s="14" customFormat="1" ht="12">
      <c r="A104" s="14"/>
      <c r="B104" s="254"/>
      <c r="C104" s="255"/>
      <c r="D104" s="244" t="s">
        <v>166</v>
      </c>
      <c r="E104" s="256" t="s">
        <v>77</v>
      </c>
      <c r="F104" s="257" t="s">
        <v>169</v>
      </c>
      <c r="G104" s="255"/>
      <c r="H104" s="258">
        <v>-1</v>
      </c>
      <c r="I104" s="259"/>
      <c r="J104" s="255"/>
      <c r="K104" s="255"/>
      <c r="L104" s="260"/>
      <c r="M104" s="261"/>
      <c r="N104" s="262"/>
      <c r="O104" s="262"/>
      <c r="P104" s="262"/>
      <c r="Q104" s="262"/>
      <c r="R104" s="262"/>
      <c r="S104" s="262"/>
      <c r="T104" s="26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4" t="s">
        <v>166</v>
      </c>
      <c r="AU104" s="264" t="s">
        <v>89</v>
      </c>
      <c r="AV104" s="14" t="s">
        <v>132</v>
      </c>
      <c r="AW104" s="14" t="s">
        <v>37</v>
      </c>
      <c r="AX104" s="14" t="s">
        <v>87</v>
      </c>
      <c r="AY104" s="264" t="s">
        <v>133</v>
      </c>
    </row>
    <row r="105" spans="1:65" s="2" customFormat="1" ht="24.15" customHeight="1">
      <c r="A105" s="39"/>
      <c r="B105" s="40"/>
      <c r="C105" s="232" t="s">
        <v>132</v>
      </c>
      <c r="D105" s="232" t="s">
        <v>159</v>
      </c>
      <c r="E105" s="233" t="s">
        <v>347</v>
      </c>
      <c r="F105" s="234" t="s">
        <v>348</v>
      </c>
      <c r="G105" s="235" t="s">
        <v>188</v>
      </c>
      <c r="H105" s="236">
        <v>1</v>
      </c>
      <c r="I105" s="237"/>
      <c r="J105" s="238">
        <f>ROUND(I105*H105,2)</f>
        <v>0</v>
      </c>
      <c r="K105" s="234" t="s">
        <v>77</v>
      </c>
      <c r="L105" s="239"/>
      <c r="M105" s="240" t="s">
        <v>77</v>
      </c>
      <c r="N105" s="241" t="s">
        <v>50</v>
      </c>
      <c r="O105" s="85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163</v>
      </c>
      <c r="AT105" s="217" t="s">
        <v>159</v>
      </c>
      <c r="AU105" s="217" t="s">
        <v>89</v>
      </c>
      <c r="AY105" s="18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89</v>
      </c>
      <c r="BK105" s="218">
        <f>ROUND(I105*H105,2)</f>
        <v>0</v>
      </c>
      <c r="BL105" s="18" t="s">
        <v>164</v>
      </c>
      <c r="BM105" s="217" t="s">
        <v>349</v>
      </c>
    </row>
    <row r="106" spans="1:51" s="15" customFormat="1" ht="12">
      <c r="A106" s="15"/>
      <c r="B106" s="271"/>
      <c r="C106" s="272"/>
      <c r="D106" s="244" t="s">
        <v>166</v>
      </c>
      <c r="E106" s="273" t="s">
        <v>77</v>
      </c>
      <c r="F106" s="274" t="s">
        <v>346</v>
      </c>
      <c r="G106" s="272"/>
      <c r="H106" s="273" t="s">
        <v>77</v>
      </c>
      <c r="I106" s="275"/>
      <c r="J106" s="272"/>
      <c r="K106" s="272"/>
      <c r="L106" s="276"/>
      <c r="M106" s="277"/>
      <c r="N106" s="278"/>
      <c r="O106" s="278"/>
      <c r="P106" s="278"/>
      <c r="Q106" s="278"/>
      <c r="R106" s="278"/>
      <c r="S106" s="278"/>
      <c r="T106" s="27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80" t="s">
        <v>166</v>
      </c>
      <c r="AU106" s="280" t="s">
        <v>89</v>
      </c>
      <c r="AV106" s="15" t="s">
        <v>87</v>
      </c>
      <c r="AW106" s="15" t="s">
        <v>37</v>
      </c>
      <c r="AX106" s="15" t="s">
        <v>79</v>
      </c>
      <c r="AY106" s="280" t="s">
        <v>133</v>
      </c>
    </row>
    <row r="107" spans="1:51" s="13" customFormat="1" ht="12">
      <c r="A107" s="13"/>
      <c r="B107" s="242"/>
      <c r="C107" s="243"/>
      <c r="D107" s="244" t="s">
        <v>166</v>
      </c>
      <c r="E107" s="245" t="s">
        <v>77</v>
      </c>
      <c r="F107" s="246" t="s">
        <v>87</v>
      </c>
      <c r="G107" s="243"/>
      <c r="H107" s="247">
        <v>1</v>
      </c>
      <c r="I107" s="248"/>
      <c r="J107" s="243"/>
      <c r="K107" s="243"/>
      <c r="L107" s="249"/>
      <c r="M107" s="250"/>
      <c r="N107" s="251"/>
      <c r="O107" s="251"/>
      <c r="P107" s="251"/>
      <c r="Q107" s="251"/>
      <c r="R107" s="251"/>
      <c r="S107" s="251"/>
      <c r="T107" s="25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3" t="s">
        <v>166</v>
      </c>
      <c r="AU107" s="253" t="s">
        <v>89</v>
      </c>
      <c r="AV107" s="13" t="s">
        <v>89</v>
      </c>
      <c r="AW107" s="13" t="s">
        <v>37</v>
      </c>
      <c r="AX107" s="13" t="s">
        <v>79</v>
      </c>
      <c r="AY107" s="253" t="s">
        <v>133</v>
      </c>
    </row>
    <row r="108" spans="1:51" s="14" customFormat="1" ht="12">
      <c r="A108" s="14"/>
      <c r="B108" s="254"/>
      <c r="C108" s="255"/>
      <c r="D108" s="244" t="s">
        <v>166</v>
      </c>
      <c r="E108" s="256" t="s">
        <v>77</v>
      </c>
      <c r="F108" s="257" t="s">
        <v>169</v>
      </c>
      <c r="G108" s="255"/>
      <c r="H108" s="258">
        <v>1</v>
      </c>
      <c r="I108" s="259"/>
      <c r="J108" s="255"/>
      <c r="K108" s="255"/>
      <c r="L108" s="260"/>
      <c r="M108" s="261"/>
      <c r="N108" s="262"/>
      <c r="O108" s="262"/>
      <c r="P108" s="262"/>
      <c r="Q108" s="262"/>
      <c r="R108" s="262"/>
      <c r="S108" s="262"/>
      <c r="T108" s="26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4" t="s">
        <v>166</v>
      </c>
      <c r="AU108" s="264" t="s">
        <v>89</v>
      </c>
      <c r="AV108" s="14" t="s">
        <v>132</v>
      </c>
      <c r="AW108" s="14" t="s">
        <v>37</v>
      </c>
      <c r="AX108" s="14" t="s">
        <v>87</v>
      </c>
      <c r="AY108" s="264" t="s">
        <v>133</v>
      </c>
    </row>
    <row r="109" spans="1:65" s="2" customFormat="1" ht="24.15" customHeight="1">
      <c r="A109" s="39"/>
      <c r="B109" s="40"/>
      <c r="C109" s="232" t="s">
        <v>215</v>
      </c>
      <c r="D109" s="232" t="s">
        <v>159</v>
      </c>
      <c r="E109" s="233" t="s">
        <v>350</v>
      </c>
      <c r="F109" s="234" t="s">
        <v>351</v>
      </c>
      <c r="G109" s="235" t="s">
        <v>188</v>
      </c>
      <c r="H109" s="236">
        <v>-1</v>
      </c>
      <c r="I109" s="237"/>
      <c r="J109" s="238">
        <f>ROUND(I109*H109,2)</f>
        <v>0</v>
      </c>
      <c r="K109" s="234" t="s">
        <v>77</v>
      </c>
      <c r="L109" s="239"/>
      <c r="M109" s="240" t="s">
        <v>77</v>
      </c>
      <c r="N109" s="241" t="s">
        <v>50</v>
      </c>
      <c r="O109" s="85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163</v>
      </c>
      <c r="AT109" s="217" t="s">
        <v>159</v>
      </c>
      <c r="AU109" s="217" t="s">
        <v>89</v>
      </c>
      <c r="AY109" s="18" t="s">
        <v>133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89</v>
      </c>
      <c r="BK109" s="218">
        <f>ROUND(I109*H109,2)</f>
        <v>0</v>
      </c>
      <c r="BL109" s="18" t="s">
        <v>164</v>
      </c>
      <c r="BM109" s="217" t="s">
        <v>352</v>
      </c>
    </row>
    <row r="110" spans="1:51" s="15" customFormat="1" ht="12">
      <c r="A110" s="15"/>
      <c r="B110" s="271"/>
      <c r="C110" s="272"/>
      <c r="D110" s="244" t="s">
        <v>166</v>
      </c>
      <c r="E110" s="273" t="s">
        <v>77</v>
      </c>
      <c r="F110" s="274" t="s">
        <v>337</v>
      </c>
      <c r="G110" s="272"/>
      <c r="H110" s="273" t="s">
        <v>77</v>
      </c>
      <c r="I110" s="275"/>
      <c r="J110" s="272"/>
      <c r="K110" s="272"/>
      <c r="L110" s="276"/>
      <c r="M110" s="277"/>
      <c r="N110" s="278"/>
      <c r="O110" s="278"/>
      <c r="P110" s="278"/>
      <c r="Q110" s="278"/>
      <c r="R110" s="278"/>
      <c r="S110" s="278"/>
      <c r="T110" s="27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80" t="s">
        <v>166</v>
      </c>
      <c r="AU110" s="280" t="s">
        <v>89</v>
      </c>
      <c r="AV110" s="15" t="s">
        <v>87</v>
      </c>
      <c r="AW110" s="15" t="s">
        <v>37</v>
      </c>
      <c r="AX110" s="15" t="s">
        <v>79</v>
      </c>
      <c r="AY110" s="280" t="s">
        <v>133</v>
      </c>
    </row>
    <row r="111" spans="1:51" s="13" customFormat="1" ht="12">
      <c r="A111" s="13"/>
      <c r="B111" s="242"/>
      <c r="C111" s="243"/>
      <c r="D111" s="244" t="s">
        <v>166</v>
      </c>
      <c r="E111" s="245" t="s">
        <v>77</v>
      </c>
      <c r="F111" s="246" t="s">
        <v>115</v>
      </c>
      <c r="G111" s="243"/>
      <c r="H111" s="247">
        <v>-1</v>
      </c>
      <c r="I111" s="248"/>
      <c r="J111" s="243"/>
      <c r="K111" s="243"/>
      <c r="L111" s="249"/>
      <c r="M111" s="250"/>
      <c r="N111" s="251"/>
      <c r="O111" s="251"/>
      <c r="P111" s="251"/>
      <c r="Q111" s="251"/>
      <c r="R111" s="251"/>
      <c r="S111" s="251"/>
      <c r="T111" s="25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3" t="s">
        <v>166</v>
      </c>
      <c r="AU111" s="253" t="s">
        <v>89</v>
      </c>
      <c r="AV111" s="13" t="s">
        <v>89</v>
      </c>
      <c r="AW111" s="13" t="s">
        <v>37</v>
      </c>
      <c r="AX111" s="13" t="s">
        <v>79</v>
      </c>
      <c r="AY111" s="253" t="s">
        <v>133</v>
      </c>
    </row>
    <row r="112" spans="1:51" s="14" customFormat="1" ht="12">
      <c r="A112" s="14"/>
      <c r="B112" s="254"/>
      <c r="C112" s="255"/>
      <c r="D112" s="244" t="s">
        <v>166</v>
      </c>
      <c r="E112" s="256" t="s">
        <v>77</v>
      </c>
      <c r="F112" s="257" t="s">
        <v>169</v>
      </c>
      <c r="G112" s="255"/>
      <c r="H112" s="258">
        <v>-1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4" t="s">
        <v>166</v>
      </c>
      <c r="AU112" s="264" t="s">
        <v>89</v>
      </c>
      <c r="AV112" s="14" t="s">
        <v>132</v>
      </c>
      <c r="AW112" s="14" t="s">
        <v>37</v>
      </c>
      <c r="AX112" s="14" t="s">
        <v>87</v>
      </c>
      <c r="AY112" s="264" t="s">
        <v>133</v>
      </c>
    </row>
    <row r="113" spans="1:65" s="2" customFormat="1" ht="24.15" customHeight="1">
      <c r="A113" s="39"/>
      <c r="B113" s="40"/>
      <c r="C113" s="232" t="s">
        <v>246</v>
      </c>
      <c r="D113" s="232" t="s">
        <v>159</v>
      </c>
      <c r="E113" s="233" t="s">
        <v>353</v>
      </c>
      <c r="F113" s="234" t="s">
        <v>354</v>
      </c>
      <c r="G113" s="235" t="s">
        <v>188</v>
      </c>
      <c r="H113" s="236">
        <v>1</v>
      </c>
      <c r="I113" s="237"/>
      <c r="J113" s="238">
        <f>ROUND(I113*H113,2)</f>
        <v>0</v>
      </c>
      <c r="K113" s="234" t="s">
        <v>77</v>
      </c>
      <c r="L113" s="239"/>
      <c r="M113" s="240" t="s">
        <v>77</v>
      </c>
      <c r="N113" s="241" t="s">
        <v>50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163</v>
      </c>
      <c r="AT113" s="217" t="s">
        <v>159</v>
      </c>
      <c r="AU113" s="217" t="s">
        <v>89</v>
      </c>
      <c r="AY113" s="18" t="s">
        <v>133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89</v>
      </c>
      <c r="BK113" s="218">
        <f>ROUND(I113*H113,2)</f>
        <v>0</v>
      </c>
      <c r="BL113" s="18" t="s">
        <v>164</v>
      </c>
      <c r="BM113" s="217" t="s">
        <v>355</v>
      </c>
    </row>
    <row r="114" spans="1:51" s="15" customFormat="1" ht="12">
      <c r="A114" s="15"/>
      <c r="B114" s="271"/>
      <c r="C114" s="272"/>
      <c r="D114" s="244" t="s">
        <v>166</v>
      </c>
      <c r="E114" s="273" t="s">
        <v>77</v>
      </c>
      <c r="F114" s="274" t="s">
        <v>337</v>
      </c>
      <c r="G114" s="272"/>
      <c r="H114" s="273" t="s">
        <v>77</v>
      </c>
      <c r="I114" s="275"/>
      <c r="J114" s="272"/>
      <c r="K114" s="272"/>
      <c r="L114" s="276"/>
      <c r="M114" s="277"/>
      <c r="N114" s="278"/>
      <c r="O114" s="278"/>
      <c r="P114" s="278"/>
      <c r="Q114" s="278"/>
      <c r="R114" s="278"/>
      <c r="S114" s="278"/>
      <c r="T114" s="279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80" t="s">
        <v>166</v>
      </c>
      <c r="AU114" s="280" t="s">
        <v>89</v>
      </c>
      <c r="AV114" s="15" t="s">
        <v>87</v>
      </c>
      <c r="AW114" s="15" t="s">
        <v>37</v>
      </c>
      <c r="AX114" s="15" t="s">
        <v>79</v>
      </c>
      <c r="AY114" s="280" t="s">
        <v>133</v>
      </c>
    </row>
    <row r="115" spans="1:51" s="13" customFormat="1" ht="12">
      <c r="A115" s="13"/>
      <c r="B115" s="242"/>
      <c r="C115" s="243"/>
      <c r="D115" s="244" t="s">
        <v>166</v>
      </c>
      <c r="E115" s="245" t="s">
        <v>77</v>
      </c>
      <c r="F115" s="246" t="s">
        <v>87</v>
      </c>
      <c r="G115" s="243"/>
      <c r="H115" s="247">
        <v>1</v>
      </c>
      <c r="I115" s="248"/>
      <c r="J115" s="243"/>
      <c r="K115" s="243"/>
      <c r="L115" s="249"/>
      <c r="M115" s="250"/>
      <c r="N115" s="251"/>
      <c r="O115" s="251"/>
      <c r="P115" s="251"/>
      <c r="Q115" s="251"/>
      <c r="R115" s="251"/>
      <c r="S115" s="251"/>
      <c r="T115" s="25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3" t="s">
        <v>166</v>
      </c>
      <c r="AU115" s="253" t="s">
        <v>89</v>
      </c>
      <c r="AV115" s="13" t="s">
        <v>89</v>
      </c>
      <c r="AW115" s="13" t="s">
        <v>37</v>
      </c>
      <c r="AX115" s="13" t="s">
        <v>79</v>
      </c>
      <c r="AY115" s="253" t="s">
        <v>133</v>
      </c>
    </row>
    <row r="116" spans="1:51" s="14" customFormat="1" ht="12">
      <c r="A116" s="14"/>
      <c r="B116" s="254"/>
      <c r="C116" s="255"/>
      <c r="D116" s="244" t="s">
        <v>166</v>
      </c>
      <c r="E116" s="256" t="s">
        <v>77</v>
      </c>
      <c r="F116" s="257" t="s">
        <v>169</v>
      </c>
      <c r="G116" s="255"/>
      <c r="H116" s="258">
        <v>1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4" t="s">
        <v>166</v>
      </c>
      <c r="AU116" s="264" t="s">
        <v>89</v>
      </c>
      <c r="AV116" s="14" t="s">
        <v>132</v>
      </c>
      <c r="AW116" s="14" t="s">
        <v>37</v>
      </c>
      <c r="AX116" s="14" t="s">
        <v>87</v>
      </c>
      <c r="AY116" s="264" t="s">
        <v>133</v>
      </c>
    </row>
    <row r="117" spans="1:65" s="2" customFormat="1" ht="24.15" customHeight="1">
      <c r="A117" s="39"/>
      <c r="B117" s="40"/>
      <c r="C117" s="232" t="s">
        <v>158</v>
      </c>
      <c r="D117" s="232" t="s">
        <v>159</v>
      </c>
      <c r="E117" s="233" t="s">
        <v>356</v>
      </c>
      <c r="F117" s="234" t="s">
        <v>357</v>
      </c>
      <c r="G117" s="235" t="s">
        <v>188</v>
      </c>
      <c r="H117" s="236">
        <v>-1</v>
      </c>
      <c r="I117" s="237"/>
      <c r="J117" s="238">
        <f>ROUND(I117*H117,2)</f>
        <v>0</v>
      </c>
      <c r="K117" s="234" t="s">
        <v>77</v>
      </c>
      <c r="L117" s="239"/>
      <c r="M117" s="240" t="s">
        <v>77</v>
      </c>
      <c r="N117" s="241" t="s">
        <v>50</v>
      </c>
      <c r="O117" s="85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163</v>
      </c>
      <c r="AT117" s="217" t="s">
        <v>159</v>
      </c>
      <c r="AU117" s="217" t="s">
        <v>89</v>
      </c>
      <c r="AY117" s="18" t="s">
        <v>133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89</v>
      </c>
      <c r="BK117" s="218">
        <f>ROUND(I117*H117,2)</f>
        <v>0</v>
      </c>
      <c r="BL117" s="18" t="s">
        <v>164</v>
      </c>
      <c r="BM117" s="217" t="s">
        <v>358</v>
      </c>
    </row>
    <row r="118" spans="1:51" s="15" customFormat="1" ht="12">
      <c r="A118" s="15"/>
      <c r="B118" s="271"/>
      <c r="C118" s="272"/>
      <c r="D118" s="244" t="s">
        <v>166</v>
      </c>
      <c r="E118" s="273" t="s">
        <v>77</v>
      </c>
      <c r="F118" s="274" t="s">
        <v>337</v>
      </c>
      <c r="G118" s="272"/>
      <c r="H118" s="273" t="s">
        <v>77</v>
      </c>
      <c r="I118" s="275"/>
      <c r="J118" s="272"/>
      <c r="K118" s="272"/>
      <c r="L118" s="276"/>
      <c r="M118" s="277"/>
      <c r="N118" s="278"/>
      <c r="O118" s="278"/>
      <c r="P118" s="278"/>
      <c r="Q118" s="278"/>
      <c r="R118" s="278"/>
      <c r="S118" s="278"/>
      <c r="T118" s="279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80" t="s">
        <v>166</v>
      </c>
      <c r="AU118" s="280" t="s">
        <v>89</v>
      </c>
      <c r="AV118" s="15" t="s">
        <v>87</v>
      </c>
      <c r="AW118" s="15" t="s">
        <v>37</v>
      </c>
      <c r="AX118" s="15" t="s">
        <v>79</v>
      </c>
      <c r="AY118" s="280" t="s">
        <v>133</v>
      </c>
    </row>
    <row r="119" spans="1:51" s="13" customFormat="1" ht="12">
      <c r="A119" s="13"/>
      <c r="B119" s="242"/>
      <c r="C119" s="243"/>
      <c r="D119" s="244" t="s">
        <v>166</v>
      </c>
      <c r="E119" s="245" t="s">
        <v>77</v>
      </c>
      <c r="F119" s="246" t="s">
        <v>115</v>
      </c>
      <c r="G119" s="243"/>
      <c r="H119" s="247">
        <v>-1</v>
      </c>
      <c r="I119" s="248"/>
      <c r="J119" s="243"/>
      <c r="K119" s="243"/>
      <c r="L119" s="249"/>
      <c r="M119" s="250"/>
      <c r="N119" s="251"/>
      <c r="O119" s="251"/>
      <c r="P119" s="251"/>
      <c r="Q119" s="251"/>
      <c r="R119" s="251"/>
      <c r="S119" s="251"/>
      <c r="T119" s="25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3" t="s">
        <v>166</v>
      </c>
      <c r="AU119" s="253" t="s">
        <v>89</v>
      </c>
      <c r="AV119" s="13" t="s">
        <v>89</v>
      </c>
      <c r="AW119" s="13" t="s">
        <v>37</v>
      </c>
      <c r="AX119" s="13" t="s">
        <v>79</v>
      </c>
      <c r="AY119" s="253" t="s">
        <v>133</v>
      </c>
    </row>
    <row r="120" spans="1:51" s="14" customFormat="1" ht="12">
      <c r="A120" s="14"/>
      <c r="B120" s="254"/>
      <c r="C120" s="255"/>
      <c r="D120" s="244" t="s">
        <v>166</v>
      </c>
      <c r="E120" s="256" t="s">
        <v>77</v>
      </c>
      <c r="F120" s="257" t="s">
        <v>169</v>
      </c>
      <c r="G120" s="255"/>
      <c r="H120" s="258">
        <v>-1</v>
      </c>
      <c r="I120" s="259"/>
      <c r="J120" s="255"/>
      <c r="K120" s="255"/>
      <c r="L120" s="260"/>
      <c r="M120" s="261"/>
      <c r="N120" s="262"/>
      <c r="O120" s="262"/>
      <c r="P120" s="262"/>
      <c r="Q120" s="262"/>
      <c r="R120" s="262"/>
      <c r="S120" s="262"/>
      <c r="T120" s="26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4" t="s">
        <v>166</v>
      </c>
      <c r="AU120" s="264" t="s">
        <v>89</v>
      </c>
      <c r="AV120" s="14" t="s">
        <v>132</v>
      </c>
      <c r="AW120" s="14" t="s">
        <v>37</v>
      </c>
      <c r="AX120" s="14" t="s">
        <v>87</v>
      </c>
      <c r="AY120" s="264" t="s">
        <v>133</v>
      </c>
    </row>
    <row r="121" spans="1:65" s="2" customFormat="1" ht="24.15" customHeight="1">
      <c r="A121" s="39"/>
      <c r="B121" s="40"/>
      <c r="C121" s="232" t="s">
        <v>253</v>
      </c>
      <c r="D121" s="232" t="s">
        <v>159</v>
      </c>
      <c r="E121" s="233" t="s">
        <v>359</v>
      </c>
      <c r="F121" s="234" t="s">
        <v>360</v>
      </c>
      <c r="G121" s="235" t="s">
        <v>188</v>
      </c>
      <c r="H121" s="236">
        <v>1</v>
      </c>
      <c r="I121" s="237"/>
      <c r="J121" s="238">
        <f>ROUND(I121*H121,2)</f>
        <v>0</v>
      </c>
      <c r="K121" s="234" t="s">
        <v>77</v>
      </c>
      <c r="L121" s="239"/>
      <c r="M121" s="240" t="s">
        <v>77</v>
      </c>
      <c r="N121" s="241" t="s">
        <v>50</v>
      </c>
      <c r="O121" s="85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7" t="s">
        <v>163</v>
      </c>
      <c r="AT121" s="217" t="s">
        <v>159</v>
      </c>
      <c r="AU121" s="217" t="s">
        <v>89</v>
      </c>
      <c r="AY121" s="18" t="s">
        <v>133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89</v>
      </c>
      <c r="BK121" s="218">
        <f>ROUND(I121*H121,2)</f>
        <v>0</v>
      </c>
      <c r="BL121" s="18" t="s">
        <v>164</v>
      </c>
      <c r="BM121" s="217" t="s">
        <v>361</v>
      </c>
    </row>
    <row r="122" spans="1:51" s="15" customFormat="1" ht="12">
      <c r="A122" s="15"/>
      <c r="B122" s="271"/>
      <c r="C122" s="272"/>
      <c r="D122" s="244" t="s">
        <v>166</v>
      </c>
      <c r="E122" s="273" t="s">
        <v>77</v>
      </c>
      <c r="F122" s="274" t="s">
        <v>337</v>
      </c>
      <c r="G122" s="272"/>
      <c r="H122" s="273" t="s">
        <v>77</v>
      </c>
      <c r="I122" s="275"/>
      <c r="J122" s="272"/>
      <c r="K122" s="272"/>
      <c r="L122" s="276"/>
      <c r="M122" s="277"/>
      <c r="N122" s="278"/>
      <c r="O122" s="278"/>
      <c r="P122" s="278"/>
      <c r="Q122" s="278"/>
      <c r="R122" s="278"/>
      <c r="S122" s="278"/>
      <c r="T122" s="27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80" t="s">
        <v>166</v>
      </c>
      <c r="AU122" s="280" t="s">
        <v>89</v>
      </c>
      <c r="AV122" s="15" t="s">
        <v>87</v>
      </c>
      <c r="AW122" s="15" t="s">
        <v>37</v>
      </c>
      <c r="AX122" s="15" t="s">
        <v>79</v>
      </c>
      <c r="AY122" s="280" t="s">
        <v>133</v>
      </c>
    </row>
    <row r="123" spans="1:51" s="13" customFormat="1" ht="12">
      <c r="A123" s="13"/>
      <c r="B123" s="242"/>
      <c r="C123" s="243"/>
      <c r="D123" s="244" t="s">
        <v>166</v>
      </c>
      <c r="E123" s="245" t="s">
        <v>77</v>
      </c>
      <c r="F123" s="246" t="s">
        <v>87</v>
      </c>
      <c r="G123" s="243"/>
      <c r="H123" s="247">
        <v>1</v>
      </c>
      <c r="I123" s="248"/>
      <c r="J123" s="243"/>
      <c r="K123" s="243"/>
      <c r="L123" s="249"/>
      <c r="M123" s="250"/>
      <c r="N123" s="251"/>
      <c r="O123" s="251"/>
      <c r="P123" s="251"/>
      <c r="Q123" s="251"/>
      <c r="R123" s="251"/>
      <c r="S123" s="251"/>
      <c r="T123" s="25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3" t="s">
        <v>166</v>
      </c>
      <c r="AU123" s="253" t="s">
        <v>89</v>
      </c>
      <c r="AV123" s="13" t="s">
        <v>89</v>
      </c>
      <c r="AW123" s="13" t="s">
        <v>37</v>
      </c>
      <c r="AX123" s="13" t="s">
        <v>79</v>
      </c>
      <c r="AY123" s="253" t="s">
        <v>133</v>
      </c>
    </row>
    <row r="124" spans="1:51" s="14" customFormat="1" ht="12">
      <c r="A124" s="14"/>
      <c r="B124" s="254"/>
      <c r="C124" s="255"/>
      <c r="D124" s="244" t="s">
        <v>166</v>
      </c>
      <c r="E124" s="256" t="s">
        <v>77</v>
      </c>
      <c r="F124" s="257" t="s">
        <v>169</v>
      </c>
      <c r="G124" s="255"/>
      <c r="H124" s="258">
        <v>1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4" t="s">
        <v>166</v>
      </c>
      <c r="AU124" s="264" t="s">
        <v>89</v>
      </c>
      <c r="AV124" s="14" t="s">
        <v>132</v>
      </c>
      <c r="AW124" s="14" t="s">
        <v>37</v>
      </c>
      <c r="AX124" s="14" t="s">
        <v>87</v>
      </c>
      <c r="AY124" s="264" t="s">
        <v>133</v>
      </c>
    </row>
    <row r="125" spans="1:65" s="2" customFormat="1" ht="24.15" customHeight="1">
      <c r="A125" s="39"/>
      <c r="B125" s="40"/>
      <c r="C125" s="232" t="s">
        <v>177</v>
      </c>
      <c r="D125" s="232" t="s">
        <v>159</v>
      </c>
      <c r="E125" s="233" t="s">
        <v>362</v>
      </c>
      <c r="F125" s="234" t="s">
        <v>363</v>
      </c>
      <c r="G125" s="235" t="s">
        <v>188</v>
      </c>
      <c r="H125" s="236">
        <v>-1</v>
      </c>
      <c r="I125" s="237"/>
      <c r="J125" s="238">
        <f>ROUND(I125*H125,2)</f>
        <v>0</v>
      </c>
      <c r="K125" s="234" t="s">
        <v>77</v>
      </c>
      <c r="L125" s="239"/>
      <c r="M125" s="240" t="s">
        <v>77</v>
      </c>
      <c r="N125" s="241" t="s">
        <v>50</v>
      </c>
      <c r="O125" s="85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163</v>
      </c>
      <c r="AT125" s="217" t="s">
        <v>159</v>
      </c>
      <c r="AU125" s="217" t="s">
        <v>89</v>
      </c>
      <c r="AY125" s="18" t="s">
        <v>133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89</v>
      </c>
      <c r="BK125" s="218">
        <f>ROUND(I125*H125,2)</f>
        <v>0</v>
      </c>
      <c r="BL125" s="18" t="s">
        <v>164</v>
      </c>
      <c r="BM125" s="217" t="s">
        <v>364</v>
      </c>
    </row>
    <row r="126" spans="1:51" s="15" customFormat="1" ht="12">
      <c r="A126" s="15"/>
      <c r="B126" s="271"/>
      <c r="C126" s="272"/>
      <c r="D126" s="244" t="s">
        <v>166</v>
      </c>
      <c r="E126" s="273" t="s">
        <v>77</v>
      </c>
      <c r="F126" s="274" t="s">
        <v>337</v>
      </c>
      <c r="G126" s="272"/>
      <c r="H126" s="273" t="s">
        <v>77</v>
      </c>
      <c r="I126" s="275"/>
      <c r="J126" s="272"/>
      <c r="K126" s="272"/>
      <c r="L126" s="276"/>
      <c r="M126" s="277"/>
      <c r="N126" s="278"/>
      <c r="O126" s="278"/>
      <c r="P126" s="278"/>
      <c r="Q126" s="278"/>
      <c r="R126" s="278"/>
      <c r="S126" s="278"/>
      <c r="T126" s="27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80" t="s">
        <v>166</v>
      </c>
      <c r="AU126" s="280" t="s">
        <v>89</v>
      </c>
      <c r="AV126" s="15" t="s">
        <v>87</v>
      </c>
      <c r="AW126" s="15" t="s">
        <v>37</v>
      </c>
      <c r="AX126" s="15" t="s">
        <v>79</v>
      </c>
      <c r="AY126" s="280" t="s">
        <v>133</v>
      </c>
    </row>
    <row r="127" spans="1:51" s="13" customFormat="1" ht="12">
      <c r="A127" s="13"/>
      <c r="B127" s="242"/>
      <c r="C127" s="243"/>
      <c r="D127" s="244" t="s">
        <v>166</v>
      </c>
      <c r="E127" s="245" t="s">
        <v>77</v>
      </c>
      <c r="F127" s="246" t="s">
        <v>115</v>
      </c>
      <c r="G127" s="243"/>
      <c r="H127" s="247">
        <v>-1</v>
      </c>
      <c r="I127" s="248"/>
      <c r="J127" s="243"/>
      <c r="K127" s="243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166</v>
      </c>
      <c r="AU127" s="253" t="s">
        <v>89</v>
      </c>
      <c r="AV127" s="13" t="s">
        <v>89</v>
      </c>
      <c r="AW127" s="13" t="s">
        <v>37</v>
      </c>
      <c r="AX127" s="13" t="s">
        <v>79</v>
      </c>
      <c r="AY127" s="253" t="s">
        <v>133</v>
      </c>
    </row>
    <row r="128" spans="1:51" s="14" customFormat="1" ht="12">
      <c r="A128" s="14"/>
      <c r="B128" s="254"/>
      <c r="C128" s="255"/>
      <c r="D128" s="244" t="s">
        <v>166</v>
      </c>
      <c r="E128" s="256" t="s">
        <v>77</v>
      </c>
      <c r="F128" s="257" t="s">
        <v>169</v>
      </c>
      <c r="G128" s="255"/>
      <c r="H128" s="258">
        <v>-1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4" t="s">
        <v>166</v>
      </c>
      <c r="AU128" s="264" t="s">
        <v>89</v>
      </c>
      <c r="AV128" s="14" t="s">
        <v>132</v>
      </c>
      <c r="AW128" s="14" t="s">
        <v>37</v>
      </c>
      <c r="AX128" s="14" t="s">
        <v>87</v>
      </c>
      <c r="AY128" s="264" t="s">
        <v>133</v>
      </c>
    </row>
    <row r="129" spans="1:65" s="2" customFormat="1" ht="24.15" customHeight="1">
      <c r="A129" s="39"/>
      <c r="B129" s="40"/>
      <c r="C129" s="232" t="s">
        <v>261</v>
      </c>
      <c r="D129" s="232" t="s">
        <v>159</v>
      </c>
      <c r="E129" s="233" t="s">
        <v>365</v>
      </c>
      <c r="F129" s="234" t="s">
        <v>366</v>
      </c>
      <c r="G129" s="235" t="s">
        <v>188</v>
      </c>
      <c r="H129" s="236">
        <v>1</v>
      </c>
      <c r="I129" s="237"/>
      <c r="J129" s="238">
        <f>ROUND(I129*H129,2)</f>
        <v>0</v>
      </c>
      <c r="K129" s="234" t="s">
        <v>77</v>
      </c>
      <c r="L129" s="239"/>
      <c r="M129" s="240" t="s">
        <v>77</v>
      </c>
      <c r="N129" s="241" t="s">
        <v>50</v>
      </c>
      <c r="O129" s="85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163</v>
      </c>
      <c r="AT129" s="217" t="s">
        <v>159</v>
      </c>
      <c r="AU129" s="217" t="s">
        <v>89</v>
      </c>
      <c r="AY129" s="18" t="s">
        <v>133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89</v>
      </c>
      <c r="BK129" s="218">
        <f>ROUND(I129*H129,2)</f>
        <v>0</v>
      </c>
      <c r="BL129" s="18" t="s">
        <v>164</v>
      </c>
      <c r="BM129" s="217" t="s">
        <v>367</v>
      </c>
    </row>
    <row r="130" spans="1:51" s="15" customFormat="1" ht="12">
      <c r="A130" s="15"/>
      <c r="B130" s="271"/>
      <c r="C130" s="272"/>
      <c r="D130" s="244" t="s">
        <v>166</v>
      </c>
      <c r="E130" s="273" t="s">
        <v>77</v>
      </c>
      <c r="F130" s="274" t="s">
        <v>337</v>
      </c>
      <c r="G130" s="272"/>
      <c r="H130" s="273" t="s">
        <v>77</v>
      </c>
      <c r="I130" s="275"/>
      <c r="J130" s="272"/>
      <c r="K130" s="272"/>
      <c r="L130" s="276"/>
      <c r="M130" s="277"/>
      <c r="N130" s="278"/>
      <c r="O130" s="278"/>
      <c r="P130" s="278"/>
      <c r="Q130" s="278"/>
      <c r="R130" s="278"/>
      <c r="S130" s="278"/>
      <c r="T130" s="27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0" t="s">
        <v>166</v>
      </c>
      <c r="AU130" s="280" t="s">
        <v>89</v>
      </c>
      <c r="AV130" s="15" t="s">
        <v>87</v>
      </c>
      <c r="AW130" s="15" t="s">
        <v>37</v>
      </c>
      <c r="AX130" s="15" t="s">
        <v>79</v>
      </c>
      <c r="AY130" s="280" t="s">
        <v>133</v>
      </c>
    </row>
    <row r="131" spans="1:51" s="13" customFormat="1" ht="12">
      <c r="A131" s="13"/>
      <c r="B131" s="242"/>
      <c r="C131" s="243"/>
      <c r="D131" s="244" t="s">
        <v>166</v>
      </c>
      <c r="E131" s="245" t="s">
        <v>77</v>
      </c>
      <c r="F131" s="246" t="s">
        <v>87</v>
      </c>
      <c r="G131" s="243"/>
      <c r="H131" s="247">
        <v>1</v>
      </c>
      <c r="I131" s="248"/>
      <c r="J131" s="243"/>
      <c r="K131" s="243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166</v>
      </c>
      <c r="AU131" s="253" t="s">
        <v>89</v>
      </c>
      <c r="AV131" s="13" t="s">
        <v>89</v>
      </c>
      <c r="AW131" s="13" t="s">
        <v>37</v>
      </c>
      <c r="AX131" s="13" t="s">
        <v>79</v>
      </c>
      <c r="AY131" s="253" t="s">
        <v>133</v>
      </c>
    </row>
    <row r="132" spans="1:51" s="14" customFormat="1" ht="12">
      <c r="A132" s="14"/>
      <c r="B132" s="254"/>
      <c r="C132" s="255"/>
      <c r="D132" s="244" t="s">
        <v>166</v>
      </c>
      <c r="E132" s="256" t="s">
        <v>77</v>
      </c>
      <c r="F132" s="257" t="s">
        <v>169</v>
      </c>
      <c r="G132" s="255"/>
      <c r="H132" s="258">
        <v>1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4" t="s">
        <v>166</v>
      </c>
      <c r="AU132" s="264" t="s">
        <v>89</v>
      </c>
      <c r="AV132" s="14" t="s">
        <v>132</v>
      </c>
      <c r="AW132" s="14" t="s">
        <v>37</v>
      </c>
      <c r="AX132" s="14" t="s">
        <v>87</v>
      </c>
      <c r="AY132" s="264" t="s">
        <v>133</v>
      </c>
    </row>
    <row r="133" spans="1:63" s="11" customFormat="1" ht="22.8" customHeight="1">
      <c r="A133" s="11"/>
      <c r="B133" s="192"/>
      <c r="C133" s="193"/>
      <c r="D133" s="194" t="s">
        <v>78</v>
      </c>
      <c r="E133" s="230" t="s">
        <v>200</v>
      </c>
      <c r="F133" s="230" t="s">
        <v>201</v>
      </c>
      <c r="G133" s="193"/>
      <c r="H133" s="193"/>
      <c r="I133" s="196"/>
      <c r="J133" s="231">
        <f>BK133</f>
        <v>0</v>
      </c>
      <c r="K133" s="193"/>
      <c r="L133" s="198"/>
      <c r="M133" s="199"/>
      <c r="N133" s="200"/>
      <c r="O133" s="200"/>
      <c r="P133" s="201">
        <f>SUM(P134:P145)</f>
        <v>0</v>
      </c>
      <c r="Q133" s="200"/>
      <c r="R133" s="201">
        <f>SUM(R134:R145)</f>
        <v>0</v>
      </c>
      <c r="S133" s="200"/>
      <c r="T133" s="202">
        <f>SUM(T134:T145)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03" t="s">
        <v>89</v>
      </c>
      <c r="AT133" s="204" t="s">
        <v>78</v>
      </c>
      <c r="AU133" s="204" t="s">
        <v>87</v>
      </c>
      <c r="AY133" s="203" t="s">
        <v>133</v>
      </c>
      <c r="BK133" s="205">
        <f>SUM(BK134:BK145)</f>
        <v>0</v>
      </c>
    </row>
    <row r="134" spans="1:65" s="2" customFormat="1" ht="37.8" customHeight="1">
      <c r="A134" s="39"/>
      <c r="B134" s="40"/>
      <c r="C134" s="206" t="s">
        <v>171</v>
      </c>
      <c r="D134" s="206" t="s">
        <v>134</v>
      </c>
      <c r="E134" s="207" t="s">
        <v>257</v>
      </c>
      <c r="F134" s="208" t="s">
        <v>258</v>
      </c>
      <c r="G134" s="209" t="s">
        <v>188</v>
      </c>
      <c r="H134" s="210">
        <v>-3</v>
      </c>
      <c r="I134" s="211"/>
      <c r="J134" s="212">
        <f>ROUND(I134*H134,2)</f>
        <v>0</v>
      </c>
      <c r="K134" s="208" t="s">
        <v>77</v>
      </c>
      <c r="L134" s="45"/>
      <c r="M134" s="213" t="s">
        <v>77</v>
      </c>
      <c r="N134" s="214" t="s">
        <v>50</v>
      </c>
      <c r="O134" s="85"/>
      <c r="P134" s="215">
        <f>O134*H134</f>
        <v>0</v>
      </c>
      <c r="Q134" s="215">
        <v>0.006</v>
      </c>
      <c r="R134" s="215">
        <f>Q134*H134</f>
        <v>-0.018000000000000002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164</v>
      </c>
      <c r="AT134" s="217" t="s">
        <v>134</v>
      </c>
      <c r="AU134" s="217" t="s">
        <v>89</v>
      </c>
      <c r="AY134" s="18" t="s">
        <v>133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89</v>
      </c>
      <c r="BK134" s="218">
        <f>ROUND(I134*H134,2)</f>
        <v>0</v>
      </c>
      <c r="BL134" s="18" t="s">
        <v>164</v>
      </c>
      <c r="BM134" s="217" t="s">
        <v>368</v>
      </c>
    </row>
    <row r="135" spans="1:65" s="2" customFormat="1" ht="37.8" customHeight="1">
      <c r="A135" s="39"/>
      <c r="B135" s="40"/>
      <c r="C135" s="206" t="s">
        <v>21</v>
      </c>
      <c r="D135" s="206" t="s">
        <v>134</v>
      </c>
      <c r="E135" s="207" t="s">
        <v>369</v>
      </c>
      <c r="F135" s="208" t="s">
        <v>370</v>
      </c>
      <c r="G135" s="209" t="s">
        <v>188</v>
      </c>
      <c r="H135" s="210">
        <v>3</v>
      </c>
      <c r="I135" s="211"/>
      <c r="J135" s="212">
        <f>ROUND(I135*H135,2)</f>
        <v>0</v>
      </c>
      <c r="K135" s="208" t="s">
        <v>77</v>
      </c>
      <c r="L135" s="45"/>
      <c r="M135" s="213" t="s">
        <v>77</v>
      </c>
      <c r="N135" s="214" t="s">
        <v>50</v>
      </c>
      <c r="O135" s="85"/>
      <c r="P135" s="215">
        <f>O135*H135</f>
        <v>0</v>
      </c>
      <c r="Q135" s="215">
        <v>0.006</v>
      </c>
      <c r="R135" s="215">
        <f>Q135*H135</f>
        <v>0.018000000000000002</v>
      </c>
      <c r="S135" s="215">
        <v>0</v>
      </c>
      <c r="T135" s="21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7" t="s">
        <v>164</v>
      </c>
      <c r="AT135" s="217" t="s">
        <v>134</v>
      </c>
      <c r="AU135" s="217" t="s">
        <v>89</v>
      </c>
      <c r="AY135" s="18" t="s">
        <v>133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89</v>
      </c>
      <c r="BK135" s="218">
        <f>ROUND(I135*H135,2)</f>
        <v>0</v>
      </c>
      <c r="BL135" s="18" t="s">
        <v>164</v>
      </c>
      <c r="BM135" s="217" t="s">
        <v>371</v>
      </c>
    </row>
    <row r="136" spans="1:51" s="15" customFormat="1" ht="12">
      <c r="A136" s="15"/>
      <c r="B136" s="271"/>
      <c r="C136" s="272"/>
      <c r="D136" s="244" t="s">
        <v>166</v>
      </c>
      <c r="E136" s="273" t="s">
        <v>77</v>
      </c>
      <c r="F136" s="274" t="s">
        <v>372</v>
      </c>
      <c r="G136" s="272"/>
      <c r="H136" s="273" t="s">
        <v>77</v>
      </c>
      <c r="I136" s="275"/>
      <c r="J136" s="272"/>
      <c r="K136" s="272"/>
      <c r="L136" s="276"/>
      <c r="M136" s="277"/>
      <c r="N136" s="278"/>
      <c r="O136" s="278"/>
      <c r="P136" s="278"/>
      <c r="Q136" s="278"/>
      <c r="R136" s="278"/>
      <c r="S136" s="278"/>
      <c r="T136" s="279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0" t="s">
        <v>166</v>
      </c>
      <c r="AU136" s="280" t="s">
        <v>89</v>
      </c>
      <c r="AV136" s="15" t="s">
        <v>87</v>
      </c>
      <c r="AW136" s="15" t="s">
        <v>37</v>
      </c>
      <c r="AX136" s="15" t="s">
        <v>79</v>
      </c>
      <c r="AY136" s="280" t="s">
        <v>133</v>
      </c>
    </row>
    <row r="137" spans="1:51" s="13" customFormat="1" ht="12">
      <c r="A137" s="13"/>
      <c r="B137" s="242"/>
      <c r="C137" s="243"/>
      <c r="D137" s="244" t="s">
        <v>166</v>
      </c>
      <c r="E137" s="245" t="s">
        <v>77</v>
      </c>
      <c r="F137" s="246" t="s">
        <v>260</v>
      </c>
      <c r="G137" s="243"/>
      <c r="H137" s="247">
        <v>3</v>
      </c>
      <c r="I137" s="248"/>
      <c r="J137" s="243"/>
      <c r="K137" s="243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166</v>
      </c>
      <c r="AU137" s="253" t="s">
        <v>89</v>
      </c>
      <c r="AV137" s="13" t="s">
        <v>89</v>
      </c>
      <c r="AW137" s="13" t="s">
        <v>37</v>
      </c>
      <c r="AX137" s="13" t="s">
        <v>79</v>
      </c>
      <c r="AY137" s="253" t="s">
        <v>133</v>
      </c>
    </row>
    <row r="138" spans="1:51" s="14" customFormat="1" ht="12">
      <c r="A138" s="14"/>
      <c r="B138" s="254"/>
      <c r="C138" s="255"/>
      <c r="D138" s="244" t="s">
        <v>166</v>
      </c>
      <c r="E138" s="256" t="s">
        <v>77</v>
      </c>
      <c r="F138" s="257" t="s">
        <v>169</v>
      </c>
      <c r="G138" s="255"/>
      <c r="H138" s="258">
        <v>3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4" t="s">
        <v>166</v>
      </c>
      <c r="AU138" s="264" t="s">
        <v>89</v>
      </c>
      <c r="AV138" s="14" t="s">
        <v>132</v>
      </c>
      <c r="AW138" s="14" t="s">
        <v>37</v>
      </c>
      <c r="AX138" s="14" t="s">
        <v>87</v>
      </c>
      <c r="AY138" s="264" t="s">
        <v>133</v>
      </c>
    </row>
    <row r="139" spans="1:65" s="2" customFormat="1" ht="37.8" customHeight="1">
      <c r="A139" s="39"/>
      <c r="B139" s="40"/>
      <c r="C139" s="206" t="s">
        <v>272</v>
      </c>
      <c r="D139" s="206" t="s">
        <v>134</v>
      </c>
      <c r="E139" s="207" t="s">
        <v>265</v>
      </c>
      <c r="F139" s="208" t="s">
        <v>266</v>
      </c>
      <c r="G139" s="209" t="s">
        <v>188</v>
      </c>
      <c r="H139" s="210">
        <v>-6</v>
      </c>
      <c r="I139" s="211"/>
      <c r="J139" s="212">
        <f>ROUND(I139*H139,2)</f>
        <v>0</v>
      </c>
      <c r="K139" s="208" t="s">
        <v>77</v>
      </c>
      <c r="L139" s="45"/>
      <c r="M139" s="213" t="s">
        <v>77</v>
      </c>
      <c r="N139" s="214" t="s">
        <v>50</v>
      </c>
      <c r="O139" s="85"/>
      <c r="P139" s="215">
        <f>O139*H139</f>
        <v>0</v>
      </c>
      <c r="Q139" s="215">
        <v>0.006</v>
      </c>
      <c r="R139" s="215">
        <f>Q139*H139</f>
        <v>-0.036000000000000004</v>
      </c>
      <c r="S139" s="215">
        <v>0</v>
      </c>
      <c r="T139" s="21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7" t="s">
        <v>164</v>
      </c>
      <c r="AT139" s="217" t="s">
        <v>134</v>
      </c>
      <c r="AU139" s="217" t="s">
        <v>89</v>
      </c>
      <c r="AY139" s="18" t="s">
        <v>133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89</v>
      </c>
      <c r="BK139" s="218">
        <f>ROUND(I139*H139,2)</f>
        <v>0</v>
      </c>
      <c r="BL139" s="18" t="s">
        <v>164</v>
      </c>
      <c r="BM139" s="217" t="s">
        <v>373</v>
      </c>
    </row>
    <row r="140" spans="1:65" s="2" customFormat="1" ht="37.8" customHeight="1">
      <c r="A140" s="39"/>
      <c r="B140" s="40"/>
      <c r="C140" s="206" t="s">
        <v>277</v>
      </c>
      <c r="D140" s="206" t="s">
        <v>134</v>
      </c>
      <c r="E140" s="207" t="s">
        <v>374</v>
      </c>
      <c r="F140" s="208" t="s">
        <v>375</v>
      </c>
      <c r="G140" s="209" t="s">
        <v>188</v>
      </c>
      <c r="H140" s="210">
        <v>6</v>
      </c>
      <c r="I140" s="211"/>
      <c r="J140" s="212">
        <f>ROUND(I140*H140,2)</f>
        <v>0</v>
      </c>
      <c r="K140" s="208" t="s">
        <v>77</v>
      </c>
      <c r="L140" s="45"/>
      <c r="M140" s="213" t="s">
        <v>77</v>
      </c>
      <c r="N140" s="214" t="s">
        <v>50</v>
      </c>
      <c r="O140" s="85"/>
      <c r="P140" s="215">
        <f>O140*H140</f>
        <v>0</v>
      </c>
      <c r="Q140" s="215">
        <v>0.006</v>
      </c>
      <c r="R140" s="215">
        <f>Q140*H140</f>
        <v>0.036000000000000004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164</v>
      </c>
      <c r="AT140" s="217" t="s">
        <v>134</v>
      </c>
      <c r="AU140" s="217" t="s">
        <v>89</v>
      </c>
      <c r="AY140" s="18" t="s">
        <v>133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89</v>
      </c>
      <c r="BK140" s="218">
        <f>ROUND(I140*H140,2)</f>
        <v>0</v>
      </c>
      <c r="BL140" s="18" t="s">
        <v>164</v>
      </c>
      <c r="BM140" s="217" t="s">
        <v>376</v>
      </c>
    </row>
    <row r="141" spans="1:51" s="15" customFormat="1" ht="12">
      <c r="A141" s="15"/>
      <c r="B141" s="271"/>
      <c r="C141" s="272"/>
      <c r="D141" s="244" t="s">
        <v>166</v>
      </c>
      <c r="E141" s="273" t="s">
        <v>77</v>
      </c>
      <c r="F141" s="274" t="s">
        <v>372</v>
      </c>
      <c r="G141" s="272"/>
      <c r="H141" s="273" t="s">
        <v>77</v>
      </c>
      <c r="I141" s="275"/>
      <c r="J141" s="272"/>
      <c r="K141" s="272"/>
      <c r="L141" s="276"/>
      <c r="M141" s="277"/>
      <c r="N141" s="278"/>
      <c r="O141" s="278"/>
      <c r="P141" s="278"/>
      <c r="Q141" s="278"/>
      <c r="R141" s="278"/>
      <c r="S141" s="278"/>
      <c r="T141" s="279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0" t="s">
        <v>166</v>
      </c>
      <c r="AU141" s="280" t="s">
        <v>89</v>
      </c>
      <c r="AV141" s="15" t="s">
        <v>87</v>
      </c>
      <c r="AW141" s="15" t="s">
        <v>37</v>
      </c>
      <c r="AX141" s="15" t="s">
        <v>79</v>
      </c>
      <c r="AY141" s="280" t="s">
        <v>133</v>
      </c>
    </row>
    <row r="142" spans="1:51" s="13" customFormat="1" ht="12">
      <c r="A142" s="13"/>
      <c r="B142" s="242"/>
      <c r="C142" s="243"/>
      <c r="D142" s="244" t="s">
        <v>166</v>
      </c>
      <c r="E142" s="245" t="s">
        <v>77</v>
      </c>
      <c r="F142" s="246" t="s">
        <v>377</v>
      </c>
      <c r="G142" s="243"/>
      <c r="H142" s="247">
        <v>6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166</v>
      </c>
      <c r="AU142" s="253" t="s">
        <v>89</v>
      </c>
      <c r="AV142" s="13" t="s">
        <v>89</v>
      </c>
      <c r="AW142" s="13" t="s">
        <v>37</v>
      </c>
      <c r="AX142" s="13" t="s">
        <v>79</v>
      </c>
      <c r="AY142" s="253" t="s">
        <v>133</v>
      </c>
    </row>
    <row r="143" spans="1:51" s="14" customFormat="1" ht="12">
      <c r="A143" s="14"/>
      <c r="B143" s="254"/>
      <c r="C143" s="255"/>
      <c r="D143" s="244" t="s">
        <v>166</v>
      </c>
      <c r="E143" s="256" t="s">
        <v>77</v>
      </c>
      <c r="F143" s="257" t="s">
        <v>169</v>
      </c>
      <c r="G143" s="255"/>
      <c r="H143" s="258">
        <v>6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4" t="s">
        <v>166</v>
      </c>
      <c r="AU143" s="264" t="s">
        <v>89</v>
      </c>
      <c r="AV143" s="14" t="s">
        <v>132</v>
      </c>
      <c r="AW143" s="14" t="s">
        <v>37</v>
      </c>
      <c r="AX143" s="14" t="s">
        <v>87</v>
      </c>
      <c r="AY143" s="264" t="s">
        <v>133</v>
      </c>
    </row>
    <row r="144" spans="1:65" s="2" customFormat="1" ht="44.25" customHeight="1">
      <c r="A144" s="39"/>
      <c r="B144" s="40"/>
      <c r="C144" s="206" t="s">
        <v>8</v>
      </c>
      <c r="D144" s="206" t="s">
        <v>134</v>
      </c>
      <c r="E144" s="207" t="s">
        <v>216</v>
      </c>
      <c r="F144" s="208" t="s">
        <v>217</v>
      </c>
      <c r="G144" s="209" t="s">
        <v>180</v>
      </c>
      <c r="H144" s="265"/>
      <c r="I144" s="211"/>
      <c r="J144" s="212">
        <f>ROUND(I144*H144,2)</f>
        <v>0</v>
      </c>
      <c r="K144" s="208" t="s">
        <v>162</v>
      </c>
      <c r="L144" s="45"/>
      <c r="M144" s="213" t="s">
        <v>77</v>
      </c>
      <c r="N144" s="214" t="s">
        <v>50</v>
      </c>
      <c r="O144" s="85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7" t="s">
        <v>164</v>
      </c>
      <c r="AT144" s="217" t="s">
        <v>134</v>
      </c>
      <c r="AU144" s="217" t="s">
        <v>89</v>
      </c>
      <c r="AY144" s="18" t="s">
        <v>133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89</v>
      </c>
      <c r="BK144" s="218">
        <f>ROUND(I144*H144,2)</f>
        <v>0</v>
      </c>
      <c r="BL144" s="18" t="s">
        <v>164</v>
      </c>
      <c r="BM144" s="217" t="s">
        <v>378</v>
      </c>
    </row>
    <row r="145" spans="1:47" s="2" customFormat="1" ht="12">
      <c r="A145" s="39"/>
      <c r="B145" s="40"/>
      <c r="C145" s="41"/>
      <c r="D145" s="266" t="s">
        <v>182</v>
      </c>
      <c r="E145" s="41"/>
      <c r="F145" s="267" t="s">
        <v>219</v>
      </c>
      <c r="G145" s="41"/>
      <c r="H145" s="41"/>
      <c r="I145" s="268"/>
      <c r="J145" s="41"/>
      <c r="K145" s="41"/>
      <c r="L145" s="45"/>
      <c r="M145" s="281"/>
      <c r="N145" s="282"/>
      <c r="O145" s="221"/>
      <c r="P145" s="221"/>
      <c r="Q145" s="221"/>
      <c r="R145" s="221"/>
      <c r="S145" s="221"/>
      <c r="T145" s="28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182</v>
      </c>
      <c r="AU145" s="18" t="s">
        <v>89</v>
      </c>
    </row>
    <row r="146" spans="1:31" s="2" customFormat="1" ht="6.95" customHeight="1">
      <c r="A146" s="39"/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D" sheet="1" objects="1" scenarios="1" formatColumns="0" formatRows="0" autoFilter="0"/>
  <autoFilter ref="C88:K1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145" r:id="rId1" display="https://podminky.urs.cz/item/CS_URS_2022_01/9987672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</row>
    <row r="4" spans="2:46" s="1" customFormat="1" ht="24.95" customHeight="1">
      <c r="B4" s="21"/>
      <c r="D4" s="141" t="s">
        <v>109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110</v>
      </c>
      <c r="L8" s="21"/>
    </row>
    <row r="9" spans="1:31" s="2" customFormat="1" ht="16.5" customHeight="1">
      <c r="A9" s="39"/>
      <c r="B9" s="45"/>
      <c r="C9" s="39"/>
      <c r="D9" s="39"/>
      <c r="E9" s="144" t="s">
        <v>147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148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379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ROUND(J90,2)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ROUND((SUM(BE90:BE113)),2)</f>
        <v>0</v>
      </c>
      <c r="G35" s="39"/>
      <c r="H35" s="39"/>
      <c r="I35" s="158">
        <v>0.21</v>
      </c>
      <c r="J35" s="157">
        <f>ROUND(((SUM(BE90:BE113))*I35),2)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ROUND((SUM(BF90:BF113)),2)</f>
        <v>0</v>
      </c>
      <c r="G36" s="39"/>
      <c r="H36" s="39"/>
      <c r="I36" s="158">
        <v>0.15</v>
      </c>
      <c r="J36" s="157">
        <f>ROUND(((SUM(BF90:BF113))*I36),2)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ROUND((SUM(BG90:BG113)),2)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ROUND((SUM(BH90:BH113)),2)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>
      <c r="A39" s="39"/>
      <c r="B39" s="45"/>
      <c r="C39" s="39"/>
      <c r="D39" s="39"/>
      <c r="E39" s="143" t="s">
        <v>53</v>
      </c>
      <c r="F39" s="157">
        <f>ROUND((SUM(BI90:BI113)),2)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112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147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148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ZL4 k VV - Dotazy č. 17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113</v>
      </c>
      <c r="D61" s="172"/>
      <c r="E61" s="172"/>
      <c r="F61" s="172"/>
      <c r="G61" s="172"/>
      <c r="H61" s="172"/>
      <c r="I61" s="172"/>
      <c r="J61" s="173" t="s">
        <v>114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115</v>
      </c>
    </row>
    <row r="64" spans="1:31" s="9" customFormat="1" ht="24.95" customHeight="1">
      <c r="A64" s="9"/>
      <c r="B64" s="175"/>
      <c r="C64" s="176"/>
      <c r="D64" s="177" t="s">
        <v>380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381</v>
      </c>
      <c r="E65" s="227"/>
      <c r="F65" s="227"/>
      <c r="G65" s="227"/>
      <c r="H65" s="227"/>
      <c r="I65" s="227"/>
      <c r="J65" s="228">
        <f>J92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5"/>
      <c r="C66" s="126"/>
      <c r="D66" s="226" t="s">
        <v>382</v>
      </c>
      <c r="E66" s="227"/>
      <c r="F66" s="227"/>
      <c r="G66" s="227"/>
      <c r="H66" s="227"/>
      <c r="I66" s="227"/>
      <c r="J66" s="228">
        <f>J101</f>
        <v>0</v>
      </c>
      <c r="K66" s="126"/>
      <c r="L66" s="229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9" customFormat="1" ht="24.95" customHeight="1">
      <c r="A67" s="9"/>
      <c r="B67" s="175"/>
      <c r="C67" s="176"/>
      <c r="D67" s="177" t="s">
        <v>150</v>
      </c>
      <c r="E67" s="178"/>
      <c r="F67" s="178"/>
      <c r="G67" s="178"/>
      <c r="H67" s="178"/>
      <c r="I67" s="178"/>
      <c r="J67" s="179">
        <f>J106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2" customFormat="1" ht="19.9" customHeight="1">
      <c r="A68" s="12"/>
      <c r="B68" s="225"/>
      <c r="C68" s="126"/>
      <c r="D68" s="226" t="s">
        <v>383</v>
      </c>
      <c r="E68" s="227"/>
      <c r="F68" s="227"/>
      <c r="G68" s="227"/>
      <c r="H68" s="227"/>
      <c r="I68" s="227"/>
      <c r="J68" s="228">
        <f>J107</f>
        <v>0</v>
      </c>
      <c r="K68" s="126"/>
      <c r="L68" s="229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117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6.25" customHeight="1">
      <c r="A78" s="39"/>
      <c r="B78" s="40"/>
      <c r="C78" s="41"/>
      <c r="D78" s="41"/>
      <c r="E78" s="170" t="str">
        <f>E7</f>
        <v>Přístavba a celková rekonstrukce domu sociální péče Kralovice - 1.ETAPA, vč. ZL</v>
      </c>
      <c r="F78" s="33"/>
      <c r="G78" s="33"/>
      <c r="H78" s="33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2"/>
      <c r="C79" s="33" t="s">
        <v>110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39"/>
      <c r="B80" s="40"/>
      <c r="C80" s="41"/>
      <c r="D80" s="41"/>
      <c r="E80" s="170" t="s">
        <v>147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148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E11</f>
        <v>ZL4 k VV - Dotazy č. 17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22</v>
      </c>
      <c r="D84" s="41"/>
      <c r="E84" s="41"/>
      <c r="F84" s="28" t="str">
        <f>F14</f>
        <v xml:space="preserve">Plzeňská třída 345, 331 41  Kralovice u Rakovníka</v>
      </c>
      <c r="G84" s="41"/>
      <c r="H84" s="41"/>
      <c r="I84" s="33" t="s">
        <v>24</v>
      </c>
      <c r="J84" s="73" t="str">
        <f>IF(J14="","",J14)</f>
        <v>26. 5. 2022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5.65" customHeight="1">
      <c r="A86" s="39"/>
      <c r="B86" s="40"/>
      <c r="C86" s="33" t="s">
        <v>26</v>
      </c>
      <c r="D86" s="41"/>
      <c r="E86" s="41"/>
      <c r="F86" s="28" t="str">
        <f>E17</f>
        <v>Dům sociální péče Kralovice, p.o.</v>
      </c>
      <c r="G86" s="41"/>
      <c r="H86" s="41"/>
      <c r="I86" s="33" t="s">
        <v>34</v>
      </c>
      <c r="J86" s="37" t="str">
        <f>E23</f>
        <v>Řezanina &amp; Bartoň, s.r.o.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32</v>
      </c>
      <c r="D87" s="41"/>
      <c r="E87" s="41"/>
      <c r="F87" s="28" t="str">
        <f>IF(E20="","",E20)</f>
        <v>Vyplň údaj</v>
      </c>
      <c r="G87" s="41"/>
      <c r="H87" s="41"/>
      <c r="I87" s="33" t="s">
        <v>38</v>
      </c>
      <c r="J87" s="37" t="str">
        <f>E26</f>
        <v>BACing s.r.o.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0" customFormat="1" ht="29.25" customHeight="1">
      <c r="A89" s="181"/>
      <c r="B89" s="182"/>
      <c r="C89" s="183" t="s">
        <v>118</v>
      </c>
      <c r="D89" s="184" t="s">
        <v>63</v>
      </c>
      <c r="E89" s="184" t="s">
        <v>59</v>
      </c>
      <c r="F89" s="184" t="s">
        <v>60</v>
      </c>
      <c r="G89" s="184" t="s">
        <v>119</v>
      </c>
      <c r="H89" s="184" t="s">
        <v>120</v>
      </c>
      <c r="I89" s="184" t="s">
        <v>121</v>
      </c>
      <c r="J89" s="184" t="s">
        <v>114</v>
      </c>
      <c r="K89" s="185" t="s">
        <v>122</v>
      </c>
      <c r="L89" s="186"/>
      <c r="M89" s="93" t="s">
        <v>77</v>
      </c>
      <c r="N89" s="94" t="s">
        <v>48</v>
      </c>
      <c r="O89" s="94" t="s">
        <v>123</v>
      </c>
      <c r="P89" s="94" t="s">
        <v>124</v>
      </c>
      <c r="Q89" s="94" t="s">
        <v>125</v>
      </c>
      <c r="R89" s="94" t="s">
        <v>126</v>
      </c>
      <c r="S89" s="94" t="s">
        <v>127</v>
      </c>
      <c r="T89" s="95" t="s">
        <v>128</v>
      </c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</row>
    <row r="90" spans="1:63" s="2" customFormat="1" ht="22.8" customHeight="1">
      <c r="A90" s="39"/>
      <c r="B90" s="40"/>
      <c r="C90" s="100" t="s">
        <v>129</v>
      </c>
      <c r="D90" s="41"/>
      <c r="E90" s="41"/>
      <c r="F90" s="41"/>
      <c r="G90" s="41"/>
      <c r="H90" s="41"/>
      <c r="I90" s="41"/>
      <c r="J90" s="187">
        <f>BK90</f>
        <v>0</v>
      </c>
      <c r="K90" s="41"/>
      <c r="L90" s="45"/>
      <c r="M90" s="96"/>
      <c r="N90" s="188"/>
      <c r="O90" s="97"/>
      <c r="P90" s="189">
        <f>P91+P106</f>
        <v>0</v>
      </c>
      <c r="Q90" s="97"/>
      <c r="R90" s="189">
        <f>R91+R106</f>
        <v>0</v>
      </c>
      <c r="S90" s="97"/>
      <c r="T90" s="190">
        <f>T91+T106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78</v>
      </c>
      <c r="AU90" s="18" t="s">
        <v>115</v>
      </c>
      <c r="BK90" s="191">
        <f>BK91+BK106</f>
        <v>0</v>
      </c>
    </row>
    <row r="91" spans="1:63" s="11" customFormat="1" ht="25.9" customHeight="1">
      <c r="A91" s="11"/>
      <c r="B91" s="192"/>
      <c r="C91" s="193"/>
      <c r="D91" s="194" t="s">
        <v>78</v>
      </c>
      <c r="E91" s="195" t="s">
        <v>384</v>
      </c>
      <c r="F91" s="195" t="s">
        <v>385</v>
      </c>
      <c r="G91" s="193"/>
      <c r="H91" s="193"/>
      <c r="I91" s="196"/>
      <c r="J91" s="197">
        <f>BK91</f>
        <v>0</v>
      </c>
      <c r="K91" s="193"/>
      <c r="L91" s="198"/>
      <c r="M91" s="199"/>
      <c r="N91" s="200"/>
      <c r="O91" s="200"/>
      <c r="P91" s="201">
        <f>P92+P101</f>
        <v>0</v>
      </c>
      <c r="Q91" s="200"/>
      <c r="R91" s="201">
        <f>R92+R101</f>
        <v>0</v>
      </c>
      <c r="S91" s="200"/>
      <c r="T91" s="202">
        <f>T92+T101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203" t="s">
        <v>87</v>
      </c>
      <c r="AT91" s="204" t="s">
        <v>78</v>
      </c>
      <c r="AU91" s="204" t="s">
        <v>79</v>
      </c>
      <c r="AY91" s="203" t="s">
        <v>133</v>
      </c>
      <c r="BK91" s="205">
        <f>BK92+BK101</f>
        <v>0</v>
      </c>
    </row>
    <row r="92" spans="1:63" s="11" customFormat="1" ht="22.8" customHeight="1">
      <c r="A92" s="11"/>
      <c r="B92" s="192"/>
      <c r="C92" s="193"/>
      <c r="D92" s="194" t="s">
        <v>78</v>
      </c>
      <c r="E92" s="230" t="s">
        <v>386</v>
      </c>
      <c r="F92" s="230" t="s">
        <v>387</v>
      </c>
      <c r="G92" s="193"/>
      <c r="H92" s="193"/>
      <c r="I92" s="196"/>
      <c r="J92" s="231">
        <f>BK92</f>
        <v>0</v>
      </c>
      <c r="K92" s="193"/>
      <c r="L92" s="198"/>
      <c r="M92" s="199"/>
      <c r="N92" s="200"/>
      <c r="O92" s="200"/>
      <c r="P92" s="201">
        <f>SUM(P93:P100)</f>
        <v>0</v>
      </c>
      <c r="Q92" s="200"/>
      <c r="R92" s="201">
        <f>SUM(R93:R100)</f>
        <v>0</v>
      </c>
      <c r="S92" s="200"/>
      <c r="T92" s="202">
        <f>SUM(T93:T100)</f>
        <v>0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R92" s="203" t="s">
        <v>87</v>
      </c>
      <c r="AT92" s="204" t="s">
        <v>78</v>
      </c>
      <c r="AU92" s="204" t="s">
        <v>87</v>
      </c>
      <c r="AY92" s="203" t="s">
        <v>133</v>
      </c>
      <c r="BK92" s="205">
        <f>SUM(BK93:BK100)</f>
        <v>0</v>
      </c>
    </row>
    <row r="93" spans="1:65" s="2" customFormat="1" ht="37.8" customHeight="1">
      <c r="A93" s="39"/>
      <c r="B93" s="40"/>
      <c r="C93" s="206" t="s">
        <v>316</v>
      </c>
      <c r="D93" s="206" t="s">
        <v>134</v>
      </c>
      <c r="E93" s="207" t="s">
        <v>388</v>
      </c>
      <c r="F93" s="208" t="s">
        <v>389</v>
      </c>
      <c r="G93" s="209" t="s">
        <v>235</v>
      </c>
      <c r="H93" s="210">
        <v>-48</v>
      </c>
      <c r="I93" s="211"/>
      <c r="J93" s="212">
        <f>ROUND(I93*H93,2)</f>
        <v>0</v>
      </c>
      <c r="K93" s="208" t="s">
        <v>77</v>
      </c>
      <c r="L93" s="45"/>
      <c r="M93" s="213" t="s">
        <v>77</v>
      </c>
      <c r="N93" s="214" t="s">
        <v>49</v>
      </c>
      <c r="O93" s="85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132</v>
      </c>
      <c r="AT93" s="217" t="s">
        <v>134</v>
      </c>
      <c r="AU93" s="217" t="s">
        <v>89</v>
      </c>
      <c r="AY93" s="18" t="s">
        <v>133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87</v>
      </c>
      <c r="BK93" s="218">
        <f>ROUND(I93*H93,2)</f>
        <v>0</v>
      </c>
      <c r="BL93" s="18" t="s">
        <v>132</v>
      </c>
      <c r="BM93" s="217" t="s">
        <v>390</v>
      </c>
    </row>
    <row r="94" spans="1:65" s="2" customFormat="1" ht="37.8" customHeight="1">
      <c r="A94" s="39"/>
      <c r="B94" s="40"/>
      <c r="C94" s="206" t="s">
        <v>324</v>
      </c>
      <c r="D94" s="206" t="s">
        <v>134</v>
      </c>
      <c r="E94" s="207" t="s">
        <v>391</v>
      </c>
      <c r="F94" s="208" t="s">
        <v>392</v>
      </c>
      <c r="G94" s="209" t="s">
        <v>235</v>
      </c>
      <c r="H94" s="210">
        <v>-10</v>
      </c>
      <c r="I94" s="211"/>
      <c r="J94" s="212">
        <f>ROUND(I94*H94,2)</f>
        <v>0</v>
      </c>
      <c r="K94" s="208" t="s">
        <v>77</v>
      </c>
      <c r="L94" s="45"/>
      <c r="M94" s="213" t="s">
        <v>77</v>
      </c>
      <c r="N94" s="214" t="s">
        <v>49</v>
      </c>
      <c r="O94" s="85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132</v>
      </c>
      <c r="AT94" s="217" t="s">
        <v>134</v>
      </c>
      <c r="AU94" s="217" t="s">
        <v>89</v>
      </c>
      <c r="AY94" s="18" t="s">
        <v>133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87</v>
      </c>
      <c r="BK94" s="218">
        <f>ROUND(I94*H94,2)</f>
        <v>0</v>
      </c>
      <c r="BL94" s="18" t="s">
        <v>132</v>
      </c>
      <c r="BM94" s="217" t="s">
        <v>393</v>
      </c>
    </row>
    <row r="95" spans="1:65" s="2" customFormat="1" ht="37.8" customHeight="1">
      <c r="A95" s="39"/>
      <c r="B95" s="40"/>
      <c r="C95" s="206" t="s">
        <v>394</v>
      </c>
      <c r="D95" s="206" t="s">
        <v>134</v>
      </c>
      <c r="E95" s="207" t="s">
        <v>395</v>
      </c>
      <c r="F95" s="208" t="s">
        <v>396</v>
      </c>
      <c r="G95" s="209" t="s">
        <v>235</v>
      </c>
      <c r="H95" s="210">
        <v>-8</v>
      </c>
      <c r="I95" s="211"/>
      <c r="J95" s="212">
        <f>ROUND(I95*H95,2)</f>
        <v>0</v>
      </c>
      <c r="K95" s="208" t="s">
        <v>77</v>
      </c>
      <c r="L95" s="45"/>
      <c r="M95" s="213" t="s">
        <v>77</v>
      </c>
      <c r="N95" s="214" t="s">
        <v>49</v>
      </c>
      <c r="O95" s="85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132</v>
      </c>
      <c r="AT95" s="217" t="s">
        <v>134</v>
      </c>
      <c r="AU95" s="217" t="s">
        <v>89</v>
      </c>
      <c r="AY95" s="18" t="s">
        <v>133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87</v>
      </c>
      <c r="BK95" s="218">
        <f>ROUND(I95*H95,2)</f>
        <v>0</v>
      </c>
      <c r="BL95" s="18" t="s">
        <v>132</v>
      </c>
      <c r="BM95" s="217" t="s">
        <v>397</v>
      </c>
    </row>
    <row r="96" spans="1:65" s="2" customFormat="1" ht="21.75" customHeight="1">
      <c r="A96" s="39"/>
      <c r="B96" s="40"/>
      <c r="C96" s="206" t="s">
        <v>398</v>
      </c>
      <c r="D96" s="206" t="s">
        <v>134</v>
      </c>
      <c r="E96" s="207" t="s">
        <v>399</v>
      </c>
      <c r="F96" s="208" t="s">
        <v>400</v>
      </c>
      <c r="G96" s="209" t="s">
        <v>235</v>
      </c>
      <c r="H96" s="210">
        <v>-18</v>
      </c>
      <c r="I96" s="211"/>
      <c r="J96" s="212">
        <f>ROUND(I96*H96,2)</f>
        <v>0</v>
      </c>
      <c r="K96" s="208" t="s">
        <v>77</v>
      </c>
      <c r="L96" s="45"/>
      <c r="M96" s="213" t="s">
        <v>77</v>
      </c>
      <c r="N96" s="214" t="s">
        <v>49</v>
      </c>
      <c r="O96" s="85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132</v>
      </c>
      <c r="AT96" s="217" t="s">
        <v>134</v>
      </c>
      <c r="AU96" s="217" t="s">
        <v>89</v>
      </c>
      <c r="AY96" s="18" t="s">
        <v>133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87</v>
      </c>
      <c r="BK96" s="218">
        <f>ROUND(I96*H96,2)</f>
        <v>0</v>
      </c>
      <c r="BL96" s="18" t="s">
        <v>132</v>
      </c>
      <c r="BM96" s="217" t="s">
        <v>401</v>
      </c>
    </row>
    <row r="97" spans="1:65" s="2" customFormat="1" ht="16.5" customHeight="1">
      <c r="A97" s="39"/>
      <c r="B97" s="40"/>
      <c r="C97" s="206" t="s">
        <v>402</v>
      </c>
      <c r="D97" s="206" t="s">
        <v>134</v>
      </c>
      <c r="E97" s="207" t="s">
        <v>403</v>
      </c>
      <c r="F97" s="208" t="s">
        <v>404</v>
      </c>
      <c r="G97" s="209" t="s">
        <v>188</v>
      </c>
      <c r="H97" s="210">
        <v>-6</v>
      </c>
      <c r="I97" s="211"/>
      <c r="J97" s="212">
        <f>ROUND(I97*H97,2)</f>
        <v>0</v>
      </c>
      <c r="K97" s="208" t="s">
        <v>77</v>
      </c>
      <c r="L97" s="45"/>
      <c r="M97" s="213" t="s">
        <v>77</v>
      </c>
      <c r="N97" s="214" t="s">
        <v>49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132</v>
      </c>
      <c r="AT97" s="217" t="s">
        <v>134</v>
      </c>
      <c r="AU97" s="217" t="s">
        <v>89</v>
      </c>
      <c r="AY97" s="18" t="s">
        <v>133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87</v>
      </c>
      <c r="BK97" s="218">
        <f>ROUND(I97*H97,2)</f>
        <v>0</v>
      </c>
      <c r="BL97" s="18" t="s">
        <v>132</v>
      </c>
      <c r="BM97" s="217" t="s">
        <v>405</v>
      </c>
    </row>
    <row r="98" spans="1:65" s="2" customFormat="1" ht="16.5" customHeight="1">
      <c r="A98" s="39"/>
      <c r="B98" s="40"/>
      <c r="C98" s="206" t="s">
        <v>406</v>
      </c>
      <c r="D98" s="206" t="s">
        <v>134</v>
      </c>
      <c r="E98" s="207" t="s">
        <v>407</v>
      </c>
      <c r="F98" s="208" t="s">
        <v>408</v>
      </c>
      <c r="G98" s="209" t="s">
        <v>188</v>
      </c>
      <c r="H98" s="210">
        <v>-6</v>
      </c>
      <c r="I98" s="211"/>
      <c r="J98" s="212">
        <f>ROUND(I98*H98,2)</f>
        <v>0</v>
      </c>
      <c r="K98" s="208" t="s">
        <v>77</v>
      </c>
      <c r="L98" s="45"/>
      <c r="M98" s="213" t="s">
        <v>77</v>
      </c>
      <c r="N98" s="214" t="s">
        <v>49</v>
      </c>
      <c r="O98" s="85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132</v>
      </c>
      <c r="AT98" s="217" t="s">
        <v>134</v>
      </c>
      <c r="AU98" s="217" t="s">
        <v>89</v>
      </c>
      <c r="AY98" s="18" t="s">
        <v>133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87</v>
      </c>
      <c r="BK98" s="218">
        <f>ROUND(I98*H98,2)</f>
        <v>0</v>
      </c>
      <c r="BL98" s="18" t="s">
        <v>132</v>
      </c>
      <c r="BM98" s="217" t="s">
        <v>409</v>
      </c>
    </row>
    <row r="99" spans="1:65" s="2" customFormat="1" ht="37.8" customHeight="1">
      <c r="A99" s="39"/>
      <c r="B99" s="40"/>
      <c r="C99" s="206" t="s">
        <v>410</v>
      </c>
      <c r="D99" s="206" t="s">
        <v>134</v>
      </c>
      <c r="E99" s="207" t="s">
        <v>411</v>
      </c>
      <c r="F99" s="208" t="s">
        <v>412</v>
      </c>
      <c r="G99" s="209" t="s">
        <v>188</v>
      </c>
      <c r="H99" s="210">
        <v>-1</v>
      </c>
      <c r="I99" s="211"/>
      <c r="J99" s="212">
        <f>ROUND(I99*H99,2)</f>
        <v>0</v>
      </c>
      <c r="K99" s="208" t="s">
        <v>77</v>
      </c>
      <c r="L99" s="45"/>
      <c r="M99" s="213" t="s">
        <v>77</v>
      </c>
      <c r="N99" s="214" t="s">
        <v>49</v>
      </c>
      <c r="O99" s="85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132</v>
      </c>
      <c r="AT99" s="217" t="s">
        <v>134</v>
      </c>
      <c r="AU99" s="217" t="s">
        <v>89</v>
      </c>
      <c r="AY99" s="18" t="s">
        <v>133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87</v>
      </c>
      <c r="BK99" s="218">
        <f>ROUND(I99*H99,2)</f>
        <v>0</v>
      </c>
      <c r="BL99" s="18" t="s">
        <v>132</v>
      </c>
      <c r="BM99" s="217" t="s">
        <v>413</v>
      </c>
    </row>
    <row r="100" spans="1:65" s="2" customFormat="1" ht="16.5" customHeight="1">
      <c r="A100" s="39"/>
      <c r="B100" s="40"/>
      <c r="C100" s="206" t="s">
        <v>414</v>
      </c>
      <c r="D100" s="206" t="s">
        <v>134</v>
      </c>
      <c r="E100" s="207" t="s">
        <v>415</v>
      </c>
      <c r="F100" s="208" t="s">
        <v>416</v>
      </c>
      <c r="G100" s="209" t="s">
        <v>188</v>
      </c>
      <c r="H100" s="210">
        <v>-2</v>
      </c>
      <c r="I100" s="211"/>
      <c r="J100" s="212">
        <f>ROUND(I100*H100,2)</f>
        <v>0</v>
      </c>
      <c r="K100" s="208" t="s">
        <v>77</v>
      </c>
      <c r="L100" s="45"/>
      <c r="M100" s="213" t="s">
        <v>77</v>
      </c>
      <c r="N100" s="214" t="s">
        <v>49</v>
      </c>
      <c r="O100" s="85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132</v>
      </c>
      <c r="AT100" s="217" t="s">
        <v>134</v>
      </c>
      <c r="AU100" s="217" t="s">
        <v>89</v>
      </c>
      <c r="AY100" s="18" t="s">
        <v>133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87</v>
      </c>
      <c r="BK100" s="218">
        <f>ROUND(I100*H100,2)</f>
        <v>0</v>
      </c>
      <c r="BL100" s="18" t="s">
        <v>132</v>
      </c>
      <c r="BM100" s="217" t="s">
        <v>417</v>
      </c>
    </row>
    <row r="101" spans="1:63" s="11" customFormat="1" ht="22.8" customHeight="1">
      <c r="A101" s="11"/>
      <c r="B101" s="192"/>
      <c r="C101" s="193"/>
      <c r="D101" s="194" t="s">
        <v>78</v>
      </c>
      <c r="E101" s="230" t="s">
        <v>418</v>
      </c>
      <c r="F101" s="230" t="s">
        <v>419</v>
      </c>
      <c r="G101" s="193"/>
      <c r="H101" s="193"/>
      <c r="I101" s="196"/>
      <c r="J101" s="231">
        <f>BK101</f>
        <v>0</v>
      </c>
      <c r="K101" s="193"/>
      <c r="L101" s="198"/>
      <c r="M101" s="199"/>
      <c r="N101" s="200"/>
      <c r="O101" s="200"/>
      <c r="P101" s="201">
        <f>SUM(P102:P105)</f>
        <v>0</v>
      </c>
      <c r="Q101" s="200"/>
      <c r="R101" s="201">
        <f>SUM(R102:R105)</f>
        <v>0</v>
      </c>
      <c r="S101" s="200"/>
      <c r="T101" s="202">
        <f>SUM(T102:T105)</f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R101" s="203" t="s">
        <v>87</v>
      </c>
      <c r="AT101" s="204" t="s">
        <v>78</v>
      </c>
      <c r="AU101" s="204" t="s">
        <v>87</v>
      </c>
      <c r="AY101" s="203" t="s">
        <v>133</v>
      </c>
      <c r="BK101" s="205">
        <f>SUM(BK102:BK105)</f>
        <v>0</v>
      </c>
    </row>
    <row r="102" spans="1:65" s="2" customFormat="1" ht="16.5" customHeight="1">
      <c r="A102" s="39"/>
      <c r="B102" s="40"/>
      <c r="C102" s="206" t="s">
        <v>420</v>
      </c>
      <c r="D102" s="206" t="s">
        <v>134</v>
      </c>
      <c r="E102" s="207" t="s">
        <v>421</v>
      </c>
      <c r="F102" s="208" t="s">
        <v>422</v>
      </c>
      <c r="G102" s="209" t="s">
        <v>188</v>
      </c>
      <c r="H102" s="210">
        <v>-1</v>
      </c>
      <c r="I102" s="211"/>
      <c r="J102" s="212">
        <f>ROUND(I102*H102,2)</f>
        <v>0</v>
      </c>
      <c r="K102" s="208" t="s">
        <v>77</v>
      </c>
      <c r="L102" s="45"/>
      <c r="M102" s="213" t="s">
        <v>77</v>
      </c>
      <c r="N102" s="214" t="s">
        <v>49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132</v>
      </c>
      <c r="AT102" s="217" t="s">
        <v>134</v>
      </c>
      <c r="AU102" s="217" t="s">
        <v>89</v>
      </c>
      <c r="AY102" s="18" t="s">
        <v>133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87</v>
      </c>
      <c r="BK102" s="218">
        <f>ROUND(I102*H102,2)</f>
        <v>0</v>
      </c>
      <c r="BL102" s="18" t="s">
        <v>132</v>
      </c>
      <c r="BM102" s="217" t="s">
        <v>423</v>
      </c>
    </row>
    <row r="103" spans="1:65" s="2" customFormat="1" ht="24.15" customHeight="1">
      <c r="A103" s="39"/>
      <c r="B103" s="40"/>
      <c r="C103" s="206" t="s">
        <v>424</v>
      </c>
      <c r="D103" s="206" t="s">
        <v>134</v>
      </c>
      <c r="E103" s="207" t="s">
        <v>425</v>
      </c>
      <c r="F103" s="208" t="s">
        <v>426</v>
      </c>
      <c r="G103" s="209" t="s">
        <v>188</v>
      </c>
      <c r="H103" s="210">
        <v>-1</v>
      </c>
      <c r="I103" s="211"/>
      <c r="J103" s="212">
        <f>ROUND(I103*H103,2)</f>
        <v>0</v>
      </c>
      <c r="K103" s="208" t="s">
        <v>77</v>
      </c>
      <c r="L103" s="45"/>
      <c r="M103" s="213" t="s">
        <v>77</v>
      </c>
      <c r="N103" s="214" t="s">
        <v>49</v>
      </c>
      <c r="O103" s="85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132</v>
      </c>
      <c r="AT103" s="217" t="s">
        <v>134</v>
      </c>
      <c r="AU103" s="217" t="s">
        <v>89</v>
      </c>
      <c r="AY103" s="18" t="s">
        <v>133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87</v>
      </c>
      <c r="BK103" s="218">
        <f>ROUND(I103*H103,2)</f>
        <v>0</v>
      </c>
      <c r="BL103" s="18" t="s">
        <v>132</v>
      </c>
      <c r="BM103" s="217" t="s">
        <v>427</v>
      </c>
    </row>
    <row r="104" spans="1:65" s="2" customFormat="1" ht="24.15" customHeight="1">
      <c r="A104" s="39"/>
      <c r="B104" s="40"/>
      <c r="C104" s="206" t="s">
        <v>428</v>
      </c>
      <c r="D104" s="206" t="s">
        <v>134</v>
      </c>
      <c r="E104" s="207" t="s">
        <v>429</v>
      </c>
      <c r="F104" s="208" t="s">
        <v>430</v>
      </c>
      <c r="G104" s="209" t="s">
        <v>188</v>
      </c>
      <c r="H104" s="210">
        <v>-1</v>
      </c>
      <c r="I104" s="211"/>
      <c r="J104" s="212">
        <f>ROUND(I104*H104,2)</f>
        <v>0</v>
      </c>
      <c r="K104" s="208" t="s">
        <v>77</v>
      </c>
      <c r="L104" s="45"/>
      <c r="M104" s="213" t="s">
        <v>77</v>
      </c>
      <c r="N104" s="214" t="s">
        <v>49</v>
      </c>
      <c r="O104" s="85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132</v>
      </c>
      <c r="AT104" s="217" t="s">
        <v>134</v>
      </c>
      <c r="AU104" s="217" t="s">
        <v>89</v>
      </c>
      <c r="AY104" s="18" t="s">
        <v>133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87</v>
      </c>
      <c r="BK104" s="218">
        <f>ROUND(I104*H104,2)</f>
        <v>0</v>
      </c>
      <c r="BL104" s="18" t="s">
        <v>132</v>
      </c>
      <c r="BM104" s="217" t="s">
        <v>431</v>
      </c>
    </row>
    <row r="105" spans="1:65" s="2" customFormat="1" ht="16.5" customHeight="1">
      <c r="A105" s="39"/>
      <c r="B105" s="40"/>
      <c r="C105" s="206" t="s">
        <v>432</v>
      </c>
      <c r="D105" s="206" t="s">
        <v>134</v>
      </c>
      <c r="E105" s="207" t="s">
        <v>433</v>
      </c>
      <c r="F105" s="208" t="s">
        <v>434</v>
      </c>
      <c r="G105" s="209" t="s">
        <v>188</v>
      </c>
      <c r="H105" s="210">
        <v>-1</v>
      </c>
      <c r="I105" s="211"/>
      <c r="J105" s="212">
        <f>ROUND(I105*H105,2)</f>
        <v>0</v>
      </c>
      <c r="K105" s="208" t="s">
        <v>77</v>
      </c>
      <c r="L105" s="45"/>
      <c r="M105" s="213" t="s">
        <v>77</v>
      </c>
      <c r="N105" s="214" t="s">
        <v>49</v>
      </c>
      <c r="O105" s="85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132</v>
      </c>
      <c r="AT105" s="217" t="s">
        <v>134</v>
      </c>
      <c r="AU105" s="217" t="s">
        <v>89</v>
      </c>
      <c r="AY105" s="18" t="s">
        <v>133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87</v>
      </c>
      <c r="BK105" s="218">
        <f>ROUND(I105*H105,2)</f>
        <v>0</v>
      </c>
      <c r="BL105" s="18" t="s">
        <v>132</v>
      </c>
      <c r="BM105" s="217" t="s">
        <v>435</v>
      </c>
    </row>
    <row r="106" spans="1:63" s="11" customFormat="1" ht="25.9" customHeight="1">
      <c r="A106" s="11"/>
      <c r="B106" s="192"/>
      <c r="C106" s="193"/>
      <c r="D106" s="194" t="s">
        <v>78</v>
      </c>
      <c r="E106" s="195" t="s">
        <v>154</v>
      </c>
      <c r="F106" s="195" t="s">
        <v>155</v>
      </c>
      <c r="G106" s="193"/>
      <c r="H106" s="193"/>
      <c r="I106" s="196"/>
      <c r="J106" s="197">
        <f>BK106</f>
        <v>0</v>
      </c>
      <c r="K106" s="193"/>
      <c r="L106" s="198"/>
      <c r="M106" s="199"/>
      <c r="N106" s="200"/>
      <c r="O106" s="200"/>
      <c r="P106" s="201">
        <f>P107</f>
        <v>0</v>
      </c>
      <c r="Q106" s="200"/>
      <c r="R106" s="201">
        <f>R107</f>
        <v>0</v>
      </c>
      <c r="S106" s="200"/>
      <c r="T106" s="202">
        <f>T107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03" t="s">
        <v>89</v>
      </c>
      <c r="AT106" s="204" t="s">
        <v>78</v>
      </c>
      <c r="AU106" s="204" t="s">
        <v>79</v>
      </c>
      <c r="AY106" s="203" t="s">
        <v>133</v>
      </c>
      <c r="BK106" s="205">
        <f>BK107</f>
        <v>0</v>
      </c>
    </row>
    <row r="107" spans="1:63" s="11" customFormat="1" ht="22.8" customHeight="1">
      <c r="A107" s="11"/>
      <c r="B107" s="192"/>
      <c r="C107" s="193"/>
      <c r="D107" s="194" t="s">
        <v>78</v>
      </c>
      <c r="E107" s="230" t="s">
        <v>436</v>
      </c>
      <c r="F107" s="230" t="s">
        <v>437</v>
      </c>
      <c r="G107" s="193"/>
      <c r="H107" s="193"/>
      <c r="I107" s="196"/>
      <c r="J107" s="231">
        <f>BK107</f>
        <v>0</v>
      </c>
      <c r="K107" s="193"/>
      <c r="L107" s="198"/>
      <c r="M107" s="199"/>
      <c r="N107" s="200"/>
      <c r="O107" s="200"/>
      <c r="P107" s="201">
        <f>SUM(P108:P113)</f>
        <v>0</v>
      </c>
      <c r="Q107" s="200"/>
      <c r="R107" s="201">
        <f>SUM(R108:R113)</f>
        <v>0</v>
      </c>
      <c r="S107" s="200"/>
      <c r="T107" s="202">
        <f>SUM(T108:T113)</f>
        <v>0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R107" s="203" t="s">
        <v>89</v>
      </c>
      <c r="AT107" s="204" t="s">
        <v>78</v>
      </c>
      <c r="AU107" s="204" t="s">
        <v>87</v>
      </c>
      <c r="AY107" s="203" t="s">
        <v>133</v>
      </c>
      <c r="BK107" s="205">
        <f>SUM(BK108:BK113)</f>
        <v>0</v>
      </c>
    </row>
    <row r="108" spans="1:65" s="2" customFormat="1" ht="55.5" customHeight="1">
      <c r="A108" s="39"/>
      <c r="B108" s="40"/>
      <c r="C108" s="206" t="s">
        <v>438</v>
      </c>
      <c r="D108" s="206" t="s">
        <v>134</v>
      </c>
      <c r="E108" s="207" t="s">
        <v>439</v>
      </c>
      <c r="F108" s="208" t="s">
        <v>440</v>
      </c>
      <c r="G108" s="209" t="s">
        <v>142</v>
      </c>
      <c r="H108" s="210">
        <v>-3.138</v>
      </c>
      <c r="I108" s="211"/>
      <c r="J108" s="212">
        <f>ROUND(I108*H108,2)</f>
        <v>0</v>
      </c>
      <c r="K108" s="208" t="s">
        <v>77</v>
      </c>
      <c r="L108" s="45"/>
      <c r="M108" s="213" t="s">
        <v>77</v>
      </c>
      <c r="N108" s="214" t="s">
        <v>50</v>
      </c>
      <c r="O108" s="85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7" t="s">
        <v>164</v>
      </c>
      <c r="AT108" s="217" t="s">
        <v>134</v>
      </c>
      <c r="AU108" s="217" t="s">
        <v>89</v>
      </c>
      <c r="AY108" s="18" t="s">
        <v>133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89</v>
      </c>
      <c r="BK108" s="218">
        <f>ROUND(I108*H108,2)</f>
        <v>0</v>
      </c>
      <c r="BL108" s="18" t="s">
        <v>164</v>
      </c>
      <c r="BM108" s="217" t="s">
        <v>441</v>
      </c>
    </row>
    <row r="109" spans="1:51" s="15" customFormat="1" ht="12">
      <c r="A109" s="15"/>
      <c r="B109" s="271"/>
      <c r="C109" s="272"/>
      <c r="D109" s="244" t="s">
        <v>166</v>
      </c>
      <c r="E109" s="273" t="s">
        <v>77</v>
      </c>
      <c r="F109" s="274" t="s">
        <v>442</v>
      </c>
      <c r="G109" s="272"/>
      <c r="H109" s="273" t="s">
        <v>77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80" t="s">
        <v>166</v>
      </c>
      <c r="AU109" s="280" t="s">
        <v>89</v>
      </c>
      <c r="AV109" s="15" t="s">
        <v>87</v>
      </c>
      <c r="AW109" s="15" t="s">
        <v>37</v>
      </c>
      <c r="AX109" s="15" t="s">
        <v>79</v>
      </c>
      <c r="AY109" s="280" t="s">
        <v>133</v>
      </c>
    </row>
    <row r="110" spans="1:51" s="13" customFormat="1" ht="12">
      <c r="A110" s="13"/>
      <c r="B110" s="242"/>
      <c r="C110" s="243"/>
      <c r="D110" s="244" t="s">
        <v>166</v>
      </c>
      <c r="E110" s="245" t="s">
        <v>77</v>
      </c>
      <c r="F110" s="246" t="s">
        <v>443</v>
      </c>
      <c r="G110" s="243"/>
      <c r="H110" s="247">
        <v>-3.138</v>
      </c>
      <c r="I110" s="248"/>
      <c r="J110" s="243"/>
      <c r="K110" s="243"/>
      <c r="L110" s="249"/>
      <c r="M110" s="250"/>
      <c r="N110" s="251"/>
      <c r="O110" s="251"/>
      <c r="P110" s="251"/>
      <c r="Q110" s="251"/>
      <c r="R110" s="251"/>
      <c r="S110" s="251"/>
      <c r="T110" s="25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3" t="s">
        <v>166</v>
      </c>
      <c r="AU110" s="253" t="s">
        <v>89</v>
      </c>
      <c r="AV110" s="13" t="s">
        <v>89</v>
      </c>
      <c r="AW110" s="13" t="s">
        <v>37</v>
      </c>
      <c r="AX110" s="13" t="s">
        <v>79</v>
      </c>
      <c r="AY110" s="253" t="s">
        <v>133</v>
      </c>
    </row>
    <row r="111" spans="1:51" s="14" customFormat="1" ht="12">
      <c r="A111" s="14"/>
      <c r="B111" s="254"/>
      <c r="C111" s="255"/>
      <c r="D111" s="244" t="s">
        <v>166</v>
      </c>
      <c r="E111" s="256" t="s">
        <v>77</v>
      </c>
      <c r="F111" s="257" t="s">
        <v>169</v>
      </c>
      <c r="G111" s="255"/>
      <c r="H111" s="258">
        <v>-3.138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4" t="s">
        <v>166</v>
      </c>
      <c r="AU111" s="264" t="s">
        <v>89</v>
      </c>
      <c r="AV111" s="14" t="s">
        <v>132</v>
      </c>
      <c r="AW111" s="14" t="s">
        <v>37</v>
      </c>
      <c r="AX111" s="14" t="s">
        <v>87</v>
      </c>
      <c r="AY111" s="264" t="s">
        <v>133</v>
      </c>
    </row>
    <row r="112" spans="1:65" s="2" customFormat="1" ht="49.05" customHeight="1">
      <c r="A112" s="39"/>
      <c r="B112" s="40"/>
      <c r="C112" s="206" t="s">
        <v>444</v>
      </c>
      <c r="D112" s="206" t="s">
        <v>134</v>
      </c>
      <c r="E112" s="207" t="s">
        <v>445</v>
      </c>
      <c r="F112" s="208" t="s">
        <v>446</v>
      </c>
      <c r="G112" s="209" t="s">
        <v>180</v>
      </c>
      <c r="H112" s="265"/>
      <c r="I112" s="211"/>
      <c r="J112" s="212">
        <f>ROUND(I112*H112,2)</f>
        <v>0</v>
      </c>
      <c r="K112" s="208" t="s">
        <v>162</v>
      </c>
      <c r="L112" s="45"/>
      <c r="M112" s="213" t="s">
        <v>77</v>
      </c>
      <c r="N112" s="214" t="s">
        <v>50</v>
      </c>
      <c r="O112" s="85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164</v>
      </c>
      <c r="AT112" s="217" t="s">
        <v>134</v>
      </c>
      <c r="AU112" s="217" t="s">
        <v>89</v>
      </c>
      <c r="AY112" s="18" t="s">
        <v>133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89</v>
      </c>
      <c r="BK112" s="218">
        <f>ROUND(I112*H112,2)</f>
        <v>0</v>
      </c>
      <c r="BL112" s="18" t="s">
        <v>164</v>
      </c>
      <c r="BM112" s="217" t="s">
        <v>447</v>
      </c>
    </row>
    <row r="113" spans="1:47" s="2" customFormat="1" ht="12">
      <c r="A113" s="39"/>
      <c r="B113" s="40"/>
      <c r="C113" s="41"/>
      <c r="D113" s="266" t="s">
        <v>182</v>
      </c>
      <c r="E113" s="41"/>
      <c r="F113" s="267" t="s">
        <v>448</v>
      </c>
      <c r="G113" s="41"/>
      <c r="H113" s="41"/>
      <c r="I113" s="268"/>
      <c r="J113" s="41"/>
      <c r="K113" s="41"/>
      <c r="L113" s="45"/>
      <c r="M113" s="281"/>
      <c r="N113" s="282"/>
      <c r="O113" s="221"/>
      <c r="P113" s="221"/>
      <c r="Q113" s="221"/>
      <c r="R113" s="221"/>
      <c r="S113" s="221"/>
      <c r="T113" s="283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182</v>
      </c>
      <c r="AU113" s="18" t="s">
        <v>89</v>
      </c>
    </row>
    <row r="114" spans="1:31" s="2" customFormat="1" ht="6.95" customHeight="1">
      <c r="A114" s="39"/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45"/>
      <c r="M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</sheetData>
  <sheetProtection password="CC3D" sheet="1" objects="1" scenarios="1" formatColumns="0" formatRows="0" autoFilter="0"/>
  <autoFilter ref="C89:K11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113" r:id="rId1" display="https://podminky.urs.cz/item/CS_URS_2022_01/9987634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</row>
    <row r="4" spans="2:46" s="1" customFormat="1" ht="24.95" customHeight="1">
      <c r="B4" s="21"/>
      <c r="D4" s="141" t="s">
        <v>109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110</v>
      </c>
      <c r="L8" s="21"/>
    </row>
    <row r="9" spans="1:31" s="2" customFormat="1" ht="16.5" customHeight="1">
      <c r="A9" s="39"/>
      <c r="B9" s="45"/>
      <c r="C9" s="39"/>
      <c r="D9" s="39"/>
      <c r="E9" s="144" t="s">
        <v>147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148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449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ROUND((SUM(BE87:BE95)),2)</f>
        <v>0</v>
      </c>
      <c r="G35" s="39"/>
      <c r="H35" s="39"/>
      <c r="I35" s="158">
        <v>0.21</v>
      </c>
      <c r="J35" s="157">
        <f>ROUND(((SUM(BE87:BE95))*I35),2)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ROUND((SUM(BF87:BF95)),2)</f>
        <v>0</v>
      </c>
      <c r="G36" s="39"/>
      <c r="H36" s="39"/>
      <c r="I36" s="158">
        <v>0.15</v>
      </c>
      <c r="J36" s="157">
        <f>ROUND(((SUM(BF87:BF95))*I36),2)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ROUND((SUM(BG87:BG95)),2)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ROUND((SUM(BH87:BH95)),2)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53</v>
      </c>
      <c r="F39" s="157">
        <f>ROUND((SUM(BI87:BI95)),2)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112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147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148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ZL5 k VV - Dotazy č. 19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113</v>
      </c>
      <c r="D61" s="172"/>
      <c r="E61" s="172"/>
      <c r="F61" s="172"/>
      <c r="G61" s="172"/>
      <c r="H61" s="172"/>
      <c r="I61" s="172"/>
      <c r="J61" s="173" t="s">
        <v>114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115</v>
      </c>
    </row>
    <row r="64" spans="1:31" s="9" customFormat="1" ht="24.95" customHeight="1">
      <c r="A64" s="9"/>
      <c r="B64" s="175"/>
      <c r="C64" s="176"/>
      <c r="D64" s="177" t="s">
        <v>150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153</v>
      </c>
      <c r="E65" s="227"/>
      <c r="F65" s="227"/>
      <c r="G65" s="227"/>
      <c r="H65" s="227"/>
      <c r="I65" s="227"/>
      <c r="J65" s="228">
        <f>J89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117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6.25" customHeight="1">
      <c r="A75" s="39"/>
      <c r="B75" s="40"/>
      <c r="C75" s="41"/>
      <c r="D75" s="41"/>
      <c r="E75" s="170" t="str">
        <f>E7</f>
        <v>Přístavba a celková rekonstrukce domu sociální péče Kralovice - 1.ETAPA, vč. ZL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110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147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148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ZL5 k VV - Dotazy č. 19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22</v>
      </c>
      <c r="D81" s="41"/>
      <c r="E81" s="41"/>
      <c r="F81" s="28" t="str">
        <f>F14</f>
        <v xml:space="preserve">Plzeňská třída 345, 331 41  Kralovice u Rakovníka</v>
      </c>
      <c r="G81" s="41"/>
      <c r="H81" s="41"/>
      <c r="I81" s="33" t="s">
        <v>24</v>
      </c>
      <c r="J81" s="73" t="str">
        <f>IF(J14="","",J14)</f>
        <v>26. 5. 2022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26</v>
      </c>
      <c r="D83" s="41"/>
      <c r="E83" s="41"/>
      <c r="F83" s="28" t="str">
        <f>E17</f>
        <v>Dům sociální péče Kralovice, p.o.</v>
      </c>
      <c r="G83" s="41"/>
      <c r="H83" s="41"/>
      <c r="I83" s="33" t="s">
        <v>34</v>
      </c>
      <c r="J83" s="37" t="str">
        <f>E23</f>
        <v>Řezanina &amp; Bartoň, s.r.o.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32</v>
      </c>
      <c r="D84" s="41"/>
      <c r="E84" s="41"/>
      <c r="F84" s="28" t="str">
        <f>IF(E20="","",E20)</f>
        <v>Vyplň údaj</v>
      </c>
      <c r="G84" s="41"/>
      <c r="H84" s="41"/>
      <c r="I84" s="33" t="s">
        <v>38</v>
      </c>
      <c r="J84" s="37" t="str">
        <f>E26</f>
        <v>BACing s.r.o.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0" customFormat="1" ht="29.25" customHeight="1">
      <c r="A86" s="181"/>
      <c r="B86" s="182"/>
      <c r="C86" s="183" t="s">
        <v>118</v>
      </c>
      <c r="D86" s="184" t="s">
        <v>63</v>
      </c>
      <c r="E86" s="184" t="s">
        <v>59</v>
      </c>
      <c r="F86" s="184" t="s">
        <v>60</v>
      </c>
      <c r="G86" s="184" t="s">
        <v>119</v>
      </c>
      <c r="H86" s="184" t="s">
        <v>120</v>
      </c>
      <c r="I86" s="184" t="s">
        <v>121</v>
      </c>
      <c r="J86" s="184" t="s">
        <v>114</v>
      </c>
      <c r="K86" s="185" t="s">
        <v>122</v>
      </c>
      <c r="L86" s="186"/>
      <c r="M86" s="93" t="s">
        <v>77</v>
      </c>
      <c r="N86" s="94" t="s">
        <v>48</v>
      </c>
      <c r="O86" s="94" t="s">
        <v>123</v>
      </c>
      <c r="P86" s="94" t="s">
        <v>124</v>
      </c>
      <c r="Q86" s="94" t="s">
        <v>125</v>
      </c>
      <c r="R86" s="94" t="s">
        <v>126</v>
      </c>
      <c r="S86" s="94" t="s">
        <v>127</v>
      </c>
      <c r="T86" s="95" t="s">
        <v>128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pans="1:63" s="2" customFormat="1" ht="22.8" customHeight="1">
      <c r="A87" s="39"/>
      <c r="B87" s="40"/>
      <c r="C87" s="100" t="s">
        <v>129</v>
      </c>
      <c r="D87" s="41"/>
      <c r="E87" s="41"/>
      <c r="F87" s="41"/>
      <c r="G87" s="41"/>
      <c r="H87" s="41"/>
      <c r="I87" s="41"/>
      <c r="J87" s="187">
        <f>BK87</f>
        <v>0</v>
      </c>
      <c r="K87" s="41"/>
      <c r="L87" s="45"/>
      <c r="M87" s="96"/>
      <c r="N87" s="188"/>
      <c r="O87" s="97"/>
      <c r="P87" s="189">
        <f>P88</f>
        <v>0</v>
      </c>
      <c r="Q87" s="97"/>
      <c r="R87" s="189">
        <f>R88</f>
        <v>0.018000000000000002</v>
      </c>
      <c r="S87" s="97"/>
      <c r="T87" s="190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78</v>
      </c>
      <c r="AU87" s="18" t="s">
        <v>115</v>
      </c>
      <c r="BK87" s="191">
        <f>BK88</f>
        <v>0</v>
      </c>
    </row>
    <row r="88" spans="1:63" s="11" customFormat="1" ht="25.9" customHeight="1">
      <c r="A88" s="11"/>
      <c r="B88" s="192"/>
      <c r="C88" s="193"/>
      <c r="D88" s="194" t="s">
        <v>78</v>
      </c>
      <c r="E88" s="195" t="s">
        <v>154</v>
      </c>
      <c r="F88" s="195" t="s">
        <v>155</v>
      </c>
      <c r="G88" s="193"/>
      <c r="H88" s="193"/>
      <c r="I88" s="196"/>
      <c r="J88" s="197">
        <f>BK88</f>
        <v>0</v>
      </c>
      <c r="K88" s="193"/>
      <c r="L88" s="198"/>
      <c r="M88" s="199"/>
      <c r="N88" s="200"/>
      <c r="O88" s="200"/>
      <c r="P88" s="201">
        <f>P89</f>
        <v>0</v>
      </c>
      <c r="Q88" s="200"/>
      <c r="R88" s="201">
        <f>R89</f>
        <v>0.018000000000000002</v>
      </c>
      <c r="S88" s="200"/>
      <c r="T88" s="202">
        <f>T89</f>
        <v>0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203" t="s">
        <v>89</v>
      </c>
      <c r="AT88" s="204" t="s">
        <v>78</v>
      </c>
      <c r="AU88" s="204" t="s">
        <v>79</v>
      </c>
      <c r="AY88" s="203" t="s">
        <v>133</v>
      </c>
      <c r="BK88" s="205">
        <f>BK89</f>
        <v>0</v>
      </c>
    </row>
    <row r="89" spans="1:63" s="11" customFormat="1" ht="22.8" customHeight="1">
      <c r="A89" s="11"/>
      <c r="B89" s="192"/>
      <c r="C89" s="193"/>
      <c r="D89" s="194" t="s">
        <v>78</v>
      </c>
      <c r="E89" s="230" t="s">
        <v>200</v>
      </c>
      <c r="F89" s="230" t="s">
        <v>201</v>
      </c>
      <c r="G89" s="193"/>
      <c r="H89" s="193"/>
      <c r="I89" s="196"/>
      <c r="J89" s="231">
        <f>BK89</f>
        <v>0</v>
      </c>
      <c r="K89" s="193"/>
      <c r="L89" s="198"/>
      <c r="M89" s="199"/>
      <c r="N89" s="200"/>
      <c r="O89" s="200"/>
      <c r="P89" s="201">
        <f>SUM(P90:P95)</f>
        <v>0</v>
      </c>
      <c r="Q89" s="200"/>
      <c r="R89" s="201">
        <f>SUM(R90:R95)</f>
        <v>0.018000000000000002</v>
      </c>
      <c r="S89" s="200"/>
      <c r="T89" s="202">
        <f>SUM(T90:T95)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203" t="s">
        <v>89</v>
      </c>
      <c r="AT89" s="204" t="s">
        <v>78</v>
      </c>
      <c r="AU89" s="204" t="s">
        <v>87</v>
      </c>
      <c r="AY89" s="203" t="s">
        <v>133</v>
      </c>
      <c r="BK89" s="205">
        <f>SUM(BK90:BK95)</f>
        <v>0</v>
      </c>
    </row>
    <row r="90" spans="1:65" s="2" customFormat="1" ht="37.8" customHeight="1">
      <c r="A90" s="39"/>
      <c r="B90" s="40"/>
      <c r="C90" s="206" t="s">
        <v>277</v>
      </c>
      <c r="D90" s="206" t="s">
        <v>134</v>
      </c>
      <c r="E90" s="207" t="s">
        <v>374</v>
      </c>
      <c r="F90" s="208" t="s">
        <v>375</v>
      </c>
      <c r="G90" s="209" t="s">
        <v>188</v>
      </c>
      <c r="H90" s="210">
        <v>3</v>
      </c>
      <c r="I90" s="211"/>
      <c r="J90" s="212">
        <f>ROUND(I90*H90,2)</f>
        <v>0</v>
      </c>
      <c r="K90" s="208" t="s">
        <v>77</v>
      </c>
      <c r="L90" s="45"/>
      <c r="M90" s="213" t="s">
        <v>77</v>
      </c>
      <c r="N90" s="214" t="s">
        <v>50</v>
      </c>
      <c r="O90" s="85"/>
      <c r="P90" s="215">
        <f>O90*H90</f>
        <v>0</v>
      </c>
      <c r="Q90" s="215">
        <v>0.006</v>
      </c>
      <c r="R90" s="215">
        <f>Q90*H90</f>
        <v>0.018000000000000002</v>
      </c>
      <c r="S90" s="215">
        <v>0</v>
      </c>
      <c r="T90" s="216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7" t="s">
        <v>164</v>
      </c>
      <c r="AT90" s="217" t="s">
        <v>134</v>
      </c>
      <c r="AU90" s="217" t="s">
        <v>89</v>
      </c>
      <c r="AY90" s="18" t="s">
        <v>133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8" t="s">
        <v>89</v>
      </c>
      <c r="BK90" s="218">
        <f>ROUND(I90*H90,2)</f>
        <v>0</v>
      </c>
      <c r="BL90" s="18" t="s">
        <v>164</v>
      </c>
      <c r="BM90" s="217" t="s">
        <v>376</v>
      </c>
    </row>
    <row r="91" spans="1:51" s="15" customFormat="1" ht="12">
      <c r="A91" s="15"/>
      <c r="B91" s="271"/>
      <c r="C91" s="272"/>
      <c r="D91" s="244" t="s">
        <v>166</v>
      </c>
      <c r="E91" s="273" t="s">
        <v>77</v>
      </c>
      <c r="F91" s="274" t="s">
        <v>372</v>
      </c>
      <c r="G91" s="272"/>
      <c r="H91" s="273" t="s">
        <v>77</v>
      </c>
      <c r="I91" s="275"/>
      <c r="J91" s="272"/>
      <c r="K91" s="272"/>
      <c r="L91" s="276"/>
      <c r="M91" s="277"/>
      <c r="N91" s="278"/>
      <c r="O91" s="278"/>
      <c r="P91" s="278"/>
      <c r="Q91" s="278"/>
      <c r="R91" s="278"/>
      <c r="S91" s="278"/>
      <c r="T91" s="279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80" t="s">
        <v>166</v>
      </c>
      <c r="AU91" s="280" t="s">
        <v>89</v>
      </c>
      <c r="AV91" s="15" t="s">
        <v>87</v>
      </c>
      <c r="AW91" s="15" t="s">
        <v>37</v>
      </c>
      <c r="AX91" s="15" t="s">
        <v>79</v>
      </c>
      <c r="AY91" s="280" t="s">
        <v>133</v>
      </c>
    </row>
    <row r="92" spans="1:51" s="13" customFormat="1" ht="12">
      <c r="A92" s="13"/>
      <c r="B92" s="242"/>
      <c r="C92" s="243"/>
      <c r="D92" s="244" t="s">
        <v>166</v>
      </c>
      <c r="E92" s="245" t="s">
        <v>77</v>
      </c>
      <c r="F92" s="246" t="s">
        <v>450</v>
      </c>
      <c r="G92" s="243"/>
      <c r="H92" s="247">
        <v>3</v>
      </c>
      <c r="I92" s="248"/>
      <c r="J92" s="243"/>
      <c r="K92" s="243"/>
      <c r="L92" s="249"/>
      <c r="M92" s="250"/>
      <c r="N92" s="251"/>
      <c r="O92" s="251"/>
      <c r="P92" s="251"/>
      <c r="Q92" s="251"/>
      <c r="R92" s="251"/>
      <c r="S92" s="251"/>
      <c r="T92" s="25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3" t="s">
        <v>166</v>
      </c>
      <c r="AU92" s="253" t="s">
        <v>89</v>
      </c>
      <c r="AV92" s="13" t="s">
        <v>89</v>
      </c>
      <c r="AW92" s="13" t="s">
        <v>37</v>
      </c>
      <c r="AX92" s="13" t="s">
        <v>79</v>
      </c>
      <c r="AY92" s="253" t="s">
        <v>133</v>
      </c>
    </row>
    <row r="93" spans="1:51" s="14" customFormat="1" ht="12">
      <c r="A93" s="14"/>
      <c r="B93" s="254"/>
      <c r="C93" s="255"/>
      <c r="D93" s="244" t="s">
        <v>166</v>
      </c>
      <c r="E93" s="256" t="s">
        <v>77</v>
      </c>
      <c r="F93" s="257" t="s">
        <v>169</v>
      </c>
      <c r="G93" s="255"/>
      <c r="H93" s="258">
        <v>3</v>
      </c>
      <c r="I93" s="259"/>
      <c r="J93" s="255"/>
      <c r="K93" s="255"/>
      <c r="L93" s="260"/>
      <c r="M93" s="261"/>
      <c r="N93" s="262"/>
      <c r="O93" s="262"/>
      <c r="P93" s="262"/>
      <c r="Q93" s="262"/>
      <c r="R93" s="262"/>
      <c r="S93" s="262"/>
      <c r="T93" s="26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64" t="s">
        <v>166</v>
      </c>
      <c r="AU93" s="264" t="s">
        <v>89</v>
      </c>
      <c r="AV93" s="14" t="s">
        <v>132</v>
      </c>
      <c r="AW93" s="14" t="s">
        <v>37</v>
      </c>
      <c r="AX93" s="14" t="s">
        <v>87</v>
      </c>
      <c r="AY93" s="264" t="s">
        <v>133</v>
      </c>
    </row>
    <row r="94" spans="1:65" s="2" customFormat="1" ht="44.25" customHeight="1">
      <c r="A94" s="39"/>
      <c r="B94" s="40"/>
      <c r="C94" s="206" t="s">
        <v>8</v>
      </c>
      <c r="D94" s="206" t="s">
        <v>134</v>
      </c>
      <c r="E94" s="207" t="s">
        <v>216</v>
      </c>
      <c r="F94" s="208" t="s">
        <v>217</v>
      </c>
      <c r="G94" s="209" t="s">
        <v>180</v>
      </c>
      <c r="H94" s="265"/>
      <c r="I94" s="211"/>
      <c r="J94" s="212">
        <f>ROUND(I94*H94,2)</f>
        <v>0</v>
      </c>
      <c r="K94" s="208" t="s">
        <v>162</v>
      </c>
      <c r="L94" s="45"/>
      <c r="M94" s="213" t="s">
        <v>77</v>
      </c>
      <c r="N94" s="214" t="s">
        <v>50</v>
      </c>
      <c r="O94" s="85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164</v>
      </c>
      <c r="AT94" s="217" t="s">
        <v>134</v>
      </c>
      <c r="AU94" s="217" t="s">
        <v>89</v>
      </c>
      <c r="AY94" s="18" t="s">
        <v>133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89</v>
      </c>
      <c r="BK94" s="218">
        <f>ROUND(I94*H94,2)</f>
        <v>0</v>
      </c>
      <c r="BL94" s="18" t="s">
        <v>164</v>
      </c>
      <c r="BM94" s="217" t="s">
        <v>378</v>
      </c>
    </row>
    <row r="95" spans="1:47" s="2" customFormat="1" ht="12">
      <c r="A95" s="39"/>
      <c r="B95" s="40"/>
      <c r="C95" s="41"/>
      <c r="D95" s="266" t="s">
        <v>182</v>
      </c>
      <c r="E95" s="41"/>
      <c r="F95" s="267" t="s">
        <v>219</v>
      </c>
      <c r="G95" s="41"/>
      <c r="H95" s="41"/>
      <c r="I95" s="268"/>
      <c r="J95" s="41"/>
      <c r="K95" s="41"/>
      <c r="L95" s="45"/>
      <c r="M95" s="281"/>
      <c r="N95" s="282"/>
      <c r="O95" s="221"/>
      <c r="P95" s="221"/>
      <c r="Q95" s="221"/>
      <c r="R95" s="221"/>
      <c r="S95" s="221"/>
      <c r="T95" s="283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182</v>
      </c>
      <c r="AU95" s="18" t="s">
        <v>89</v>
      </c>
    </row>
    <row r="96" spans="1:31" s="2" customFormat="1" ht="6.95" customHeight="1">
      <c r="A96" s="39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45"/>
      <c r="M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</sheetData>
  <sheetProtection password="CC3D" sheet="1" objects="1" scenarios="1" formatColumns="0" formatRows="0" autoFilter="0"/>
  <autoFilter ref="C86:K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5" r:id="rId1" display="https://podminky.urs.cz/item/CS_URS_2022_01/9987672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9"/>
      <c r="C3" s="140"/>
      <c r="D3" s="140"/>
      <c r="E3" s="140"/>
      <c r="F3" s="140"/>
      <c r="G3" s="140"/>
      <c r="H3" s="21"/>
    </row>
    <row r="4" spans="2:8" s="1" customFormat="1" ht="24.95" customHeight="1">
      <c r="B4" s="21"/>
      <c r="C4" s="141" t="s">
        <v>451</v>
      </c>
      <c r="H4" s="21"/>
    </row>
    <row r="5" spans="2:8" s="1" customFormat="1" ht="12" customHeight="1">
      <c r="B5" s="21"/>
      <c r="C5" s="284" t="s">
        <v>13</v>
      </c>
      <c r="D5" s="150" t="s">
        <v>14</v>
      </c>
      <c r="E5" s="1"/>
      <c r="F5" s="1"/>
      <c r="H5" s="21"/>
    </row>
    <row r="6" spans="2:8" s="1" customFormat="1" ht="36.95" customHeight="1">
      <c r="B6" s="21"/>
      <c r="C6" s="285" t="s">
        <v>16</v>
      </c>
      <c r="D6" s="286" t="s">
        <v>17</v>
      </c>
      <c r="E6" s="1"/>
      <c r="F6" s="1"/>
      <c r="H6" s="21"/>
    </row>
    <row r="7" spans="2:8" s="1" customFormat="1" ht="16.5" customHeight="1">
      <c r="B7" s="21"/>
      <c r="C7" s="143" t="s">
        <v>24</v>
      </c>
      <c r="D7" s="147" t="str">
        <f>'Rekapitulace stavby'!AN8</f>
        <v>26. 5. 2022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0" customFormat="1" ht="29.25" customHeight="1">
      <c r="A9" s="181"/>
      <c r="B9" s="287"/>
      <c r="C9" s="288" t="s">
        <v>59</v>
      </c>
      <c r="D9" s="289" t="s">
        <v>60</v>
      </c>
      <c r="E9" s="289" t="s">
        <v>119</v>
      </c>
      <c r="F9" s="290" t="s">
        <v>452</v>
      </c>
      <c r="G9" s="181"/>
      <c r="H9" s="287"/>
    </row>
    <row r="10" spans="1:8" s="2" customFormat="1" ht="26.4" customHeight="1">
      <c r="A10" s="39"/>
      <c r="B10" s="45"/>
      <c r="C10" s="291" t="s">
        <v>453</v>
      </c>
      <c r="D10" s="291" t="s">
        <v>94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2" t="s">
        <v>140</v>
      </c>
      <c r="D11" s="293" t="s">
        <v>141</v>
      </c>
      <c r="E11" s="294" t="s">
        <v>142</v>
      </c>
      <c r="F11" s="295">
        <v>74.919</v>
      </c>
      <c r="G11" s="39"/>
      <c r="H11" s="45"/>
    </row>
    <row r="12" spans="1:8" s="2" customFormat="1" ht="16.8" customHeight="1">
      <c r="A12" s="39"/>
      <c r="B12" s="45"/>
      <c r="C12" s="296" t="s">
        <v>454</v>
      </c>
      <c r="D12" s="39"/>
      <c r="E12" s="39"/>
      <c r="F12" s="39"/>
      <c r="G12" s="39"/>
      <c r="H12" s="45"/>
    </row>
    <row r="13" spans="1:8" s="2" customFormat="1" ht="16.8" customHeight="1">
      <c r="A13" s="39"/>
      <c r="B13" s="45"/>
      <c r="C13" s="297" t="s">
        <v>160</v>
      </c>
      <c r="D13" s="297" t="s">
        <v>161</v>
      </c>
      <c r="E13" s="18" t="s">
        <v>142</v>
      </c>
      <c r="F13" s="298">
        <v>-83.671</v>
      </c>
      <c r="G13" s="39"/>
      <c r="H13" s="45"/>
    </row>
    <row r="14" spans="1:8" s="2" customFormat="1" ht="16.8" customHeight="1">
      <c r="A14" s="39"/>
      <c r="B14" s="45"/>
      <c r="C14" s="297" t="s">
        <v>172</v>
      </c>
      <c r="D14" s="297" t="s">
        <v>173</v>
      </c>
      <c r="E14" s="18" t="s">
        <v>142</v>
      </c>
      <c r="F14" s="298">
        <v>83.671</v>
      </c>
      <c r="G14" s="39"/>
      <c r="H14" s="45"/>
    </row>
    <row r="15" spans="1:8" s="2" customFormat="1" ht="16.8" customHeight="1">
      <c r="A15" s="39"/>
      <c r="B15" s="45"/>
      <c r="C15" s="292" t="s">
        <v>144</v>
      </c>
      <c r="D15" s="293" t="s">
        <v>145</v>
      </c>
      <c r="E15" s="294" t="s">
        <v>142</v>
      </c>
      <c r="F15" s="295">
        <v>4.768</v>
      </c>
      <c r="G15" s="39"/>
      <c r="H15" s="45"/>
    </row>
    <row r="16" spans="1:8" s="2" customFormat="1" ht="16.8" customHeight="1">
      <c r="A16" s="39"/>
      <c r="B16" s="45"/>
      <c r="C16" s="296" t="s">
        <v>454</v>
      </c>
      <c r="D16" s="39"/>
      <c r="E16" s="39"/>
      <c r="F16" s="39"/>
      <c r="G16" s="39"/>
      <c r="H16" s="45"/>
    </row>
    <row r="17" spans="1:8" s="2" customFormat="1" ht="16.8" customHeight="1">
      <c r="A17" s="39"/>
      <c r="B17" s="45"/>
      <c r="C17" s="297" t="s">
        <v>160</v>
      </c>
      <c r="D17" s="297" t="s">
        <v>161</v>
      </c>
      <c r="E17" s="18" t="s">
        <v>142</v>
      </c>
      <c r="F17" s="298">
        <v>-83.671</v>
      </c>
      <c r="G17" s="39"/>
      <c r="H17" s="45"/>
    </row>
    <row r="18" spans="1:8" s="2" customFormat="1" ht="16.8" customHeight="1">
      <c r="A18" s="39"/>
      <c r="B18" s="45"/>
      <c r="C18" s="297" t="s">
        <v>172</v>
      </c>
      <c r="D18" s="297" t="s">
        <v>173</v>
      </c>
      <c r="E18" s="18" t="s">
        <v>142</v>
      </c>
      <c r="F18" s="298">
        <v>83.671</v>
      </c>
      <c r="G18" s="39"/>
      <c r="H18" s="45"/>
    </row>
    <row r="19" spans="1:8" s="2" customFormat="1" ht="7.4" customHeight="1">
      <c r="A19" s="39"/>
      <c r="B19" s="166"/>
      <c r="C19" s="167"/>
      <c r="D19" s="167"/>
      <c r="E19" s="167"/>
      <c r="F19" s="167"/>
      <c r="G19" s="167"/>
      <c r="H19" s="45"/>
    </row>
    <row r="20" spans="1:8" s="2" customFormat="1" ht="12">
      <c r="A20" s="39"/>
      <c r="B20" s="39"/>
      <c r="C20" s="39"/>
      <c r="D20" s="39"/>
      <c r="E20" s="39"/>
      <c r="F20" s="39"/>
      <c r="G20" s="39"/>
      <c r="H20" s="39"/>
    </row>
  </sheetData>
  <sheetProtection password="CC3D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9" customWidth="1"/>
    <col min="2" max="2" width="1.7109375" style="299" customWidth="1"/>
    <col min="3" max="4" width="5.00390625" style="299" customWidth="1"/>
    <col min="5" max="5" width="11.7109375" style="299" customWidth="1"/>
    <col min="6" max="6" width="9.140625" style="299" customWidth="1"/>
    <col min="7" max="7" width="5.00390625" style="299" customWidth="1"/>
    <col min="8" max="8" width="77.8515625" style="299" customWidth="1"/>
    <col min="9" max="10" width="20.00390625" style="299" customWidth="1"/>
    <col min="11" max="11" width="1.7109375" style="299" customWidth="1"/>
  </cols>
  <sheetData>
    <row r="1" s="1" customFormat="1" ht="37.5" customHeight="1"/>
    <row r="2" spans="2:11" s="1" customFormat="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pans="2:11" s="16" customFormat="1" ht="45" customHeight="1">
      <c r="B3" s="303"/>
      <c r="C3" s="304" t="s">
        <v>455</v>
      </c>
      <c r="D3" s="304"/>
      <c r="E3" s="304"/>
      <c r="F3" s="304"/>
      <c r="G3" s="304"/>
      <c r="H3" s="304"/>
      <c r="I3" s="304"/>
      <c r="J3" s="304"/>
      <c r="K3" s="305"/>
    </row>
    <row r="4" spans="2:11" s="1" customFormat="1" ht="25.5" customHeight="1">
      <c r="B4" s="306"/>
      <c r="C4" s="307" t="s">
        <v>456</v>
      </c>
      <c r="D4" s="307"/>
      <c r="E4" s="307"/>
      <c r="F4" s="307"/>
      <c r="G4" s="307"/>
      <c r="H4" s="307"/>
      <c r="I4" s="307"/>
      <c r="J4" s="307"/>
      <c r="K4" s="308"/>
    </row>
    <row r="5" spans="2:11" s="1" customFormat="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pans="2:11" s="1" customFormat="1" ht="15" customHeight="1">
      <c r="B6" s="306"/>
      <c r="C6" s="310" t="s">
        <v>457</v>
      </c>
      <c r="D6" s="310"/>
      <c r="E6" s="310"/>
      <c r="F6" s="310"/>
      <c r="G6" s="310"/>
      <c r="H6" s="310"/>
      <c r="I6" s="310"/>
      <c r="J6" s="310"/>
      <c r="K6" s="308"/>
    </row>
    <row r="7" spans="2:11" s="1" customFormat="1" ht="15" customHeight="1">
      <c r="B7" s="311"/>
      <c r="C7" s="310" t="s">
        <v>458</v>
      </c>
      <c r="D7" s="310"/>
      <c r="E7" s="310"/>
      <c r="F7" s="310"/>
      <c r="G7" s="310"/>
      <c r="H7" s="310"/>
      <c r="I7" s="310"/>
      <c r="J7" s="310"/>
      <c r="K7" s="308"/>
    </row>
    <row r="8" spans="2:11" s="1" customFormat="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pans="2:11" s="1" customFormat="1" ht="15" customHeight="1">
      <c r="B9" s="311"/>
      <c r="C9" s="310" t="s">
        <v>459</v>
      </c>
      <c r="D9" s="310"/>
      <c r="E9" s="310"/>
      <c r="F9" s="310"/>
      <c r="G9" s="310"/>
      <c r="H9" s="310"/>
      <c r="I9" s="310"/>
      <c r="J9" s="310"/>
      <c r="K9" s="308"/>
    </row>
    <row r="10" spans="2:11" s="1" customFormat="1" ht="15" customHeight="1">
      <c r="B10" s="311"/>
      <c r="C10" s="310"/>
      <c r="D10" s="310" t="s">
        <v>460</v>
      </c>
      <c r="E10" s="310"/>
      <c r="F10" s="310"/>
      <c r="G10" s="310"/>
      <c r="H10" s="310"/>
      <c r="I10" s="310"/>
      <c r="J10" s="310"/>
      <c r="K10" s="308"/>
    </row>
    <row r="11" spans="2:11" s="1" customFormat="1" ht="15" customHeight="1">
      <c r="B11" s="311"/>
      <c r="C11" s="312"/>
      <c r="D11" s="310" t="s">
        <v>461</v>
      </c>
      <c r="E11" s="310"/>
      <c r="F11" s="310"/>
      <c r="G11" s="310"/>
      <c r="H11" s="310"/>
      <c r="I11" s="310"/>
      <c r="J11" s="310"/>
      <c r="K11" s="308"/>
    </row>
    <row r="12" spans="2:11" s="1" customFormat="1" ht="15" customHeight="1">
      <c r="B12" s="311"/>
      <c r="C12" s="312"/>
      <c r="D12" s="310"/>
      <c r="E12" s="310"/>
      <c r="F12" s="310"/>
      <c r="G12" s="310"/>
      <c r="H12" s="310"/>
      <c r="I12" s="310"/>
      <c r="J12" s="310"/>
      <c r="K12" s="308"/>
    </row>
    <row r="13" spans="2:11" s="1" customFormat="1" ht="15" customHeight="1">
      <c r="B13" s="311"/>
      <c r="C13" s="312"/>
      <c r="D13" s="313" t="s">
        <v>462</v>
      </c>
      <c r="E13" s="310"/>
      <c r="F13" s="310"/>
      <c r="G13" s="310"/>
      <c r="H13" s="310"/>
      <c r="I13" s="310"/>
      <c r="J13" s="310"/>
      <c r="K13" s="308"/>
    </row>
    <row r="14" spans="2:11" s="1" customFormat="1" ht="12.75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08"/>
    </row>
    <row r="15" spans="2:11" s="1" customFormat="1" ht="15" customHeight="1">
      <c r="B15" s="311"/>
      <c r="C15" s="312"/>
      <c r="D15" s="310" t="s">
        <v>463</v>
      </c>
      <c r="E15" s="310"/>
      <c r="F15" s="310"/>
      <c r="G15" s="310"/>
      <c r="H15" s="310"/>
      <c r="I15" s="310"/>
      <c r="J15" s="310"/>
      <c r="K15" s="308"/>
    </row>
    <row r="16" spans="2:11" s="1" customFormat="1" ht="15" customHeight="1">
      <c r="B16" s="311"/>
      <c r="C16" s="312"/>
      <c r="D16" s="310" t="s">
        <v>464</v>
      </c>
      <c r="E16" s="310"/>
      <c r="F16" s="310"/>
      <c r="G16" s="310"/>
      <c r="H16" s="310"/>
      <c r="I16" s="310"/>
      <c r="J16" s="310"/>
      <c r="K16" s="308"/>
    </row>
    <row r="17" spans="2:11" s="1" customFormat="1" ht="15" customHeight="1">
      <c r="B17" s="311"/>
      <c r="C17" s="312"/>
      <c r="D17" s="310" t="s">
        <v>465</v>
      </c>
      <c r="E17" s="310"/>
      <c r="F17" s="310"/>
      <c r="G17" s="310"/>
      <c r="H17" s="310"/>
      <c r="I17" s="310"/>
      <c r="J17" s="310"/>
      <c r="K17" s="308"/>
    </row>
    <row r="18" spans="2:11" s="1" customFormat="1" ht="15" customHeight="1">
      <c r="B18" s="311"/>
      <c r="C18" s="312"/>
      <c r="D18" s="312"/>
      <c r="E18" s="314" t="s">
        <v>86</v>
      </c>
      <c r="F18" s="310" t="s">
        <v>466</v>
      </c>
      <c r="G18" s="310"/>
      <c r="H18" s="310"/>
      <c r="I18" s="310"/>
      <c r="J18" s="310"/>
      <c r="K18" s="308"/>
    </row>
    <row r="19" spans="2:11" s="1" customFormat="1" ht="15" customHeight="1">
      <c r="B19" s="311"/>
      <c r="C19" s="312"/>
      <c r="D19" s="312"/>
      <c r="E19" s="314" t="s">
        <v>467</v>
      </c>
      <c r="F19" s="310" t="s">
        <v>468</v>
      </c>
      <c r="G19" s="310"/>
      <c r="H19" s="310"/>
      <c r="I19" s="310"/>
      <c r="J19" s="310"/>
      <c r="K19" s="308"/>
    </row>
    <row r="20" spans="2:11" s="1" customFormat="1" ht="15" customHeight="1">
      <c r="B20" s="311"/>
      <c r="C20" s="312"/>
      <c r="D20" s="312"/>
      <c r="E20" s="314" t="s">
        <v>469</v>
      </c>
      <c r="F20" s="310" t="s">
        <v>470</v>
      </c>
      <c r="G20" s="310"/>
      <c r="H20" s="310"/>
      <c r="I20" s="310"/>
      <c r="J20" s="310"/>
      <c r="K20" s="308"/>
    </row>
    <row r="21" spans="2:11" s="1" customFormat="1" ht="15" customHeight="1">
      <c r="B21" s="311"/>
      <c r="C21" s="312"/>
      <c r="D21" s="312"/>
      <c r="E21" s="314" t="s">
        <v>471</v>
      </c>
      <c r="F21" s="310" t="s">
        <v>472</v>
      </c>
      <c r="G21" s="310"/>
      <c r="H21" s="310"/>
      <c r="I21" s="310"/>
      <c r="J21" s="310"/>
      <c r="K21" s="308"/>
    </row>
    <row r="22" spans="2:11" s="1" customFormat="1" ht="15" customHeight="1">
      <c r="B22" s="311"/>
      <c r="C22" s="312"/>
      <c r="D22" s="312"/>
      <c r="E22" s="314" t="s">
        <v>130</v>
      </c>
      <c r="F22" s="310" t="s">
        <v>131</v>
      </c>
      <c r="G22" s="310"/>
      <c r="H22" s="310"/>
      <c r="I22" s="310"/>
      <c r="J22" s="310"/>
      <c r="K22" s="308"/>
    </row>
    <row r="23" spans="2:11" s="1" customFormat="1" ht="15" customHeight="1">
      <c r="B23" s="311"/>
      <c r="C23" s="312"/>
      <c r="D23" s="312"/>
      <c r="E23" s="314" t="s">
        <v>95</v>
      </c>
      <c r="F23" s="310" t="s">
        <v>473</v>
      </c>
      <c r="G23" s="310"/>
      <c r="H23" s="310"/>
      <c r="I23" s="310"/>
      <c r="J23" s="310"/>
      <c r="K23" s="308"/>
    </row>
    <row r="24" spans="2:11" s="1" customFormat="1" ht="12.75" customHeight="1">
      <c r="B24" s="311"/>
      <c r="C24" s="312"/>
      <c r="D24" s="312"/>
      <c r="E24" s="312"/>
      <c r="F24" s="312"/>
      <c r="G24" s="312"/>
      <c r="H24" s="312"/>
      <c r="I24" s="312"/>
      <c r="J24" s="312"/>
      <c r="K24" s="308"/>
    </row>
    <row r="25" spans="2:11" s="1" customFormat="1" ht="15" customHeight="1">
      <c r="B25" s="311"/>
      <c r="C25" s="310" t="s">
        <v>474</v>
      </c>
      <c r="D25" s="310"/>
      <c r="E25" s="310"/>
      <c r="F25" s="310"/>
      <c r="G25" s="310"/>
      <c r="H25" s="310"/>
      <c r="I25" s="310"/>
      <c r="J25" s="310"/>
      <c r="K25" s="308"/>
    </row>
    <row r="26" spans="2:11" s="1" customFormat="1" ht="15" customHeight="1">
      <c r="B26" s="311"/>
      <c r="C26" s="310" t="s">
        <v>475</v>
      </c>
      <c r="D26" s="310"/>
      <c r="E26" s="310"/>
      <c r="F26" s="310"/>
      <c r="G26" s="310"/>
      <c r="H26" s="310"/>
      <c r="I26" s="310"/>
      <c r="J26" s="310"/>
      <c r="K26" s="308"/>
    </row>
    <row r="27" spans="2:11" s="1" customFormat="1" ht="15" customHeight="1">
      <c r="B27" s="311"/>
      <c r="C27" s="310"/>
      <c r="D27" s="310" t="s">
        <v>476</v>
      </c>
      <c r="E27" s="310"/>
      <c r="F27" s="310"/>
      <c r="G27" s="310"/>
      <c r="H27" s="310"/>
      <c r="I27" s="310"/>
      <c r="J27" s="310"/>
      <c r="K27" s="308"/>
    </row>
    <row r="28" spans="2:11" s="1" customFormat="1" ht="15" customHeight="1">
      <c r="B28" s="311"/>
      <c r="C28" s="312"/>
      <c r="D28" s="310" t="s">
        <v>477</v>
      </c>
      <c r="E28" s="310"/>
      <c r="F28" s="310"/>
      <c r="G28" s="310"/>
      <c r="H28" s="310"/>
      <c r="I28" s="310"/>
      <c r="J28" s="310"/>
      <c r="K28" s="308"/>
    </row>
    <row r="29" spans="2:11" s="1" customFormat="1" ht="12.75" customHeight="1">
      <c r="B29" s="311"/>
      <c r="C29" s="312"/>
      <c r="D29" s="312"/>
      <c r="E29" s="312"/>
      <c r="F29" s="312"/>
      <c r="G29" s="312"/>
      <c r="H29" s="312"/>
      <c r="I29" s="312"/>
      <c r="J29" s="312"/>
      <c r="K29" s="308"/>
    </row>
    <row r="30" spans="2:11" s="1" customFormat="1" ht="15" customHeight="1">
      <c r="B30" s="311"/>
      <c r="C30" s="312"/>
      <c r="D30" s="310" t="s">
        <v>478</v>
      </c>
      <c r="E30" s="310"/>
      <c r="F30" s="310"/>
      <c r="G30" s="310"/>
      <c r="H30" s="310"/>
      <c r="I30" s="310"/>
      <c r="J30" s="310"/>
      <c r="K30" s="308"/>
    </row>
    <row r="31" spans="2:11" s="1" customFormat="1" ht="15" customHeight="1">
      <c r="B31" s="311"/>
      <c r="C31" s="312"/>
      <c r="D31" s="310" t="s">
        <v>479</v>
      </c>
      <c r="E31" s="310"/>
      <c r="F31" s="310"/>
      <c r="G31" s="310"/>
      <c r="H31" s="310"/>
      <c r="I31" s="310"/>
      <c r="J31" s="310"/>
      <c r="K31" s="308"/>
    </row>
    <row r="32" spans="2:11" s="1" customFormat="1" ht="12.75" customHeight="1">
      <c r="B32" s="311"/>
      <c r="C32" s="312"/>
      <c r="D32" s="312"/>
      <c r="E32" s="312"/>
      <c r="F32" s="312"/>
      <c r="G32" s="312"/>
      <c r="H32" s="312"/>
      <c r="I32" s="312"/>
      <c r="J32" s="312"/>
      <c r="K32" s="308"/>
    </row>
    <row r="33" spans="2:11" s="1" customFormat="1" ht="15" customHeight="1">
      <c r="B33" s="311"/>
      <c r="C33" s="312"/>
      <c r="D33" s="310" t="s">
        <v>480</v>
      </c>
      <c r="E33" s="310"/>
      <c r="F33" s="310"/>
      <c r="G33" s="310"/>
      <c r="H33" s="310"/>
      <c r="I33" s="310"/>
      <c r="J33" s="310"/>
      <c r="K33" s="308"/>
    </row>
    <row r="34" spans="2:11" s="1" customFormat="1" ht="15" customHeight="1">
      <c r="B34" s="311"/>
      <c r="C34" s="312"/>
      <c r="D34" s="310" t="s">
        <v>481</v>
      </c>
      <c r="E34" s="310"/>
      <c r="F34" s="310"/>
      <c r="G34" s="310"/>
      <c r="H34" s="310"/>
      <c r="I34" s="310"/>
      <c r="J34" s="310"/>
      <c r="K34" s="308"/>
    </row>
    <row r="35" spans="2:11" s="1" customFormat="1" ht="15" customHeight="1">
      <c r="B35" s="311"/>
      <c r="C35" s="312"/>
      <c r="D35" s="310" t="s">
        <v>482</v>
      </c>
      <c r="E35" s="310"/>
      <c r="F35" s="310"/>
      <c r="G35" s="310"/>
      <c r="H35" s="310"/>
      <c r="I35" s="310"/>
      <c r="J35" s="310"/>
      <c r="K35" s="308"/>
    </row>
    <row r="36" spans="2:11" s="1" customFormat="1" ht="15" customHeight="1">
      <c r="B36" s="311"/>
      <c r="C36" s="312"/>
      <c r="D36" s="310"/>
      <c r="E36" s="313" t="s">
        <v>118</v>
      </c>
      <c r="F36" s="310"/>
      <c r="G36" s="310" t="s">
        <v>483</v>
      </c>
      <c r="H36" s="310"/>
      <c r="I36" s="310"/>
      <c r="J36" s="310"/>
      <c r="K36" s="308"/>
    </row>
    <row r="37" spans="2:11" s="1" customFormat="1" ht="30.75" customHeight="1">
      <c r="B37" s="311"/>
      <c r="C37" s="312"/>
      <c r="D37" s="310"/>
      <c r="E37" s="313" t="s">
        <v>484</v>
      </c>
      <c r="F37" s="310"/>
      <c r="G37" s="310" t="s">
        <v>485</v>
      </c>
      <c r="H37" s="310"/>
      <c r="I37" s="310"/>
      <c r="J37" s="310"/>
      <c r="K37" s="308"/>
    </row>
    <row r="38" spans="2:11" s="1" customFormat="1" ht="15" customHeight="1">
      <c r="B38" s="311"/>
      <c r="C38" s="312"/>
      <c r="D38" s="310"/>
      <c r="E38" s="313" t="s">
        <v>59</v>
      </c>
      <c r="F38" s="310"/>
      <c r="G38" s="310" t="s">
        <v>486</v>
      </c>
      <c r="H38" s="310"/>
      <c r="I38" s="310"/>
      <c r="J38" s="310"/>
      <c r="K38" s="308"/>
    </row>
    <row r="39" spans="2:11" s="1" customFormat="1" ht="15" customHeight="1">
      <c r="B39" s="311"/>
      <c r="C39" s="312"/>
      <c r="D39" s="310"/>
      <c r="E39" s="313" t="s">
        <v>60</v>
      </c>
      <c r="F39" s="310"/>
      <c r="G39" s="310" t="s">
        <v>487</v>
      </c>
      <c r="H39" s="310"/>
      <c r="I39" s="310"/>
      <c r="J39" s="310"/>
      <c r="K39" s="308"/>
    </row>
    <row r="40" spans="2:11" s="1" customFormat="1" ht="15" customHeight="1">
      <c r="B40" s="311"/>
      <c r="C40" s="312"/>
      <c r="D40" s="310"/>
      <c r="E40" s="313" t="s">
        <v>119</v>
      </c>
      <c r="F40" s="310"/>
      <c r="G40" s="310" t="s">
        <v>488</v>
      </c>
      <c r="H40" s="310"/>
      <c r="I40" s="310"/>
      <c r="J40" s="310"/>
      <c r="K40" s="308"/>
    </row>
    <row r="41" spans="2:11" s="1" customFormat="1" ht="15" customHeight="1">
      <c r="B41" s="311"/>
      <c r="C41" s="312"/>
      <c r="D41" s="310"/>
      <c r="E41" s="313" t="s">
        <v>120</v>
      </c>
      <c r="F41" s="310"/>
      <c r="G41" s="310" t="s">
        <v>489</v>
      </c>
      <c r="H41" s="310"/>
      <c r="I41" s="310"/>
      <c r="J41" s="310"/>
      <c r="K41" s="308"/>
    </row>
    <row r="42" spans="2:11" s="1" customFormat="1" ht="15" customHeight="1">
      <c r="B42" s="311"/>
      <c r="C42" s="312"/>
      <c r="D42" s="310"/>
      <c r="E42" s="313" t="s">
        <v>490</v>
      </c>
      <c r="F42" s="310"/>
      <c r="G42" s="310" t="s">
        <v>491</v>
      </c>
      <c r="H42" s="310"/>
      <c r="I42" s="310"/>
      <c r="J42" s="310"/>
      <c r="K42" s="308"/>
    </row>
    <row r="43" spans="2:11" s="1" customFormat="1" ht="15" customHeight="1">
      <c r="B43" s="311"/>
      <c r="C43" s="312"/>
      <c r="D43" s="310"/>
      <c r="E43" s="313"/>
      <c r="F43" s="310"/>
      <c r="G43" s="310" t="s">
        <v>492</v>
      </c>
      <c r="H43" s="310"/>
      <c r="I43" s="310"/>
      <c r="J43" s="310"/>
      <c r="K43" s="308"/>
    </row>
    <row r="44" spans="2:11" s="1" customFormat="1" ht="15" customHeight="1">
      <c r="B44" s="311"/>
      <c r="C44" s="312"/>
      <c r="D44" s="310"/>
      <c r="E44" s="313" t="s">
        <v>493</v>
      </c>
      <c r="F44" s="310"/>
      <c r="G44" s="310" t="s">
        <v>494</v>
      </c>
      <c r="H44" s="310"/>
      <c r="I44" s="310"/>
      <c r="J44" s="310"/>
      <c r="K44" s="308"/>
    </row>
    <row r="45" spans="2:11" s="1" customFormat="1" ht="15" customHeight="1">
      <c r="B45" s="311"/>
      <c r="C45" s="312"/>
      <c r="D45" s="310"/>
      <c r="E45" s="313" t="s">
        <v>122</v>
      </c>
      <c r="F45" s="310"/>
      <c r="G45" s="310" t="s">
        <v>495</v>
      </c>
      <c r="H45" s="310"/>
      <c r="I45" s="310"/>
      <c r="J45" s="310"/>
      <c r="K45" s="308"/>
    </row>
    <row r="46" spans="2:11" s="1" customFormat="1" ht="12.75" customHeight="1">
      <c r="B46" s="311"/>
      <c r="C46" s="312"/>
      <c r="D46" s="310"/>
      <c r="E46" s="310"/>
      <c r="F46" s="310"/>
      <c r="G46" s="310"/>
      <c r="H46" s="310"/>
      <c r="I46" s="310"/>
      <c r="J46" s="310"/>
      <c r="K46" s="308"/>
    </row>
    <row r="47" spans="2:11" s="1" customFormat="1" ht="15" customHeight="1">
      <c r="B47" s="311"/>
      <c r="C47" s="312"/>
      <c r="D47" s="310" t="s">
        <v>496</v>
      </c>
      <c r="E47" s="310"/>
      <c r="F47" s="310"/>
      <c r="G47" s="310"/>
      <c r="H47" s="310"/>
      <c r="I47" s="310"/>
      <c r="J47" s="310"/>
      <c r="K47" s="308"/>
    </row>
    <row r="48" spans="2:11" s="1" customFormat="1" ht="15" customHeight="1">
      <c r="B48" s="311"/>
      <c r="C48" s="312"/>
      <c r="D48" s="312"/>
      <c r="E48" s="310" t="s">
        <v>497</v>
      </c>
      <c r="F48" s="310"/>
      <c r="G48" s="310"/>
      <c r="H48" s="310"/>
      <c r="I48" s="310"/>
      <c r="J48" s="310"/>
      <c r="K48" s="308"/>
    </row>
    <row r="49" spans="2:11" s="1" customFormat="1" ht="15" customHeight="1">
      <c r="B49" s="311"/>
      <c r="C49" s="312"/>
      <c r="D49" s="312"/>
      <c r="E49" s="310" t="s">
        <v>498</v>
      </c>
      <c r="F49" s="310"/>
      <c r="G49" s="310"/>
      <c r="H49" s="310"/>
      <c r="I49" s="310"/>
      <c r="J49" s="310"/>
      <c r="K49" s="308"/>
    </row>
    <row r="50" spans="2:11" s="1" customFormat="1" ht="15" customHeight="1">
      <c r="B50" s="311"/>
      <c r="C50" s="312"/>
      <c r="D50" s="312"/>
      <c r="E50" s="310" t="s">
        <v>499</v>
      </c>
      <c r="F50" s="310"/>
      <c r="G50" s="310"/>
      <c r="H50" s="310"/>
      <c r="I50" s="310"/>
      <c r="J50" s="310"/>
      <c r="K50" s="308"/>
    </row>
    <row r="51" spans="2:11" s="1" customFormat="1" ht="15" customHeight="1">
      <c r="B51" s="311"/>
      <c r="C51" s="312"/>
      <c r="D51" s="310" t="s">
        <v>500</v>
      </c>
      <c r="E51" s="310"/>
      <c r="F51" s="310"/>
      <c r="G51" s="310"/>
      <c r="H51" s="310"/>
      <c r="I51" s="310"/>
      <c r="J51" s="310"/>
      <c r="K51" s="308"/>
    </row>
    <row r="52" spans="2:11" s="1" customFormat="1" ht="25.5" customHeight="1">
      <c r="B52" s="306"/>
      <c r="C52" s="307" t="s">
        <v>501</v>
      </c>
      <c r="D52" s="307"/>
      <c r="E52" s="307"/>
      <c r="F52" s="307"/>
      <c r="G52" s="307"/>
      <c r="H52" s="307"/>
      <c r="I52" s="307"/>
      <c r="J52" s="307"/>
      <c r="K52" s="308"/>
    </row>
    <row r="53" spans="2:11" s="1" customFormat="1" ht="5.25" customHeight="1">
      <c r="B53" s="306"/>
      <c r="C53" s="309"/>
      <c r="D53" s="309"/>
      <c r="E53" s="309"/>
      <c r="F53" s="309"/>
      <c r="G53" s="309"/>
      <c r="H53" s="309"/>
      <c r="I53" s="309"/>
      <c r="J53" s="309"/>
      <c r="K53" s="308"/>
    </row>
    <row r="54" spans="2:11" s="1" customFormat="1" ht="15" customHeight="1">
      <c r="B54" s="306"/>
      <c r="C54" s="310" t="s">
        <v>502</v>
      </c>
      <c r="D54" s="310"/>
      <c r="E54" s="310"/>
      <c r="F54" s="310"/>
      <c r="G54" s="310"/>
      <c r="H54" s="310"/>
      <c r="I54" s="310"/>
      <c r="J54" s="310"/>
      <c r="K54" s="308"/>
    </row>
    <row r="55" spans="2:11" s="1" customFormat="1" ht="15" customHeight="1">
      <c r="B55" s="306"/>
      <c r="C55" s="310" t="s">
        <v>503</v>
      </c>
      <c r="D55" s="310"/>
      <c r="E55" s="310"/>
      <c r="F55" s="310"/>
      <c r="G55" s="310"/>
      <c r="H55" s="310"/>
      <c r="I55" s="310"/>
      <c r="J55" s="310"/>
      <c r="K55" s="308"/>
    </row>
    <row r="56" spans="2:11" s="1" customFormat="1" ht="12.75" customHeight="1">
      <c r="B56" s="306"/>
      <c r="C56" s="310"/>
      <c r="D56" s="310"/>
      <c r="E56" s="310"/>
      <c r="F56" s="310"/>
      <c r="G56" s="310"/>
      <c r="H56" s="310"/>
      <c r="I56" s="310"/>
      <c r="J56" s="310"/>
      <c r="K56" s="308"/>
    </row>
    <row r="57" spans="2:11" s="1" customFormat="1" ht="15" customHeight="1">
      <c r="B57" s="306"/>
      <c r="C57" s="310" t="s">
        <v>504</v>
      </c>
      <c r="D57" s="310"/>
      <c r="E57" s="310"/>
      <c r="F57" s="310"/>
      <c r="G57" s="310"/>
      <c r="H57" s="310"/>
      <c r="I57" s="310"/>
      <c r="J57" s="310"/>
      <c r="K57" s="308"/>
    </row>
    <row r="58" spans="2:11" s="1" customFormat="1" ht="15" customHeight="1">
      <c r="B58" s="306"/>
      <c r="C58" s="312"/>
      <c r="D58" s="310" t="s">
        <v>505</v>
      </c>
      <c r="E58" s="310"/>
      <c r="F58" s="310"/>
      <c r="G58" s="310"/>
      <c r="H58" s="310"/>
      <c r="I58" s="310"/>
      <c r="J58" s="310"/>
      <c r="K58" s="308"/>
    </row>
    <row r="59" spans="2:11" s="1" customFormat="1" ht="15" customHeight="1">
      <c r="B59" s="306"/>
      <c r="C59" s="312"/>
      <c r="D59" s="310" t="s">
        <v>506</v>
      </c>
      <c r="E59" s="310"/>
      <c r="F59" s="310"/>
      <c r="G59" s="310"/>
      <c r="H59" s="310"/>
      <c r="I59" s="310"/>
      <c r="J59" s="310"/>
      <c r="K59" s="308"/>
    </row>
    <row r="60" spans="2:11" s="1" customFormat="1" ht="15" customHeight="1">
      <c r="B60" s="306"/>
      <c r="C60" s="312"/>
      <c r="D60" s="310" t="s">
        <v>507</v>
      </c>
      <c r="E60" s="310"/>
      <c r="F60" s="310"/>
      <c r="G60" s="310"/>
      <c r="H60" s="310"/>
      <c r="I60" s="310"/>
      <c r="J60" s="310"/>
      <c r="K60" s="308"/>
    </row>
    <row r="61" spans="2:11" s="1" customFormat="1" ht="15" customHeight="1">
      <c r="B61" s="306"/>
      <c r="C61" s="312"/>
      <c r="D61" s="310" t="s">
        <v>508</v>
      </c>
      <c r="E61" s="310"/>
      <c r="F61" s="310"/>
      <c r="G61" s="310"/>
      <c r="H61" s="310"/>
      <c r="I61" s="310"/>
      <c r="J61" s="310"/>
      <c r="K61" s="308"/>
    </row>
    <row r="62" spans="2:11" s="1" customFormat="1" ht="15" customHeight="1">
      <c r="B62" s="306"/>
      <c r="C62" s="312"/>
      <c r="D62" s="315" t="s">
        <v>509</v>
      </c>
      <c r="E62" s="315"/>
      <c r="F62" s="315"/>
      <c r="G62" s="315"/>
      <c r="H62" s="315"/>
      <c r="I62" s="315"/>
      <c r="J62" s="315"/>
      <c r="K62" s="308"/>
    </row>
    <row r="63" spans="2:11" s="1" customFormat="1" ht="15" customHeight="1">
      <c r="B63" s="306"/>
      <c r="C63" s="312"/>
      <c r="D63" s="310" t="s">
        <v>510</v>
      </c>
      <c r="E63" s="310"/>
      <c r="F63" s="310"/>
      <c r="G63" s="310"/>
      <c r="H63" s="310"/>
      <c r="I63" s="310"/>
      <c r="J63" s="310"/>
      <c r="K63" s="308"/>
    </row>
    <row r="64" spans="2:11" s="1" customFormat="1" ht="12.75" customHeight="1">
      <c r="B64" s="306"/>
      <c r="C64" s="312"/>
      <c r="D64" s="312"/>
      <c r="E64" s="316"/>
      <c r="F64" s="312"/>
      <c r="G64" s="312"/>
      <c r="H64" s="312"/>
      <c r="I64" s="312"/>
      <c r="J64" s="312"/>
      <c r="K64" s="308"/>
    </row>
    <row r="65" spans="2:11" s="1" customFormat="1" ht="15" customHeight="1">
      <c r="B65" s="306"/>
      <c r="C65" s="312"/>
      <c r="D65" s="310" t="s">
        <v>511</v>
      </c>
      <c r="E65" s="310"/>
      <c r="F65" s="310"/>
      <c r="G65" s="310"/>
      <c r="H65" s="310"/>
      <c r="I65" s="310"/>
      <c r="J65" s="310"/>
      <c r="K65" s="308"/>
    </row>
    <row r="66" spans="2:11" s="1" customFormat="1" ht="15" customHeight="1">
      <c r="B66" s="306"/>
      <c r="C66" s="312"/>
      <c r="D66" s="315" t="s">
        <v>512</v>
      </c>
      <c r="E66" s="315"/>
      <c r="F66" s="315"/>
      <c r="G66" s="315"/>
      <c r="H66" s="315"/>
      <c r="I66" s="315"/>
      <c r="J66" s="315"/>
      <c r="K66" s="308"/>
    </row>
    <row r="67" spans="2:11" s="1" customFormat="1" ht="15" customHeight="1">
      <c r="B67" s="306"/>
      <c r="C67" s="312"/>
      <c r="D67" s="310" t="s">
        <v>513</v>
      </c>
      <c r="E67" s="310"/>
      <c r="F67" s="310"/>
      <c r="G67" s="310"/>
      <c r="H67" s="310"/>
      <c r="I67" s="310"/>
      <c r="J67" s="310"/>
      <c r="K67" s="308"/>
    </row>
    <row r="68" spans="2:11" s="1" customFormat="1" ht="15" customHeight="1">
      <c r="B68" s="306"/>
      <c r="C68" s="312"/>
      <c r="D68" s="310" t="s">
        <v>514</v>
      </c>
      <c r="E68" s="310"/>
      <c r="F68" s="310"/>
      <c r="G68" s="310"/>
      <c r="H68" s="310"/>
      <c r="I68" s="310"/>
      <c r="J68" s="310"/>
      <c r="K68" s="308"/>
    </row>
    <row r="69" spans="2:11" s="1" customFormat="1" ht="15" customHeight="1">
      <c r="B69" s="306"/>
      <c r="C69" s="312"/>
      <c r="D69" s="310" t="s">
        <v>515</v>
      </c>
      <c r="E69" s="310"/>
      <c r="F69" s="310"/>
      <c r="G69" s="310"/>
      <c r="H69" s="310"/>
      <c r="I69" s="310"/>
      <c r="J69" s="310"/>
      <c r="K69" s="308"/>
    </row>
    <row r="70" spans="2:11" s="1" customFormat="1" ht="15" customHeight="1">
      <c r="B70" s="306"/>
      <c r="C70" s="312"/>
      <c r="D70" s="310" t="s">
        <v>516</v>
      </c>
      <c r="E70" s="310"/>
      <c r="F70" s="310"/>
      <c r="G70" s="310"/>
      <c r="H70" s="310"/>
      <c r="I70" s="310"/>
      <c r="J70" s="310"/>
      <c r="K70" s="308"/>
    </row>
    <row r="71" spans="2:11" s="1" customFormat="1" ht="12.75" customHeight="1">
      <c r="B71" s="317"/>
      <c r="C71" s="318"/>
      <c r="D71" s="318"/>
      <c r="E71" s="318"/>
      <c r="F71" s="318"/>
      <c r="G71" s="318"/>
      <c r="H71" s="318"/>
      <c r="I71" s="318"/>
      <c r="J71" s="318"/>
      <c r="K71" s="319"/>
    </row>
    <row r="72" spans="2:11" s="1" customFormat="1" ht="18.75" customHeight="1">
      <c r="B72" s="320"/>
      <c r="C72" s="320"/>
      <c r="D72" s="320"/>
      <c r="E72" s="320"/>
      <c r="F72" s="320"/>
      <c r="G72" s="320"/>
      <c r="H72" s="320"/>
      <c r="I72" s="320"/>
      <c r="J72" s="320"/>
      <c r="K72" s="321"/>
    </row>
    <row r="73" spans="2:11" s="1" customFormat="1" ht="18.75" customHeight="1">
      <c r="B73" s="321"/>
      <c r="C73" s="321"/>
      <c r="D73" s="321"/>
      <c r="E73" s="321"/>
      <c r="F73" s="321"/>
      <c r="G73" s="321"/>
      <c r="H73" s="321"/>
      <c r="I73" s="321"/>
      <c r="J73" s="321"/>
      <c r="K73" s="321"/>
    </row>
    <row r="74" spans="2:11" s="1" customFormat="1" ht="7.5" customHeight="1">
      <c r="B74" s="322"/>
      <c r="C74" s="323"/>
      <c r="D74" s="323"/>
      <c r="E74" s="323"/>
      <c r="F74" s="323"/>
      <c r="G74" s="323"/>
      <c r="H74" s="323"/>
      <c r="I74" s="323"/>
      <c r="J74" s="323"/>
      <c r="K74" s="324"/>
    </row>
    <row r="75" spans="2:11" s="1" customFormat="1" ht="45" customHeight="1">
      <c r="B75" s="325"/>
      <c r="C75" s="326" t="s">
        <v>517</v>
      </c>
      <c r="D75" s="326"/>
      <c r="E75" s="326"/>
      <c r="F75" s="326"/>
      <c r="G75" s="326"/>
      <c r="H75" s="326"/>
      <c r="I75" s="326"/>
      <c r="J75" s="326"/>
      <c r="K75" s="327"/>
    </row>
    <row r="76" spans="2:11" s="1" customFormat="1" ht="17.25" customHeight="1">
      <c r="B76" s="325"/>
      <c r="C76" s="328" t="s">
        <v>518</v>
      </c>
      <c r="D76" s="328"/>
      <c r="E76" s="328"/>
      <c r="F76" s="328" t="s">
        <v>519</v>
      </c>
      <c r="G76" s="329"/>
      <c r="H76" s="328" t="s">
        <v>60</v>
      </c>
      <c r="I76" s="328" t="s">
        <v>63</v>
      </c>
      <c r="J76" s="328" t="s">
        <v>520</v>
      </c>
      <c r="K76" s="327"/>
    </row>
    <row r="77" spans="2:11" s="1" customFormat="1" ht="17.25" customHeight="1">
      <c r="B77" s="325"/>
      <c r="C77" s="330" t="s">
        <v>521</v>
      </c>
      <c r="D77" s="330"/>
      <c r="E77" s="330"/>
      <c r="F77" s="331" t="s">
        <v>522</v>
      </c>
      <c r="G77" s="332"/>
      <c r="H77" s="330"/>
      <c r="I77" s="330"/>
      <c r="J77" s="330" t="s">
        <v>523</v>
      </c>
      <c r="K77" s="327"/>
    </row>
    <row r="78" spans="2:11" s="1" customFormat="1" ht="5.25" customHeight="1">
      <c r="B78" s="325"/>
      <c r="C78" s="333"/>
      <c r="D78" s="333"/>
      <c r="E78" s="333"/>
      <c r="F78" s="333"/>
      <c r="G78" s="334"/>
      <c r="H78" s="333"/>
      <c r="I78" s="333"/>
      <c r="J78" s="333"/>
      <c r="K78" s="327"/>
    </row>
    <row r="79" spans="2:11" s="1" customFormat="1" ht="15" customHeight="1">
      <c r="B79" s="325"/>
      <c r="C79" s="313" t="s">
        <v>59</v>
      </c>
      <c r="D79" s="335"/>
      <c r="E79" s="335"/>
      <c r="F79" s="336" t="s">
        <v>524</v>
      </c>
      <c r="G79" s="337"/>
      <c r="H79" s="313" t="s">
        <v>525</v>
      </c>
      <c r="I79" s="313" t="s">
        <v>526</v>
      </c>
      <c r="J79" s="313">
        <v>20</v>
      </c>
      <c r="K79" s="327"/>
    </row>
    <row r="80" spans="2:11" s="1" customFormat="1" ht="15" customHeight="1">
      <c r="B80" s="325"/>
      <c r="C80" s="313" t="s">
        <v>527</v>
      </c>
      <c r="D80" s="313"/>
      <c r="E80" s="313"/>
      <c r="F80" s="336" t="s">
        <v>524</v>
      </c>
      <c r="G80" s="337"/>
      <c r="H80" s="313" t="s">
        <v>528</v>
      </c>
      <c r="I80" s="313" t="s">
        <v>526</v>
      </c>
      <c r="J80" s="313">
        <v>120</v>
      </c>
      <c r="K80" s="327"/>
    </row>
    <row r="81" spans="2:11" s="1" customFormat="1" ht="15" customHeight="1">
      <c r="B81" s="338"/>
      <c r="C81" s="313" t="s">
        <v>529</v>
      </c>
      <c r="D81" s="313"/>
      <c r="E81" s="313"/>
      <c r="F81" s="336" t="s">
        <v>530</v>
      </c>
      <c r="G81" s="337"/>
      <c r="H81" s="313" t="s">
        <v>531</v>
      </c>
      <c r="I81" s="313" t="s">
        <v>526</v>
      </c>
      <c r="J81" s="313">
        <v>50</v>
      </c>
      <c r="K81" s="327"/>
    </row>
    <row r="82" spans="2:11" s="1" customFormat="1" ht="15" customHeight="1">
      <c r="B82" s="338"/>
      <c r="C82" s="313" t="s">
        <v>532</v>
      </c>
      <c r="D82" s="313"/>
      <c r="E82" s="313"/>
      <c r="F82" s="336" t="s">
        <v>524</v>
      </c>
      <c r="G82" s="337"/>
      <c r="H82" s="313" t="s">
        <v>533</v>
      </c>
      <c r="I82" s="313" t="s">
        <v>534</v>
      </c>
      <c r="J82" s="313"/>
      <c r="K82" s="327"/>
    </row>
    <row r="83" spans="2:11" s="1" customFormat="1" ht="15" customHeight="1">
      <c r="B83" s="338"/>
      <c r="C83" s="339" t="s">
        <v>535</v>
      </c>
      <c r="D83" s="339"/>
      <c r="E83" s="339"/>
      <c r="F83" s="340" t="s">
        <v>530</v>
      </c>
      <c r="G83" s="339"/>
      <c r="H83" s="339" t="s">
        <v>536</v>
      </c>
      <c r="I83" s="339" t="s">
        <v>526</v>
      </c>
      <c r="J83" s="339">
        <v>15</v>
      </c>
      <c r="K83" s="327"/>
    </row>
    <row r="84" spans="2:11" s="1" customFormat="1" ht="15" customHeight="1">
      <c r="B84" s="338"/>
      <c r="C84" s="339" t="s">
        <v>537</v>
      </c>
      <c r="D84" s="339"/>
      <c r="E84" s="339"/>
      <c r="F84" s="340" t="s">
        <v>530</v>
      </c>
      <c r="G84" s="339"/>
      <c r="H84" s="339" t="s">
        <v>538</v>
      </c>
      <c r="I84" s="339" t="s">
        <v>526</v>
      </c>
      <c r="J84" s="339">
        <v>15</v>
      </c>
      <c r="K84" s="327"/>
    </row>
    <row r="85" spans="2:11" s="1" customFormat="1" ht="15" customHeight="1">
      <c r="B85" s="338"/>
      <c r="C85" s="339" t="s">
        <v>539</v>
      </c>
      <c r="D85" s="339"/>
      <c r="E85" s="339"/>
      <c r="F85" s="340" t="s">
        <v>530</v>
      </c>
      <c r="G85" s="339"/>
      <c r="H85" s="339" t="s">
        <v>540</v>
      </c>
      <c r="I85" s="339" t="s">
        <v>526</v>
      </c>
      <c r="J85" s="339">
        <v>20</v>
      </c>
      <c r="K85" s="327"/>
    </row>
    <row r="86" spans="2:11" s="1" customFormat="1" ht="15" customHeight="1">
      <c r="B86" s="338"/>
      <c r="C86" s="339" t="s">
        <v>541</v>
      </c>
      <c r="D86" s="339"/>
      <c r="E86" s="339"/>
      <c r="F86" s="340" t="s">
        <v>530</v>
      </c>
      <c r="G86" s="339"/>
      <c r="H86" s="339" t="s">
        <v>542</v>
      </c>
      <c r="I86" s="339" t="s">
        <v>526</v>
      </c>
      <c r="J86" s="339">
        <v>20</v>
      </c>
      <c r="K86" s="327"/>
    </row>
    <row r="87" spans="2:11" s="1" customFormat="1" ht="15" customHeight="1">
      <c r="B87" s="338"/>
      <c r="C87" s="313" t="s">
        <v>543</v>
      </c>
      <c r="D87" s="313"/>
      <c r="E87" s="313"/>
      <c r="F87" s="336" t="s">
        <v>530</v>
      </c>
      <c r="G87" s="337"/>
      <c r="H87" s="313" t="s">
        <v>544</v>
      </c>
      <c r="I87" s="313" t="s">
        <v>526</v>
      </c>
      <c r="J87" s="313">
        <v>50</v>
      </c>
      <c r="K87" s="327"/>
    </row>
    <row r="88" spans="2:11" s="1" customFormat="1" ht="15" customHeight="1">
      <c r="B88" s="338"/>
      <c r="C88" s="313" t="s">
        <v>545</v>
      </c>
      <c r="D88" s="313"/>
      <c r="E88" s="313"/>
      <c r="F88" s="336" t="s">
        <v>530</v>
      </c>
      <c r="G88" s="337"/>
      <c r="H88" s="313" t="s">
        <v>546</v>
      </c>
      <c r="I88" s="313" t="s">
        <v>526</v>
      </c>
      <c r="J88" s="313">
        <v>20</v>
      </c>
      <c r="K88" s="327"/>
    </row>
    <row r="89" spans="2:11" s="1" customFormat="1" ht="15" customHeight="1">
      <c r="B89" s="338"/>
      <c r="C89" s="313" t="s">
        <v>547</v>
      </c>
      <c r="D89" s="313"/>
      <c r="E89" s="313"/>
      <c r="F89" s="336" t="s">
        <v>530</v>
      </c>
      <c r="G89" s="337"/>
      <c r="H89" s="313" t="s">
        <v>548</v>
      </c>
      <c r="I89" s="313" t="s">
        <v>526</v>
      </c>
      <c r="J89" s="313">
        <v>20</v>
      </c>
      <c r="K89" s="327"/>
    </row>
    <row r="90" spans="2:11" s="1" customFormat="1" ht="15" customHeight="1">
      <c r="B90" s="338"/>
      <c r="C90" s="313" t="s">
        <v>549</v>
      </c>
      <c r="D90" s="313"/>
      <c r="E90" s="313"/>
      <c r="F90" s="336" t="s">
        <v>530</v>
      </c>
      <c r="G90" s="337"/>
      <c r="H90" s="313" t="s">
        <v>550</v>
      </c>
      <c r="I90" s="313" t="s">
        <v>526</v>
      </c>
      <c r="J90" s="313">
        <v>50</v>
      </c>
      <c r="K90" s="327"/>
    </row>
    <row r="91" spans="2:11" s="1" customFormat="1" ht="15" customHeight="1">
      <c r="B91" s="338"/>
      <c r="C91" s="313" t="s">
        <v>551</v>
      </c>
      <c r="D91" s="313"/>
      <c r="E91" s="313"/>
      <c r="F91" s="336" t="s">
        <v>530</v>
      </c>
      <c r="G91" s="337"/>
      <c r="H91" s="313" t="s">
        <v>551</v>
      </c>
      <c r="I91" s="313" t="s">
        <v>526</v>
      </c>
      <c r="J91" s="313">
        <v>50</v>
      </c>
      <c r="K91" s="327"/>
    </row>
    <row r="92" spans="2:11" s="1" customFormat="1" ht="15" customHeight="1">
      <c r="B92" s="338"/>
      <c r="C92" s="313" t="s">
        <v>552</v>
      </c>
      <c r="D92" s="313"/>
      <c r="E92" s="313"/>
      <c r="F92" s="336" t="s">
        <v>530</v>
      </c>
      <c r="G92" s="337"/>
      <c r="H92" s="313" t="s">
        <v>553</v>
      </c>
      <c r="I92" s="313" t="s">
        <v>526</v>
      </c>
      <c r="J92" s="313">
        <v>255</v>
      </c>
      <c r="K92" s="327"/>
    </row>
    <row r="93" spans="2:11" s="1" customFormat="1" ht="15" customHeight="1">
      <c r="B93" s="338"/>
      <c r="C93" s="313" t="s">
        <v>554</v>
      </c>
      <c r="D93" s="313"/>
      <c r="E93" s="313"/>
      <c r="F93" s="336" t="s">
        <v>524</v>
      </c>
      <c r="G93" s="337"/>
      <c r="H93" s="313" t="s">
        <v>555</v>
      </c>
      <c r="I93" s="313" t="s">
        <v>556</v>
      </c>
      <c r="J93" s="313"/>
      <c r="K93" s="327"/>
    </row>
    <row r="94" spans="2:11" s="1" customFormat="1" ht="15" customHeight="1">
      <c r="B94" s="338"/>
      <c r="C94" s="313" t="s">
        <v>557</v>
      </c>
      <c r="D94" s="313"/>
      <c r="E94" s="313"/>
      <c r="F94" s="336" t="s">
        <v>524</v>
      </c>
      <c r="G94" s="337"/>
      <c r="H94" s="313" t="s">
        <v>558</v>
      </c>
      <c r="I94" s="313" t="s">
        <v>559</v>
      </c>
      <c r="J94" s="313"/>
      <c r="K94" s="327"/>
    </row>
    <row r="95" spans="2:11" s="1" customFormat="1" ht="15" customHeight="1">
      <c r="B95" s="338"/>
      <c r="C95" s="313" t="s">
        <v>560</v>
      </c>
      <c r="D95" s="313"/>
      <c r="E95" s="313"/>
      <c r="F95" s="336" t="s">
        <v>524</v>
      </c>
      <c r="G95" s="337"/>
      <c r="H95" s="313" t="s">
        <v>560</v>
      </c>
      <c r="I95" s="313" t="s">
        <v>559</v>
      </c>
      <c r="J95" s="313"/>
      <c r="K95" s="327"/>
    </row>
    <row r="96" spans="2:11" s="1" customFormat="1" ht="15" customHeight="1">
      <c r="B96" s="338"/>
      <c r="C96" s="313" t="s">
        <v>44</v>
      </c>
      <c r="D96" s="313"/>
      <c r="E96" s="313"/>
      <c r="F96" s="336" t="s">
        <v>524</v>
      </c>
      <c r="G96" s="337"/>
      <c r="H96" s="313" t="s">
        <v>561</v>
      </c>
      <c r="I96" s="313" t="s">
        <v>559</v>
      </c>
      <c r="J96" s="313"/>
      <c r="K96" s="327"/>
    </row>
    <row r="97" spans="2:11" s="1" customFormat="1" ht="15" customHeight="1">
      <c r="B97" s="338"/>
      <c r="C97" s="313" t="s">
        <v>54</v>
      </c>
      <c r="D97" s="313"/>
      <c r="E97" s="313"/>
      <c r="F97" s="336" t="s">
        <v>524</v>
      </c>
      <c r="G97" s="337"/>
      <c r="H97" s="313" t="s">
        <v>562</v>
      </c>
      <c r="I97" s="313" t="s">
        <v>559</v>
      </c>
      <c r="J97" s="313"/>
      <c r="K97" s="327"/>
    </row>
    <row r="98" spans="2:11" s="1" customFormat="1" ht="15" customHeight="1">
      <c r="B98" s="341"/>
      <c r="C98" s="342"/>
      <c r="D98" s="342"/>
      <c r="E98" s="342"/>
      <c r="F98" s="342"/>
      <c r="G98" s="342"/>
      <c r="H98" s="342"/>
      <c r="I98" s="342"/>
      <c r="J98" s="342"/>
      <c r="K98" s="343"/>
    </row>
    <row r="99" spans="2:11" s="1" customFormat="1" ht="18.75" customHeight="1">
      <c r="B99" s="344"/>
      <c r="C99" s="345"/>
      <c r="D99" s="345"/>
      <c r="E99" s="345"/>
      <c r="F99" s="345"/>
      <c r="G99" s="345"/>
      <c r="H99" s="345"/>
      <c r="I99" s="345"/>
      <c r="J99" s="345"/>
      <c r="K99" s="344"/>
    </row>
    <row r="100" spans="2:11" s="1" customFormat="1" ht="18.75" customHeight="1"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</row>
    <row r="101" spans="2:11" s="1" customFormat="1" ht="7.5" customHeight="1">
      <c r="B101" s="322"/>
      <c r="C101" s="323"/>
      <c r="D101" s="323"/>
      <c r="E101" s="323"/>
      <c r="F101" s="323"/>
      <c r="G101" s="323"/>
      <c r="H101" s="323"/>
      <c r="I101" s="323"/>
      <c r="J101" s="323"/>
      <c r="K101" s="324"/>
    </row>
    <row r="102" spans="2:11" s="1" customFormat="1" ht="45" customHeight="1">
      <c r="B102" s="325"/>
      <c r="C102" s="326" t="s">
        <v>563</v>
      </c>
      <c r="D102" s="326"/>
      <c r="E102" s="326"/>
      <c r="F102" s="326"/>
      <c r="G102" s="326"/>
      <c r="H102" s="326"/>
      <c r="I102" s="326"/>
      <c r="J102" s="326"/>
      <c r="K102" s="327"/>
    </row>
    <row r="103" spans="2:11" s="1" customFormat="1" ht="17.25" customHeight="1">
      <c r="B103" s="325"/>
      <c r="C103" s="328" t="s">
        <v>518</v>
      </c>
      <c r="D103" s="328"/>
      <c r="E103" s="328"/>
      <c r="F103" s="328" t="s">
        <v>519</v>
      </c>
      <c r="G103" s="329"/>
      <c r="H103" s="328" t="s">
        <v>60</v>
      </c>
      <c r="I103" s="328" t="s">
        <v>63</v>
      </c>
      <c r="J103" s="328" t="s">
        <v>520</v>
      </c>
      <c r="K103" s="327"/>
    </row>
    <row r="104" spans="2:11" s="1" customFormat="1" ht="17.25" customHeight="1">
      <c r="B104" s="325"/>
      <c r="C104" s="330" t="s">
        <v>521</v>
      </c>
      <c r="D104" s="330"/>
      <c r="E104" s="330"/>
      <c r="F104" s="331" t="s">
        <v>522</v>
      </c>
      <c r="G104" s="332"/>
      <c r="H104" s="330"/>
      <c r="I104" s="330"/>
      <c r="J104" s="330" t="s">
        <v>523</v>
      </c>
      <c r="K104" s="327"/>
    </row>
    <row r="105" spans="2:11" s="1" customFormat="1" ht="5.25" customHeight="1">
      <c r="B105" s="325"/>
      <c r="C105" s="328"/>
      <c r="D105" s="328"/>
      <c r="E105" s="328"/>
      <c r="F105" s="328"/>
      <c r="G105" s="346"/>
      <c r="H105" s="328"/>
      <c r="I105" s="328"/>
      <c r="J105" s="328"/>
      <c r="K105" s="327"/>
    </row>
    <row r="106" spans="2:11" s="1" customFormat="1" ht="15" customHeight="1">
      <c r="B106" s="325"/>
      <c r="C106" s="313" t="s">
        <v>59</v>
      </c>
      <c r="D106" s="335"/>
      <c r="E106" s="335"/>
      <c r="F106" s="336" t="s">
        <v>524</v>
      </c>
      <c r="G106" s="313"/>
      <c r="H106" s="313" t="s">
        <v>564</v>
      </c>
      <c r="I106" s="313" t="s">
        <v>526</v>
      </c>
      <c r="J106" s="313">
        <v>20</v>
      </c>
      <c r="K106" s="327"/>
    </row>
    <row r="107" spans="2:11" s="1" customFormat="1" ht="15" customHeight="1">
      <c r="B107" s="325"/>
      <c r="C107" s="313" t="s">
        <v>527</v>
      </c>
      <c r="D107" s="313"/>
      <c r="E107" s="313"/>
      <c r="F107" s="336" t="s">
        <v>524</v>
      </c>
      <c r="G107" s="313"/>
      <c r="H107" s="313" t="s">
        <v>564</v>
      </c>
      <c r="I107" s="313" t="s">
        <v>526</v>
      </c>
      <c r="J107" s="313">
        <v>120</v>
      </c>
      <c r="K107" s="327"/>
    </row>
    <row r="108" spans="2:11" s="1" customFormat="1" ht="15" customHeight="1">
      <c r="B108" s="338"/>
      <c r="C108" s="313" t="s">
        <v>529</v>
      </c>
      <c r="D108" s="313"/>
      <c r="E108" s="313"/>
      <c r="F108" s="336" t="s">
        <v>530</v>
      </c>
      <c r="G108" s="313"/>
      <c r="H108" s="313" t="s">
        <v>564</v>
      </c>
      <c r="I108" s="313" t="s">
        <v>526</v>
      </c>
      <c r="J108" s="313">
        <v>50</v>
      </c>
      <c r="K108" s="327"/>
    </row>
    <row r="109" spans="2:11" s="1" customFormat="1" ht="15" customHeight="1">
      <c r="B109" s="338"/>
      <c r="C109" s="313" t="s">
        <v>532</v>
      </c>
      <c r="D109" s="313"/>
      <c r="E109" s="313"/>
      <c r="F109" s="336" t="s">
        <v>524</v>
      </c>
      <c r="G109" s="313"/>
      <c r="H109" s="313" t="s">
        <v>564</v>
      </c>
      <c r="I109" s="313" t="s">
        <v>534</v>
      </c>
      <c r="J109" s="313"/>
      <c r="K109" s="327"/>
    </row>
    <row r="110" spans="2:11" s="1" customFormat="1" ht="15" customHeight="1">
      <c r="B110" s="338"/>
      <c r="C110" s="313" t="s">
        <v>543</v>
      </c>
      <c r="D110" s="313"/>
      <c r="E110" s="313"/>
      <c r="F110" s="336" t="s">
        <v>530</v>
      </c>
      <c r="G110" s="313"/>
      <c r="H110" s="313" t="s">
        <v>564</v>
      </c>
      <c r="I110" s="313" t="s">
        <v>526</v>
      </c>
      <c r="J110" s="313">
        <v>50</v>
      </c>
      <c r="K110" s="327"/>
    </row>
    <row r="111" spans="2:11" s="1" customFormat="1" ht="15" customHeight="1">
      <c r="B111" s="338"/>
      <c r="C111" s="313" t="s">
        <v>551</v>
      </c>
      <c r="D111" s="313"/>
      <c r="E111" s="313"/>
      <c r="F111" s="336" t="s">
        <v>530</v>
      </c>
      <c r="G111" s="313"/>
      <c r="H111" s="313" t="s">
        <v>564</v>
      </c>
      <c r="I111" s="313" t="s">
        <v>526</v>
      </c>
      <c r="J111" s="313">
        <v>50</v>
      </c>
      <c r="K111" s="327"/>
    </row>
    <row r="112" spans="2:11" s="1" customFormat="1" ht="15" customHeight="1">
      <c r="B112" s="338"/>
      <c r="C112" s="313" t="s">
        <v>549</v>
      </c>
      <c r="D112" s="313"/>
      <c r="E112" s="313"/>
      <c r="F112" s="336" t="s">
        <v>530</v>
      </c>
      <c r="G112" s="313"/>
      <c r="H112" s="313" t="s">
        <v>564</v>
      </c>
      <c r="I112" s="313" t="s">
        <v>526</v>
      </c>
      <c r="J112" s="313">
        <v>50</v>
      </c>
      <c r="K112" s="327"/>
    </row>
    <row r="113" spans="2:11" s="1" customFormat="1" ht="15" customHeight="1">
      <c r="B113" s="338"/>
      <c r="C113" s="313" t="s">
        <v>59</v>
      </c>
      <c r="D113" s="313"/>
      <c r="E113" s="313"/>
      <c r="F113" s="336" t="s">
        <v>524</v>
      </c>
      <c r="G113" s="313"/>
      <c r="H113" s="313" t="s">
        <v>565</v>
      </c>
      <c r="I113" s="313" t="s">
        <v>526</v>
      </c>
      <c r="J113" s="313">
        <v>20</v>
      </c>
      <c r="K113" s="327"/>
    </row>
    <row r="114" spans="2:11" s="1" customFormat="1" ht="15" customHeight="1">
      <c r="B114" s="338"/>
      <c r="C114" s="313" t="s">
        <v>566</v>
      </c>
      <c r="D114" s="313"/>
      <c r="E114" s="313"/>
      <c r="F114" s="336" t="s">
        <v>524</v>
      </c>
      <c r="G114" s="313"/>
      <c r="H114" s="313" t="s">
        <v>567</v>
      </c>
      <c r="I114" s="313" t="s">
        <v>526</v>
      </c>
      <c r="J114" s="313">
        <v>120</v>
      </c>
      <c r="K114" s="327"/>
    </row>
    <row r="115" spans="2:11" s="1" customFormat="1" ht="15" customHeight="1">
      <c r="B115" s="338"/>
      <c r="C115" s="313" t="s">
        <v>44</v>
      </c>
      <c r="D115" s="313"/>
      <c r="E115" s="313"/>
      <c r="F115" s="336" t="s">
        <v>524</v>
      </c>
      <c r="G115" s="313"/>
      <c r="H115" s="313" t="s">
        <v>568</v>
      </c>
      <c r="I115" s="313" t="s">
        <v>559</v>
      </c>
      <c r="J115" s="313"/>
      <c r="K115" s="327"/>
    </row>
    <row r="116" spans="2:11" s="1" customFormat="1" ht="15" customHeight="1">
      <c r="B116" s="338"/>
      <c r="C116" s="313" t="s">
        <v>54</v>
      </c>
      <c r="D116" s="313"/>
      <c r="E116" s="313"/>
      <c r="F116" s="336" t="s">
        <v>524</v>
      </c>
      <c r="G116" s="313"/>
      <c r="H116" s="313" t="s">
        <v>569</v>
      </c>
      <c r="I116" s="313" t="s">
        <v>559</v>
      </c>
      <c r="J116" s="313"/>
      <c r="K116" s="327"/>
    </row>
    <row r="117" spans="2:11" s="1" customFormat="1" ht="15" customHeight="1">
      <c r="B117" s="338"/>
      <c r="C117" s="313" t="s">
        <v>63</v>
      </c>
      <c r="D117" s="313"/>
      <c r="E117" s="313"/>
      <c r="F117" s="336" t="s">
        <v>524</v>
      </c>
      <c r="G117" s="313"/>
      <c r="H117" s="313" t="s">
        <v>570</v>
      </c>
      <c r="I117" s="313" t="s">
        <v>571</v>
      </c>
      <c r="J117" s="313"/>
      <c r="K117" s="327"/>
    </row>
    <row r="118" spans="2:11" s="1" customFormat="1" ht="15" customHeight="1">
      <c r="B118" s="341"/>
      <c r="C118" s="347"/>
      <c r="D118" s="347"/>
      <c r="E118" s="347"/>
      <c r="F118" s="347"/>
      <c r="G118" s="347"/>
      <c r="H118" s="347"/>
      <c r="I118" s="347"/>
      <c r="J118" s="347"/>
      <c r="K118" s="343"/>
    </row>
    <row r="119" spans="2:11" s="1" customFormat="1" ht="18.75" customHeight="1">
      <c r="B119" s="348"/>
      <c r="C119" s="349"/>
      <c r="D119" s="349"/>
      <c r="E119" s="349"/>
      <c r="F119" s="350"/>
      <c r="G119" s="349"/>
      <c r="H119" s="349"/>
      <c r="I119" s="349"/>
      <c r="J119" s="349"/>
      <c r="K119" s="348"/>
    </row>
    <row r="120" spans="2:11" s="1" customFormat="1" ht="18.75" customHeight="1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</row>
    <row r="121" spans="2:1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pans="2:11" s="1" customFormat="1" ht="45" customHeight="1">
      <c r="B122" s="354"/>
      <c r="C122" s="304" t="s">
        <v>572</v>
      </c>
      <c r="D122" s="304"/>
      <c r="E122" s="304"/>
      <c r="F122" s="304"/>
      <c r="G122" s="304"/>
      <c r="H122" s="304"/>
      <c r="I122" s="304"/>
      <c r="J122" s="304"/>
      <c r="K122" s="355"/>
    </row>
    <row r="123" spans="2:11" s="1" customFormat="1" ht="17.25" customHeight="1">
      <c r="B123" s="356"/>
      <c r="C123" s="328" t="s">
        <v>518</v>
      </c>
      <c r="D123" s="328"/>
      <c r="E123" s="328"/>
      <c r="F123" s="328" t="s">
        <v>519</v>
      </c>
      <c r="G123" s="329"/>
      <c r="H123" s="328" t="s">
        <v>60</v>
      </c>
      <c r="I123" s="328" t="s">
        <v>63</v>
      </c>
      <c r="J123" s="328" t="s">
        <v>520</v>
      </c>
      <c r="K123" s="357"/>
    </row>
    <row r="124" spans="2:11" s="1" customFormat="1" ht="17.25" customHeight="1">
      <c r="B124" s="356"/>
      <c r="C124" s="330" t="s">
        <v>521</v>
      </c>
      <c r="D124" s="330"/>
      <c r="E124" s="330"/>
      <c r="F124" s="331" t="s">
        <v>522</v>
      </c>
      <c r="G124" s="332"/>
      <c r="H124" s="330"/>
      <c r="I124" s="330"/>
      <c r="J124" s="330" t="s">
        <v>523</v>
      </c>
      <c r="K124" s="357"/>
    </row>
    <row r="125" spans="2:11" s="1" customFormat="1" ht="5.25" customHeight="1">
      <c r="B125" s="358"/>
      <c r="C125" s="333"/>
      <c r="D125" s="333"/>
      <c r="E125" s="333"/>
      <c r="F125" s="333"/>
      <c r="G125" s="359"/>
      <c r="H125" s="333"/>
      <c r="I125" s="333"/>
      <c r="J125" s="333"/>
      <c r="K125" s="360"/>
    </row>
    <row r="126" spans="2:11" s="1" customFormat="1" ht="15" customHeight="1">
      <c r="B126" s="358"/>
      <c r="C126" s="313" t="s">
        <v>527</v>
      </c>
      <c r="D126" s="335"/>
      <c r="E126" s="335"/>
      <c r="F126" s="336" t="s">
        <v>524</v>
      </c>
      <c r="G126" s="313"/>
      <c r="H126" s="313" t="s">
        <v>564</v>
      </c>
      <c r="I126" s="313" t="s">
        <v>526</v>
      </c>
      <c r="J126" s="313">
        <v>120</v>
      </c>
      <c r="K126" s="361"/>
    </row>
    <row r="127" spans="2:11" s="1" customFormat="1" ht="15" customHeight="1">
      <c r="B127" s="358"/>
      <c r="C127" s="313" t="s">
        <v>573</v>
      </c>
      <c r="D127" s="313"/>
      <c r="E127" s="313"/>
      <c r="F127" s="336" t="s">
        <v>524</v>
      </c>
      <c r="G127" s="313"/>
      <c r="H127" s="313" t="s">
        <v>574</v>
      </c>
      <c r="I127" s="313" t="s">
        <v>526</v>
      </c>
      <c r="J127" s="313" t="s">
        <v>575</v>
      </c>
      <c r="K127" s="361"/>
    </row>
    <row r="128" spans="2:11" s="1" customFormat="1" ht="15" customHeight="1">
      <c r="B128" s="358"/>
      <c r="C128" s="313" t="s">
        <v>95</v>
      </c>
      <c r="D128" s="313"/>
      <c r="E128" s="313"/>
      <c r="F128" s="336" t="s">
        <v>524</v>
      </c>
      <c r="G128" s="313"/>
      <c r="H128" s="313" t="s">
        <v>576</v>
      </c>
      <c r="I128" s="313" t="s">
        <v>526</v>
      </c>
      <c r="J128" s="313" t="s">
        <v>575</v>
      </c>
      <c r="K128" s="361"/>
    </row>
    <row r="129" spans="2:11" s="1" customFormat="1" ht="15" customHeight="1">
      <c r="B129" s="358"/>
      <c r="C129" s="313" t="s">
        <v>535</v>
      </c>
      <c r="D129" s="313"/>
      <c r="E129" s="313"/>
      <c r="F129" s="336" t="s">
        <v>530</v>
      </c>
      <c r="G129" s="313"/>
      <c r="H129" s="313" t="s">
        <v>536</v>
      </c>
      <c r="I129" s="313" t="s">
        <v>526</v>
      </c>
      <c r="J129" s="313">
        <v>15</v>
      </c>
      <c r="K129" s="361"/>
    </row>
    <row r="130" spans="2:11" s="1" customFormat="1" ht="15" customHeight="1">
      <c r="B130" s="358"/>
      <c r="C130" s="339" t="s">
        <v>537</v>
      </c>
      <c r="D130" s="339"/>
      <c r="E130" s="339"/>
      <c r="F130" s="340" t="s">
        <v>530</v>
      </c>
      <c r="G130" s="339"/>
      <c r="H130" s="339" t="s">
        <v>538</v>
      </c>
      <c r="I130" s="339" t="s">
        <v>526</v>
      </c>
      <c r="J130" s="339">
        <v>15</v>
      </c>
      <c r="K130" s="361"/>
    </row>
    <row r="131" spans="2:11" s="1" customFormat="1" ht="15" customHeight="1">
      <c r="B131" s="358"/>
      <c r="C131" s="339" t="s">
        <v>539</v>
      </c>
      <c r="D131" s="339"/>
      <c r="E131" s="339"/>
      <c r="F131" s="340" t="s">
        <v>530</v>
      </c>
      <c r="G131" s="339"/>
      <c r="H131" s="339" t="s">
        <v>540</v>
      </c>
      <c r="I131" s="339" t="s">
        <v>526</v>
      </c>
      <c r="J131" s="339">
        <v>20</v>
      </c>
      <c r="K131" s="361"/>
    </row>
    <row r="132" spans="2:11" s="1" customFormat="1" ht="15" customHeight="1">
      <c r="B132" s="358"/>
      <c r="C132" s="339" t="s">
        <v>541</v>
      </c>
      <c r="D132" s="339"/>
      <c r="E132" s="339"/>
      <c r="F132" s="340" t="s">
        <v>530</v>
      </c>
      <c r="G132" s="339"/>
      <c r="H132" s="339" t="s">
        <v>542</v>
      </c>
      <c r="I132" s="339" t="s">
        <v>526</v>
      </c>
      <c r="J132" s="339">
        <v>20</v>
      </c>
      <c r="K132" s="361"/>
    </row>
    <row r="133" spans="2:11" s="1" customFormat="1" ht="15" customHeight="1">
      <c r="B133" s="358"/>
      <c r="C133" s="313" t="s">
        <v>529</v>
      </c>
      <c r="D133" s="313"/>
      <c r="E133" s="313"/>
      <c r="F133" s="336" t="s">
        <v>530</v>
      </c>
      <c r="G133" s="313"/>
      <c r="H133" s="313" t="s">
        <v>564</v>
      </c>
      <c r="I133" s="313" t="s">
        <v>526</v>
      </c>
      <c r="J133" s="313">
        <v>50</v>
      </c>
      <c r="K133" s="361"/>
    </row>
    <row r="134" spans="2:11" s="1" customFormat="1" ht="15" customHeight="1">
      <c r="B134" s="358"/>
      <c r="C134" s="313" t="s">
        <v>543</v>
      </c>
      <c r="D134" s="313"/>
      <c r="E134" s="313"/>
      <c r="F134" s="336" t="s">
        <v>530</v>
      </c>
      <c r="G134" s="313"/>
      <c r="H134" s="313" t="s">
        <v>564</v>
      </c>
      <c r="I134" s="313" t="s">
        <v>526</v>
      </c>
      <c r="J134" s="313">
        <v>50</v>
      </c>
      <c r="K134" s="361"/>
    </row>
    <row r="135" spans="2:11" s="1" customFormat="1" ht="15" customHeight="1">
      <c r="B135" s="358"/>
      <c r="C135" s="313" t="s">
        <v>549</v>
      </c>
      <c r="D135" s="313"/>
      <c r="E135" s="313"/>
      <c r="F135" s="336" t="s">
        <v>530</v>
      </c>
      <c r="G135" s="313"/>
      <c r="H135" s="313" t="s">
        <v>564</v>
      </c>
      <c r="I135" s="313" t="s">
        <v>526</v>
      </c>
      <c r="J135" s="313">
        <v>50</v>
      </c>
      <c r="K135" s="361"/>
    </row>
    <row r="136" spans="2:11" s="1" customFormat="1" ht="15" customHeight="1">
      <c r="B136" s="358"/>
      <c r="C136" s="313" t="s">
        <v>551</v>
      </c>
      <c r="D136" s="313"/>
      <c r="E136" s="313"/>
      <c r="F136" s="336" t="s">
        <v>530</v>
      </c>
      <c r="G136" s="313"/>
      <c r="H136" s="313" t="s">
        <v>564</v>
      </c>
      <c r="I136" s="313" t="s">
        <v>526</v>
      </c>
      <c r="J136" s="313">
        <v>50</v>
      </c>
      <c r="K136" s="361"/>
    </row>
    <row r="137" spans="2:11" s="1" customFormat="1" ht="15" customHeight="1">
      <c r="B137" s="358"/>
      <c r="C137" s="313" t="s">
        <v>552</v>
      </c>
      <c r="D137" s="313"/>
      <c r="E137" s="313"/>
      <c r="F137" s="336" t="s">
        <v>530</v>
      </c>
      <c r="G137" s="313"/>
      <c r="H137" s="313" t="s">
        <v>577</v>
      </c>
      <c r="I137" s="313" t="s">
        <v>526</v>
      </c>
      <c r="J137" s="313">
        <v>255</v>
      </c>
      <c r="K137" s="361"/>
    </row>
    <row r="138" spans="2:11" s="1" customFormat="1" ht="15" customHeight="1">
      <c r="B138" s="358"/>
      <c r="C138" s="313" t="s">
        <v>554</v>
      </c>
      <c r="D138" s="313"/>
      <c r="E138" s="313"/>
      <c r="F138" s="336" t="s">
        <v>524</v>
      </c>
      <c r="G138" s="313"/>
      <c r="H138" s="313" t="s">
        <v>578</v>
      </c>
      <c r="I138" s="313" t="s">
        <v>556</v>
      </c>
      <c r="J138" s="313"/>
      <c r="K138" s="361"/>
    </row>
    <row r="139" spans="2:11" s="1" customFormat="1" ht="15" customHeight="1">
      <c r="B139" s="358"/>
      <c r="C139" s="313" t="s">
        <v>557</v>
      </c>
      <c r="D139" s="313"/>
      <c r="E139" s="313"/>
      <c r="F139" s="336" t="s">
        <v>524</v>
      </c>
      <c r="G139" s="313"/>
      <c r="H139" s="313" t="s">
        <v>579</v>
      </c>
      <c r="I139" s="313" t="s">
        <v>559</v>
      </c>
      <c r="J139" s="313"/>
      <c r="K139" s="361"/>
    </row>
    <row r="140" spans="2:11" s="1" customFormat="1" ht="15" customHeight="1">
      <c r="B140" s="358"/>
      <c r="C140" s="313" t="s">
        <v>560</v>
      </c>
      <c r="D140" s="313"/>
      <c r="E140" s="313"/>
      <c r="F140" s="336" t="s">
        <v>524</v>
      </c>
      <c r="G140" s="313"/>
      <c r="H140" s="313" t="s">
        <v>560</v>
      </c>
      <c r="I140" s="313" t="s">
        <v>559</v>
      </c>
      <c r="J140" s="313"/>
      <c r="K140" s="361"/>
    </row>
    <row r="141" spans="2:11" s="1" customFormat="1" ht="15" customHeight="1">
      <c r="B141" s="358"/>
      <c r="C141" s="313" t="s">
        <v>44</v>
      </c>
      <c r="D141" s="313"/>
      <c r="E141" s="313"/>
      <c r="F141" s="336" t="s">
        <v>524</v>
      </c>
      <c r="G141" s="313"/>
      <c r="H141" s="313" t="s">
        <v>580</v>
      </c>
      <c r="I141" s="313" t="s">
        <v>559</v>
      </c>
      <c r="J141" s="313"/>
      <c r="K141" s="361"/>
    </row>
    <row r="142" spans="2:11" s="1" customFormat="1" ht="15" customHeight="1">
      <c r="B142" s="358"/>
      <c r="C142" s="313" t="s">
        <v>581</v>
      </c>
      <c r="D142" s="313"/>
      <c r="E142" s="313"/>
      <c r="F142" s="336" t="s">
        <v>524</v>
      </c>
      <c r="G142" s="313"/>
      <c r="H142" s="313" t="s">
        <v>582</v>
      </c>
      <c r="I142" s="313" t="s">
        <v>559</v>
      </c>
      <c r="J142" s="313"/>
      <c r="K142" s="361"/>
    </row>
    <row r="143" spans="2:11" s="1" customFormat="1" ht="15" customHeight="1">
      <c r="B143" s="362"/>
      <c r="C143" s="363"/>
      <c r="D143" s="363"/>
      <c r="E143" s="363"/>
      <c r="F143" s="363"/>
      <c r="G143" s="363"/>
      <c r="H143" s="363"/>
      <c r="I143" s="363"/>
      <c r="J143" s="363"/>
      <c r="K143" s="364"/>
    </row>
    <row r="144" spans="2:11" s="1" customFormat="1" ht="18.75" customHeight="1">
      <c r="B144" s="349"/>
      <c r="C144" s="349"/>
      <c r="D144" s="349"/>
      <c r="E144" s="349"/>
      <c r="F144" s="350"/>
      <c r="G144" s="349"/>
      <c r="H144" s="349"/>
      <c r="I144" s="349"/>
      <c r="J144" s="349"/>
      <c r="K144" s="349"/>
    </row>
    <row r="145" spans="2:11" s="1" customFormat="1" ht="18.75" customHeight="1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</row>
    <row r="146" spans="2:11" s="1" customFormat="1" ht="7.5" customHeight="1">
      <c r="B146" s="322"/>
      <c r="C146" s="323"/>
      <c r="D146" s="323"/>
      <c r="E146" s="323"/>
      <c r="F146" s="323"/>
      <c r="G146" s="323"/>
      <c r="H146" s="323"/>
      <c r="I146" s="323"/>
      <c r="J146" s="323"/>
      <c r="K146" s="324"/>
    </row>
    <row r="147" spans="2:11" s="1" customFormat="1" ht="45" customHeight="1">
      <c r="B147" s="325"/>
      <c r="C147" s="326" t="s">
        <v>583</v>
      </c>
      <c r="D147" s="326"/>
      <c r="E147" s="326"/>
      <c r="F147" s="326"/>
      <c r="G147" s="326"/>
      <c r="H147" s="326"/>
      <c r="I147" s="326"/>
      <c r="J147" s="326"/>
      <c r="K147" s="327"/>
    </row>
    <row r="148" spans="2:11" s="1" customFormat="1" ht="17.25" customHeight="1">
      <c r="B148" s="325"/>
      <c r="C148" s="328" t="s">
        <v>518</v>
      </c>
      <c r="D148" s="328"/>
      <c r="E148" s="328"/>
      <c r="F148" s="328" t="s">
        <v>519</v>
      </c>
      <c r="G148" s="329"/>
      <c r="H148" s="328" t="s">
        <v>60</v>
      </c>
      <c r="I148" s="328" t="s">
        <v>63</v>
      </c>
      <c r="J148" s="328" t="s">
        <v>520</v>
      </c>
      <c r="K148" s="327"/>
    </row>
    <row r="149" spans="2:11" s="1" customFormat="1" ht="17.25" customHeight="1">
      <c r="B149" s="325"/>
      <c r="C149" s="330" t="s">
        <v>521</v>
      </c>
      <c r="D149" s="330"/>
      <c r="E149" s="330"/>
      <c r="F149" s="331" t="s">
        <v>522</v>
      </c>
      <c r="G149" s="332"/>
      <c r="H149" s="330"/>
      <c r="I149" s="330"/>
      <c r="J149" s="330" t="s">
        <v>523</v>
      </c>
      <c r="K149" s="327"/>
    </row>
    <row r="150" spans="2:11" s="1" customFormat="1" ht="5.25" customHeight="1">
      <c r="B150" s="338"/>
      <c r="C150" s="333"/>
      <c r="D150" s="333"/>
      <c r="E150" s="333"/>
      <c r="F150" s="333"/>
      <c r="G150" s="334"/>
      <c r="H150" s="333"/>
      <c r="I150" s="333"/>
      <c r="J150" s="333"/>
      <c r="K150" s="361"/>
    </row>
    <row r="151" spans="2:11" s="1" customFormat="1" ht="15" customHeight="1">
      <c r="B151" s="338"/>
      <c r="C151" s="365" t="s">
        <v>527</v>
      </c>
      <c r="D151" s="313"/>
      <c r="E151" s="313"/>
      <c r="F151" s="366" t="s">
        <v>524</v>
      </c>
      <c r="G151" s="313"/>
      <c r="H151" s="365" t="s">
        <v>564</v>
      </c>
      <c r="I151" s="365" t="s">
        <v>526</v>
      </c>
      <c r="J151" s="365">
        <v>120</v>
      </c>
      <c r="K151" s="361"/>
    </row>
    <row r="152" spans="2:11" s="1" customFormat="1" ht="15" customHeight="1">
      <c r="B152" s="338"/>
      <c r="C152" s="365" t="s">
        <v>573</v>
      </c>
      <c r="D152" s="313"/>
      <c r="E152" s="313"/>
      <c r="F152" s="366" t="s">
        <v>524</v>
      </c>
      <c r="G152" s="313"/>
      <c r="H152" s="365" t="s">
        <v>584</v>
      </c>
      <c r="I152" s="365" t="s">
        <v>526</v>
      </c>
      <c r="J152" s="365" t="s">
        <v>575</v>
      </c>
      <c r="K152" s="361"/>
    </row>
    <row r="153" spans="2:11" s="1" customFormat="1" ht="15" customHeight="1">
      <c r="B153" s="338"/>
      <c r="C153" s="365" t="s">
        <v>95</v>
      </c>
      <c r="D153" s="313"/>
      <c r="E153" s="313"/>
      <c r="F153" s="366" t="s">
        <v>524</v>
      </c>
      <c r="G153" s="313"/>
      <c r="H153" s="365" t="s">
        <v>585</v>
      </c>
      <c r="I153" s="365" t="s">
        <v>526</v>
      </c>
      <c r="J153" s="365" t="s">
        <v>575</v>
      </c>
      <c r="K153" s="361"/>
    </row>
    <row r="154" spans="2:11" s="1" customFormat="1" ht="15" customHeight="1">
      <c r="B154" s="338"/>
      <c r="C154" s="365" t="s">
        <v>529</v>
      </c>
      <c r="D154" s="313"/>
      <c r="E154" s="313"/>
      <c r="F154" s="366" t="s">
        <v>530</v>
      </c>
      <c r="G154" s="313"/>
      <c r="H154" s="365" t="s">
        <v>564</v>
      </c>
      <c r="I154" s="365" t="s">
        <v>526</v>
      </c>
      <c r="J154" s="365">
        <v>50</v>
      </c>
      <c r="K154" s="361"/>
    </row>
    <row r="155" spans="2:11" s="1" customFormat="1" ht="15" customHeight="1">
      <c r="B155" s="338"/>
      <c r="C155" s="365" t="s">
        <v>532</v>
      </c>
      <c r="D155" s="313"/>
      <c r="E155" s="313"/>
      <c r="F155" s="366" t="s">
        <v>524</v>
      </c>
      <c r="G155" s="313"/>
      <c r="H155" s="365" t="s">
        <v>564</v>
      </c>
      <c r="I155" s="365" t="s">
        <v>534</v>
      </c>
      <c r="J155" s="365"/>
      <c r="K155" s="361"/>
    </row>
    <row r="156" spans="2:11" s="1" customFormat="1" ht="15" customHeight="1">
      <c r="B156" s="338"/>
      <c r="C156" s="365" t="s">
        <v>543</v>
      </c>
      <c r="D156" s="313"/>
      <c r="E156" s="313"/>
      <c r="F156" s="366" t="s">
        <v>530</v>
      </c>
      <c r="G156" s="313"/>
      <c r="H156" s="365" t="s">
        <v>564</v>
      </c>
      <c r="I156" s="365" t="s">
        <v>526</v>
      </c>
      <c r="J156" s="365">
        <v>50</v>
      </c>
      <c r="K156" s="361"/>
    </row>
    <row r="157" spans="2:11" s="1" customFormat="1" ht="15" customHeight="1">
      <c r="B157" s="338"/>
      <c r="C157" s="365" t="s">
        <v>551</v>
      </c>
      <c r="D157" s="313"/>
      <c r="E157" s="313"/>
      <c r="F157" s="366" t="s">
        <v>530</v>
      </c>
      <c r="G157" s="313"/>
      <c r="H157" s="365" t="s">
        <v>564</v>
      </c>
      <c r="I157" s="365" t="s">
        <v>526</v>
      </c>
      <c r="J157" s="365">
        <v>50</v>
      </c>
      <c r="K157" s="361"/>
    </row>
    <row r="158" spans="2:11" s="1" customFormat="1" ht="15" customHeight="1">
      <c r="B158" s="338"/>
      <c r="C158" s="365" t="s">
        <v>549</v>
      </c>
      <c r="D158" s="313"/>
      <c r="E158" s="313"/>
      <c r="F158" s="366" t="s">
        <v>530</v>
      </c>
      <c r="G158" s="313"/>
      <c r="H158" s="365" t="s">
        <v>564</v>
      </c>
      <c r="I158" s="365" t="s">
        <v>526</v>
      </c>
      <c r="J158" s="365">
        <v>50</v>
      </c>
      <c r="K158" s="361"/>
    </row>
    <row r="159" spans="2:11" s="1" customFormat="1" ht="15" customHeight="1">
      <c r="B159" s="338"/>
      <c r="C159" s="365" t="s">
        <v>113</v>
      </c>
      <c r="D159" s="313"/>
      <c r="E159" s="313"/>
      <c r="F159" s="366" t="s">
        <v>524</v>
      </c>
      <c r="G159" s="313"/>
      <c r="H159" s="365" t="s">
        <v>586</v>
      </c>
      <c r="I159" s="365" t="s">
        <v>526</v>
      </c>
      <c r="J159" s="365" t="s">
        <v>587</v>
      </c>
      <c r="K159" s="361"/>
    </row>
    <row r="160" spans="2:11" s="1" customFormat="1" ht="15" customHeight="1">
      <c r="B160" s="338"/>
      <c r="C160" s="365" t="s">
        <v>588</v>
      </c>
      <c r="D160" s="313"/>
      <c r="E160" s="313"/>
      <c r="F160" s="366" t="s">
        <v>524</v>
      </c>
      <c r="G160" s="313"/>
      <c r="H160" s="365" t="s">
        <v>589</v>
      </c>
      <c r="I160" s="365" t="s">
        <v>559</v>
      </c>
      <c r="J160" s="365"/>
      <c r="K160" s="361"/>
    </row>
    <row r="161" spans="2:11" s="1" customFormat="1" ht="15" customHeight="1">
      <c r="B161" s="367"/>
      <c r="C161" s="347"/>
      <c r="D161" s="347"/>
      <c r="E161" s="347"/>
      <c r="F161" s="347"/>
      <c r="G161" s="347"/>
      <c r="H161" s="347"/>
      <c r="I161" s="347"/>
      <c r="J161" s="347"/>
      <c r="K161" s="368"/>
    </row>
    <row r="162" spans="2:11" s="1" customFormat="1" ht="18.75" customHeight="1">
      <c r="B162" s="349"/>
      <c r="C162" s="359"/>
      <c r="D162" s="359"/>
      <c r="E162" s="359"/>
      <c r="F162" s="369"/>
      <c r="G162" s="359"/>
      <c r="H162" s="359"/>
      <c r="I162" s="359"/>
      <c r="J162" s="359"/>
      <c r="K162" s="349"/>
    </row>
    <row r="163" spans="2:11" s="1" customFormat="1" ht="18.75" customHeight="1"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</row>
    <row r="164" spans="2:11" s="1" customFormat="1" ht="7.5" customHeight="1">
      <c r="B164" s="300"/>
      <c r="C164" s="301"/>
      <c r="D164" s="301"/>
      <c r="E164" s="301"/>
      <c r="F164" s="301"/>
      <c r="G164" s="301"/>
      <c r="H164" s="301"/>
      <c r="I164" s="301"/>
      <c r="J164" s="301"/>
      <c r="K164" s="302"/>
    </row>
    <row r="165" spans="2:11" s="1" customFormat="1" ht="45" customHeight="1">
      <c r="B165" s="303"/>
      <c r="C165" s="304" t="s">
        <v>590</v>
      </c>
      <c r="D165" s="304"/>
      <c r="E165" s="304"/>
      <c r="F165" s="304"/>
      <c r="G165" s="304"/>
      <c r="H165" s="304"/>
      <c r="I165" s="304"/>
      <c r="J165" s="304"/>
      <c r="K165" s="305"/>
    </row>
    <row r="166" spans="2:11" s="1" customFormat="1" ht="17.25" customHeight="1">
      <c r="B166" s="303"/>
      <c r="C166" s="328" t="s">
        <v>518</v>
      </c>
      <c r="D166" s="328"/>
      <c r="E166" s="328"/>
      <c r="F166" s="328" t="s">
        <v>519</v>
      </c>
      <c r="G166" s="370"/>
      <c r="H166" s="371" t="s">
        <v>60</v>
      </c>
      <c r="I166" s="371" t="s">
        <v>63</v>
      </c>
      <c r="J166" s="328" t="s">
        <v>520</v>
      </c>
      <c r="K166" s="305"/>
    </row>
    <row r="167" spans="2:11" s="1" customFormat="1" ht="17.25" customHeight="1">
      <c r="B167" s="306"/>
      <c r="C167" s="330" t="s">
        <v>521</v>
      </c>
      <c r="D167" s="330"/>
      <c r="E167" s="330"/>
      <c r="F167" s="331" t="s">
        <v>522</v>
      </c>
      <c r="G167" s="372"/>
      <c r="H167" s="373"/>
      <c r="I167" s="373"/>
      <c r="J167" s="330" t="s">
        <v>523</v>
      </c>
      <c r="K167" s="308"/>
    </row>
    <row r="168" spans="2:11" s="1" customFormat="1" ht="5.25" customHeight="1">
      <c r="B168" s="338"/>
      <c r="C168" s="333"/>
      <c r="D168" s="333"/>
      <c r="E168" s="333"/>
      <c r="F168" s="333"/>
      <c r="G168" s="334"/>
      <c r="H168" s="333"/>
      <c r="I168" s="333"/>
      <c r="J168" s="333"/>
      <c r="K168" s="361"/>
    </row>
    <row r="169" spans="2:11" s="1" customFormat="1" ht="15" customHeight="1">
      <c r="B169" s="338"/>
      <c r="C169" s="313" t="s">
        <v>527</v>
      </c>
      <c r="D169" s="313"/>
      <c r="E169" s="313"/>
      <c r="F169" s="336" t="s">
        <v>524</v>
      </c>
      <c r="G169" s="313"/>
      <c r="H169" s="313" t="s">
        <v>564</v>
      </c>
      <c r="I169" s="313" t="s">
        <v>526</v>
      </c>
      <c r="J169" s="313">
        <v>120</v>
      </c>
      <c r="K169" s="361"/>
    </row>
    <row r="170" spans="2:11" s="1" customFormat="1" ht="15" customHeight="1">
      <c r="B170" s="338"/>
      <c r="C170" s="313" t="s">
        <v>573</v>
      </c>
      <c r="D170" s="313"/>
      <c r="E170" s="313"/>
      <c r="F170" s="336" t="s">
        <v>524</v>
      </c>
      <c r="G170" s="313"/>
      <c r="H170" s="313" t="s">
        <v>574</v>
      </c>
      <c r="I170" s="313" t="s">
        <v>526</v>
      </c>
      <c r="J170" s="313" t="s">
        <v>575</v>
      </c>
      <c r="K170" s="361"/>
    </row>
    <row r="171" spans="2:11" s="1" customFormat="1" ht="15" customHeight="1">
      <c r="B171" s="338"/>
      <c r="C171" s="313" t="s">
        <v>95</v>
      </c>
      <c r="D171" s="313"/>
      <c r="E171" s="313"/>
      <c r="F171" s="336" t="s">
        <v>524</v>
      </c>
      <c r="G171" s="313"/>
      <c r="H171" s="313" t="s">
        <v>591</v>
      </c>
      <c r="I171" s="313" t="s">
        <v>526</v>
      </c>
      <c r="J171" s="313" t="s">
        <v>575</v>
      </c>
      <c r="K171" s="361"/>
    </row>
    <row r="172" spans="2:11" s="1" customFormat="1" ht="15" customHeight="1">
      <c r="B172" s="338"/>
      <c r="C172" s="313" t="s">
        <v>529</v>
      </c>
      <c r="D172" s="313"/>
      <c r="E172" s="313"/>
      <c r="F172" s="336" t="s">
        <v>530</v>
      </c>
      <c r="G172" s="313"/>
      <c r="H172" s="313" t="s">
        <v>591</v>
      </c>
      <c r="I172" s="313" t="s">
        <v>526</v>
      </c>
      <c r="J172" s="313">
        <v>50</v>
      </c>
      <c r="K172" s="361"/>
    </row>
    <row r="173" spans="2:11" s="1" customFormat="1" ht="15" customHeight="1">
      <c r="B173" s="338"/>
      <c r="C173" s="313" t="s">
        <v>532</v>
      </c>
      <c r="D173" s="313"/>
      <c r="E173" s="313"/>
      <c r="F173" s="336" t="s">
        <v>524</v>
      </c>
      <c r="G173" s="313"/>
      <c r="H173" s="313" t="s">
        <v>591</v>
      </c>
      <c r="I173" s="313" t="s">
        <v>534</v>
      </c>
      <c r="J173" s="313"/>
      <c r="K173" s="361"/>
    </row>
    <row r="174" spans="2:11" s="1" customFormat="1" ht="15" customHeight="1">
      <c r="B174" s="338"/>
      <c r="C174" s="313" t="s">
        <v>543</v>
      </c>
      <c r="D174" s="313"/>
      <c r="E174" s="313"/>
      <c r="F174" s="336" t="s">
        <v>530</v>
      </c>
      <c r="G174" s="313"/>
      <c r="H174" s="313" t="s">
        <v>591</v>
      </c>
      <c r="I174" s="313" t="s">
        <v>526</v>
      </c>
      <c r="J174" s="313">
        <v>50</v>
      </c>
      <c r="K174" s="361"/>
    </row>
    <row r="175" spans="2:11" s="1" customFormat="1" ht="15" customHeight="1">
      <c r="B175" s="338"/>
      <c r="C175" s="313" t="s">
        <v>551</v>
      </c>
      <c r="D175" s="313"/>
      <c r="E175" s="313"/>
      <c r="F175" s="336" t="s">
        <v>530</v>
      </c>
      <c r="G175" s="313"/>
      <c r="H175" s="313" t="s">
        <v>591</v>
      </c>
      <c r="I175" s="313" t="s">
        <v>526</v>
      </c>
      <c r="J175" s="313">
        <v>50</v>
      </c>
      <c r="K175" s="361"/>
    </row>
    <row r="176" spans="2:11" s="1" customFormat="1" ht="15" customHeight="1">
      <c r="B176" s="338"/>
      <c r="C176" s="313" t="s">
        <v>549</v>
      </c>
      <c r="D176" s="313"/>
      <c r="E176" s="313"/>
      <c r="F176" s="336" t="s">
        <v>530</v>
      </c>
      <c r="G176" s="313"/>
      <c r="H176" s="313" t="s">
        <v>591</v>
      </c>
      <c r="I176" s="313" t="s">
        <v>526</v>
      </c>
      <c r="J176" s="313">
        <v>50</v>
      </c>
      <c r="K176" s="361"/>
    </row>
    <row r="177" spans="2:11" s="1" customFormat="1" ht="15" customHeight="1">
      <c r="B177" s="338"/>
      <c r="C177" s="313" t="s">
        <v>118</v>
      </c>
      <c r="D177" s="313"/>
      <c r="E177" s="313"/>
      <c r="F177" s="336" t="s">
        <v>524</v>
      </c>
      <c r="G177" s="313"/>
      <c r="H177" s="313" t="s">
        <v>592</v>
      </c>
      <c r="I177" s="313" t="s">
        <v>593</v>
      </c>
      <c r="J177" s="313"/>
      <c r="K177" s="361"/>
    </row>
    <row r="178" spans="2:11" s="1" customFormat="1" ht="15" customHeight="1">
      <c r="B178" s="338"/>
      <c r="C178" s="313" t="s">
        <v>63</v>
      </c>
      <c r="D178" s="313"/>
      <c r="E178" s="313"/>
      <c r="F178" s="336" t="s">
        <v>524</v>
      </c>
      <c r="G178" s="313"/>
      <c r="H178" s="313" t="s">
        <v>594</v>
      </c>
      <c r="I178" s="313" t="s">
        <v>595</v>
      </c>
      <c r="J178" s="313">
        <v>1</v>
      </c>
      <c r="K178" s="361"/>
    </row>
    <row r="179" spans="2:11" s="1" customFormat="1" ht="15" customHeight="1">
      <c r="B179" s="338"/>
      <c r="C179" s="313" t="s">
        <v>59</v>
      </c>
      <c r="D179" s="313"/>
      <c r="E179" s="313"/>
      <c r="F179" s="336" t="s">
        <v>524</v>
      </c>
      <c r="G179" s="313"/>
      <c r="H179" s="313" t="s">
        <v>596</v>
      </c>
      <c r="I179" s="313" t="s">
        <v>526</v>
      </c>
      <c r="J179" s="313">
        <v>20</v>
      </c>
      <c r="K179" s="361"/>
    </row>
    <row r="180" spans="2:11" s="1" customFormat="1" ht="15" customHeight="1">
      <c r="B180" s="338"/>
      <c r="C180" s="313" t="s">
        <v>60</v>
      </c>
      <c r="D180" s="313"/>
      <c r="E180" s="313"/>
      <c r="F180" s="336" t="s">
        <v>524</v>
      </c>
      <c r="G180" s="313"/>
      <c r="H180" s="313" t="s">
        <v>597</v>
      </c>
      <c r="I180" s="313" t="s">
        <v>526</v>
      </c>
      <c r="J180" s="313">
        <v>255</v>
      </c>
      <c r="K180" s="361"/>
    </row>
    <row r="181" spans="2:11" s="1" customFormat="1" ht="15" customHeight="1">
      <c r="B181" s="338"/>
      <c r="C181" s="313" t="s">
        <v>119</v>
      </c>
      <c r="D181" s="313"/>
      <c r="E181" s="313"/>
      <c r="F181" s="336" t="s">
        <v>524</v>
      </c>
      <c r="G181" s="313"/>
      <c r="H181" s="313" t="s">
        <v>488</v>
      </c>
      <c r="I181" s="313" t="s">
        <v>526</v>
      </c>
      <c r="J181" s="313">
        <v>10</v>
      </c>
      <c r="K181" s="361"/>
    </row>
    <row r="182" spans="2:11" s="1" customFormat="1" ht="15" customHeight="1">
      <c r="B182" s="338"/>
      <c r="C182" s="313" t="s">
        <v>120</v>
      </c>
      <c r="D182" s="313"/>
      <c r="E182" s="313"/>
      <c r="F182" s="336" t="s">
        <v>524</v>
      </c>
      <c r="G182" s="313"/>
      <c r="H182" s="313" t="s">
        <v>598</v>
      </c>
      <c r="I182" s="313" t="s">
        <v>559</v>
      </c>
      <c r="J182" s="313"/>
      <c r="K182" s="361"/>
    </row>
    <row r="183" spans="2:11" s="1" customFormat="1" ht="15" customHeight="1">
      <c r="B183" s="338"/>
      <c r="C183" s="313" t="s">
        <v>599</v>
      </c>
      <c r="D183" s="313"/>
      <c r="E183" s="313"/>
      <c r="F183" s="336" t="s">
        <v>524</v>
      </c>
      <c r="G183" s="313"/>
      <c r="H183" s="313" t="s">
        <v>600</v>
      </c>
      <c r="I183" s="313" t="s">
        <v>559</v>
      </c>
      <c r="J183" s="313"/>
      <c r="K183" s="361"/>
    </row>
    <row r="184" spans="2:11" s="1" customFormat="1" ht="15" customHeight="1">
      <c r="B184" s="338"/>
      <c r="C184" s="313" t="s">
        <v>588</v>
      </c>
      <c r="D184" s="313"/>
      <c r="E184" s="313"/>
      <c r="F184" s="336" t="s">
        <v>524</v>
      </c>
      <c r="G184" s="313"/>
      <c r="H184" s="313" t="s">
        <v>601</v>
      </c>
      <c r="I184" s="313" t="s">
        <v>559</v>
      </c>
      <c r="J184" s="313"/>
      <c r="K184" s="361"/>
    </row>
    <row r="185" spans="2:11" s="1" customFormat="1" ht="15" customHeight="1">
      <c r="B185" s="338"/>
      <c r="C185" s="313" t="s">
        <v>122</v>
      </c>
      <c r="D185" s="313"/>
      <c r="E185" s="313"/>
      <c r="F185" s="336" t="s">
        <v>530</v>
      </c>
      <c r="G185" s="313"/>
      <c r="H185" s="313" t="s">
        <v>602</v>
      </c>
      <c r="I185" s="313" t="s">
        <v>526</v>
      </c>
      <c r="J185" s="313">
        <v>50</v>
      </c>
      <c r="K185" s="361"/>
    </row>
    <row r="186" spans="2:11" s="1" customFormat="1" ht="15" customHeight="1">
      <c r="B186" s="338"/>
      <c r="C186" s="313" t="s">
        <v>603</v>
      </c>
      <c r="D186" s="313"/>
      <c r="E186" s="313"/>
      <c r="F186" s="336" t="s">
        <v>530</v>
      </c>
      <c r="G186" s="313"/>
      <c r="H186" s="313" t="s">
        <v>604</v>
      </c>
      <c r="I186" s="313" t="s">
        <v>605</v>
      </c>
      <c r="J186" s="313"/>
      <c r="K186" s="361"/>
    </row>
    <row r="187" spans="2:11" s="1" customFormat="1" ht="15" customHeight="1">
      <c r="B187" s="338"/>
      <c r="C187" s="313" t="s">
        <v>606</v>
      </c>
      <c r="D187" s="313"/>
      <c r="E187" s="313"/>
      <c r="F187" s="336" t="s">
        <v>530</v>
      </c>
      <c r="G187" s="313"/>
      <c r="H187" s="313" t="s">
        <v>607</v>
      </c>
      <c r="I187" s="313" t="s">
        <v>605</v>
      </c>
      <c r="J187" s="313"/>
      <c r="K187" s="361"/>
    </row>
    <row r="188" spans="2:11" s="1" customFormat="1" ht="15" customHeight="1">
      <c r="B188" s="338"/>
      <c r="C188" s="313" t="s">
        <v>608</v>
      </c>
      <c r="D188" s="313"/>
      <c r="E188" s="313"/>
      <c r="F188" s="336" t="s">
        <v>530</v>
      </c>
      <c r="G188" s="313"/>
      <c r="H188" s="313" t="s">
        <v>609</v>
      </c>
      <c r="I188" s="313" t="s">
        <v>605</v>
      </c>
      <c r="J188" s="313"/>
      <c r="K188" s="361"/>
    </row>
    <row r="189" spans="2:11" s="1" customFormat="1" ht="15" customHeight="1">
      <c r="B189" s="338"/>
      <c r="C189" s="374" t="s">
        <v>610</v>
      </c>
      <c r="D189" s="313"/>
      <c r="E189" s="313"/>
      <c r="F189" s="336" t="s">
        <v>530</v>
      </c>
      <c r="G189" s="313"/>
      <c r="H189" s="313" t="s">
        <v>611</v>
      </c>
      <c r="I189" s="313" t="s">
        <v>612</v>
      </c>
      <c r="J189" s="375" t="s">
        <v>613</v>
      </c>
      <c r="K189" s="361"/>
    </row>
    <row r="190" spans="2:11" s="1" customFormat="1" ht="15" customHeight="1">
      <c r="B190" s="338"/>
      <c r="C190" s="374" t="s">
        <v>48</v>
      </c>
      <c r="D190" s="313"/>
      <c r="E190" s="313"/>
      <c r="F190" s="336" t="s">
        <v>524</v>
      </c>
      <c r="G190" s="313"/>
      <c r="H190" s="310" t="s">
        <v>614</v>
      </c>
      <c r="I190" s="313" t="s">
        <v>615</v>
      </c>
      <c r="J190" s="313"/>
      <c r="K190" s="361"/>
    </row>
    <row r="191" spans="2:11" s="1" customFormat="1" ht="15" customHeight="1">
      <c r="B191" s="338"/>
      <c r="C191" s="374" t="s">
        <v>616</v>
      </c>
      <c r="D191" s="313"/>
      <c r="E191" s="313"/>
      <c r="F191" s="336" t="s">
        <v>524</v>
      </c>
      <c r="G191" s="313"/>
      <c r="H191" s="313" t="s">
        <v>617</v>
      </c>
      <c r="I191" s="313" t="s">
        <v>559</v>
      </c>
      <c r="J191" s="313"/>
      <c r="K191" s="361"/>
    </row>
    <row r="192" spans="2:11" s="1" customFormat="1" ht="15" customHeight="1">
      <c r="B192" s="338"/>
      <c r="C192" s="374" t="s">
        <v>618</v>
      </c>
      <c r="D192" s="313"/>
      <c r="E192" s="313"/>
      <c r="F192" s="336" t="s">
        <v>524</v>
      </c>
      <c r="G192" s="313"/>
      <c r="H192" s="313" t="s">
        <v>619</v>
      </c>
      <c r="I192" s="313" t="s">
        <v>559</v>
      </c>
      <c r="J192" s="313"/>
      <c r="K192" s="361"/>
    </row>
    <row r="193" spans="2:11" s="1" customFormat="1" ht="15" customHeight="1">
      <c r="B193" s="338"/>
      <c r="C193" s="374" t="s">
        <v>620</v>
      </c>
      <c r="D193" s="313"/>
      <c r="E193" s="313"/>
      <c r="F193" s="336" t="s">
        <v>530</v>
      </c>
      <c r="G193" s="313"/>
      <c r="H193" s="313" t="s">
        <v>621</v>
      </c>
      <c r="I193" s="313" t="s">
        <v>559</v>
      </c>
      <c r="J193" s="313"/>
      <c r="K193" s="361"/>
    </row>
    <row r="194" spans="2:11" s="1" customFormat="1" ht="15" customHeight="1">
      <c r="B194" s="367"/>
      <c r="C194" s="376"/>
      <c r="D194" s="347"/>
      <c r="E194" s="347"/>
      <c r="F194" s="347"/>
      <c r="G194" s="347"/>
      <c r="H194" s="347"/>
      <c r="I194" s="347"/>
      <c r="J194" s="347"/>
      <c r="K194" s="368"/>
    </row>
    <row r="195" spans="2:11" s="1" customFormat="1" ht="18.75" customHeight="1">
      <c r="B195" s="349"/>
      <c r="C195" s="359"/>
      <c r="D195" s="359"/>
      <c r="E195" s="359"/>
      <c r="F195" s="369"/>
      <c r="G195" s="359"/>
      <c r="H195" s="359"/>
      <c r="I195" s="359"/>
      <c r="J195" s="359"/>
      <c r="K195" s="349"/>
    </row>
    <row r="196" spans="2:11" s="1" customFormat="1" ht="18.75" customHeight="1">
      <c r="B196" s="349"/>
      <c r="C196" s="359"/>
      <c r="D196" s="359"/>
      <c r="E196" s="359"/>
      <c r="F196" s="369"/>
      <c r="G196" s="359"/>
      <c r="H196" s="359"/>
      <c r="I196" s="359"/>
      <c r="J196" s="359"/>
      <c r="K196" s="349"/>
    </row>
    <row r="197" spans="2:11" s="1" customFormat="1" ht="18.75" customHeight="1"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</row>
    <row r="198" spans="2:11" s="1" customFormat="1" ht="13.5">
      <c r="B198" s="300"/>
      <c r="C198" s="301"/>
      <c r="D198" s="301"/>
      <c r="E198" s="301"/>
      <c r="F198" s="301"/>
      <c r="G198" s="301"/>
      <c r="H198" s="301"/>
      <c r="I198" s="301"/>
      <c r="J198" s="301"/>
      <c r="K198" s="302"/>
    </row>
    <row r="199" spans="2:11" s="1" customFormat="1" ht="21">
      <c r="B199" s="303"/>
      <c r="C199" s="304" t="s">
        <v>622</v>
      </c>
      <c r="D199" s="304"/>
      <c r="E199" s="304"/>
      <c r="F199" s="304"/>
      <c r="G199" s="304"/>
      <c r="H199" s="304"/>
      <c r="I199" s="304"/>
      <c r="J199" s="304"/>
      <c r="K199" s="305"/>
    </row>
    <row r="200" spans="2:11" s="1" customFormat="1" ht="25.5" customHeight="1">
      <c r="B200" s="303"/>
      <c r="C200" s="377" t="s">
        <v>623</v>
      </c>
      <c r="D200" s="377"/>
      <c r="E200" s="377"/>
      <c r="F200" s="377" t="s">
        <v>624</v>
      </c>
      <c r="G200" s="378"/>
      <c r="H200" s="377" t="s">
        <v>625</v>
      </c>
      <c r="I200" s="377"/>
      <c r="J200" s="377"/>
      <c r="K200" s="305"/>
    </row>
    <row r="201" spans="2:11" s="1" customFormat="1" ht="5.25" customHeight="1">
      <c r="B201" s="338"/>
      <c r="C201" s="333"/>
      <c r="D201" s="333"/>
      <c r="E201" s="333"/>
      <c r="F201" s="333"/>
      <c r="G201" s="359"/>
      <c r="H201" s="333"/>
      <c r="I201" s="333"/>
      <c r="J201" s="333"/>
      <c r="K201" s="361"/>
    </row>
    <row r="202" spans="2:11" s="1" customFormat="1" ht="15" customHeight="1">
      <c r="B202" s="338"/>
      <c r="C202" s="313" t="s">
        <v>615</v>
      </c>
      <c r="D202" s="313"/>
      <c r="E202" s="313"/>
      <c r="F202" s="336" t="s">
        <v>49</v>
      </c>
      <c r="G202" s="313"/>
      <c r="H202" s="313" t="s">
        <v>626</v>
      </c>
      <c r="I202" s="313"/>
      <c r="J202" s="313"/>
      <c r="K202" s="361"/>
    </row>
    <row r="203" spans="2:11" s="1" customFormat="1" ht="15" customHeight="1">
      <c r="B203" s="338"/>
      <c r="C203" s="313"/>
      <c r="D203" s="313"/>
      <c r="E203" s="313"/>
      <c r="F203" s="336" t="s">
        <v>50</v>
      </c>
      <c r="G203" s="313"/>
      <c r="H203" s="313" t="s">
        <v>627</v>
      </c>
      <c r="I203" s="313"/>
      <c r="J203" s="313"/>
      <c r="K203" s="361"/>
    </row>
    <row r="204" spans="2:11" s="1" customFormat="1" ht="15" customHeight="1">
      <c r="B204" s="338"/>
      <c r="C204" s="313"/>
      <c r="D204" s="313"/>
      <c r="E204" s="313"/>
      <c r="F204" s="336" t="s">
        <v>53</v>
      </c>
      <c r="G204" s="313"/>
      <c r="H204" s="313" t="s">
        <v>628</v>
      </c>
      <c r="I204" s="313"/>
      <c r="J204" s="313"/>
      <c r="K204" s="361"/>
    </row>
    <row r="205" spans="2:11" s="1" customFormat="1" ht="15" customHeight="1">
      <c r="B205" s="338"/>
      <c r="C205" s="313"/>
      <c r="D205" s="313"/>
      <c r="E205" s="313"/>
      <c r="F205" s="336" t="s">
        <v>51</v>
      </c>
      <c r="G205" s="313"/>
      <c r="H205" s="313" t="s">
        <v>629</v>
      </c>
      <c r="I205" s="313"/>
      <c r="J205" s="313"/>
      <c r="K205" s="361"/>
    </row>
    <row r="206" spans="2:11" s="1" customFormat="1" ht="15" customHeight="1">
      <c r="B206" s="338"/>
      <c r="C206" s="313"/>
      <c r="D206" s="313"/>
      <c r="E206" s="313"/>
      <c r="F206" s="336" t="s">
        <v>52</v>
      </c>
      <c r="G206" s="313"/>
      <c r="H206" s="313" t="s">
        <v>630</v>
      </c>
      <c r="I206" s="313"/>
      <c r="J206" s="313"/>
      <c r="K206" s="361"/>
    </row>
    <row r="207" spans="2:11" s="1" customFormat="1" ht="15" customHeight="1">
      <c r="B207" s="338"/>
      <c r="C207" s="313"/>
      <c r="D207" s="313"/>
      <c r="E207" s="313"/>
      <c r="F207" s="336"/>
      <c r="G207" s="313"/>
      <c r="H207" s="313"/>
      <c r="I207" s="313"/>
      <c r="J207" s="313"/>
      <c r="K207" s="361"/>
    </row>
    <row r="208" spans="2:11" s="1" customFormat="1" ht="15" customHeight="1">
      <c r="B208" s="338"/>
      <c r="C208" s="313" t="s">
        <v>571</v>
      </c>
      <c r="D208" s="313"/>
      <c r="E208" s="313"/>
      <c r="F208" s="336" t="s">
        <v>86</v>
      </c>
      <c r="G208" s="313"/>
      <c r="H208" s="313" t="s">
        <v>631</v>
      </c>
      <c r="I208" s="313"/>
      <c r="J208" s="313"/>
      <c r="K208" s="361"/>
    </row>
    <row r="209" spans="2:11" s="1" customFormat="1" ht="15" customHeight="1">
      <c r="B209" s="338"/>
      <c r="C209" s="313"/>
      <c r="D209" s="313"/>
      <c r="E209" s="313"/>
      <c r="F209" s="336" t="s">
        <v>469</v>
      </c>
      <c r="G209" s="313"/>
      <c r="H209" s="313" t="s">
        <v>470</v>
      </c>
      <c r="I209" s="313"/>
      <c r="J209" s="313"/>
      <c r="K209" s="361"/>
    </row>
    <row r="210" spans="2:11" s="1" customFormat="1" ht="15" customHeight="1">
      <c r="B210" s="338"/>
      <c r="C210" s="313"/>
      <c r="D210" s="313"/>
      <c r="E210" s="313"/>
      <c r="F210" s="336" t="s">
        <v>467</v>
      </c>
      <c r="G210" s="313"/>
      <c r="H210" s="313" t="s">
        <v>632</v>
      </c>
      <c r="I210" s="313"/>
      <c r="J210" s="313"/>
      <c r="K210" s="361"/>
    </row>
    <row r="211" spans="2:11" s="1" customFormat="1" ht="15" customHeight="1">
      <c r="B211" s="379"/>
      <c r="C211" s="313"/>
      <c r="D211" s="313"/>
      <c r="E211" s="313"/>
      <c r="F211" s="336" t="s">
        <v>471</v>
      </c>
      <c r="G211" s="374"/>
      <c r="H211" s="365" t="s">
        <v>472</v>
      </c>
      <c r="I211" s="365"/>
      <c r="J211" s="365"/>
      <c r="K211" s="380"/>
    </row>
    <row r="212" spans="2:11" s="1" customFormat="1" ht="15" customHeight="1">
      <c r="B212" s="379"/>
      <c r="C212" s="313"/>
      <c r="D212" s="313"/>
      <c r="E212" s="313"/>
      <c r="F212" s="336" t="s">
        <v>130</v>
      </c>
      <c r="G212" s="374"/>
      <c r="H212" s="365" t="s">
        <v>633</v>
      </c>
      <c r="I212" s="365"/>
      <c r="J212" s="365"/>
      <c r="K212" s="380"/>
    </row>
    <row r="213" spans="2:11" s="1" customFormat="1" ht="15" customHeight="1">
      <c r="B213" s="379"/>
      <c r="C213" s="313"/>
      <c r="D213" s="313"/>
      <c r="E213" s="313"/>
      <c r="F213" s="336"/>
      <c r="G213" s="374"/>
      <c r="H213" s="365"/>
      <c r="I213" s="365"/>
      <c r="J213" s="365"/>
      <c r="K213" s="380"/>
    </row>
    <row r="214" spans="2:11" s="1" customFormat="1" ht="15" customHeight="1">
      <c r="B214" s="379"/>
      <c r="C214" s="313" t="s">
        <v>595</v>
      </c>
      <c r="D214" s="313"/>
      <c r="E214" s="313"/>
      <c r="F214" s="336">
        <v>1</v>
      </c>
      <c r="G214" s="374"/>
      <c r="H214" s="365" t="s">
        <v>634</v>
      </c>
      <c r="I214" s="365"/>
      <c r="J214" s="365"/>
      <c r="K214" s="380"/>
    </row>
    <row r="215" spans="2:11" s="1" customFormat="1" ht="15" customHeight="1">
      <c r="B215" s="379"/>
      <c r="C215" s="313"/>
      <c r="D215" s="313"/>
      <c r="E215" s="313"/>
      <c r="F215" s="336">
        <v>2</v>
      </c>
      <c r="G215" s="374"/>
      <c r="H215" s="365" t="s">
        <v>635</v>
      </c>
      <c r="I215" s="365"/>
      <c r="J215" s="365"/>
      <c r="K215" s="380"/>
    </row>
    <row r="216" spans="2:11" s="1" customFormat="1" ht="15" customHeight="1">
      <c r="B216" s="379"/>
      <c r="C216" s="313"/>
      <c r="D216" s="313"/>
      <c r="E216" s="313"/>
      <c r="F216" s="336">
        <v>3</v>
      </c>
      <c r="G216" s="374"/>
      <c r="H216" s="365" t="s">
        <v>636</v>
      </c>
      <c r="I216" s="365"/>
      <c r="J216" s="365"/>
      <c r="K216" s="380"/>
    </row>
    <row r="217" spans="2:11" s="1" customFormat="1" ht="15" customHeight="1">
      <c r="B217" s="379"/>
      <c r="C217" s="313"/>
      <c r="D217" s="313"/>
      <c r="E217" s="313"/>
      <c r="F217" s="336">
        <v>4</v>
      </c>
      <c r="G217" s="374"/>
      <c r="H217" s="365" t="s">
        <v>637</v>
      </c>
      <c r="I217" s="365"/>
      <c r="J217" s="365"/>
      <c r="K217" s="380"/>
    </row>
    <row r="218" spans="2:11" s="1" customFormat="1" ht="12.75" customHeight="1">
      <c r="B218" s="381"/>
      <c r="C218" s="382"/>
      <c r="D218" s="382"/>
      <c r="E218" s="382"/>
      <c r="F218" s="382"/>
      <c r="G218" s="382"/>
      <c r="H218" s="382"/>
      <c r="I218" s="382"/>
      <c r="J218" s="382"/>
      <c r="K218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DESKTOP-JGLBK2V\katcha</dc:creator>
  <cp:keywords/>
  <dc:description/>
  <cp:lastModifiedBy>DESKTOP-JGLBK2V\katcha</cp:lastModifiedBy>
  <dcterms:created xsi:type="dcterms:W3CDTF">2022-06-15T11:48:02Z</dcterms:created>
  <dcterms:modified xsi:type="dcterms:W3CDTF">2022-06-15T11:48:12Z</dcterms:modified>
  <cp:category/>
  <cp:version/>
  <cp:contentType/>
  <cp:contentStatus/>
</cp:coreProperties>
</file>