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TORAGE\Dokumenty\2022\PLZEŇSKÝ KRAJ\RADOVÁNEK\PALLOVA 19 - B\Rozpočty\"/>
    </mc:Choice>
  </mc:AlternateContent>
  <bookViews>
    <workbookView xWindow="0" yWindow="0" windowWidth="20490" windowHeight="7155"/>
  </bookViews>
  <sheets>
    <sheet name="Rekapitulace stavby" sheetId="1" r:id="rId1"/>
    <sheet name="a - Stavební část" sheetId="2" r:id="rId2"/>
    <sheet name="b - Elektroinstalace" sheetId="3" r:id="rId3"/>
    <sheet name="c - Slaboproud" sheetId="4" r:id="rId4"/>
    <sheet name="d - ZTI" sheetId="5" r:id="rId5"/>
    <sheet name="e - ÚT" sheetId="6" r:id="rId6"/>
    <sheet name="x - VON" sheetId="7" r:id="rId7"/>
  </sheets>
  <definedNames>
    <definedName name="_xlnm._FilterDatabase" localSheetId="1" hidden="1">'a - Stavební část'!$C$101:$K$717</definedName>
    <definedName name="_xlnm._FilterDatabase" localSheetId="2" hidden="1">'b - Elektroinstalace'!$C$89:$K$193</definedName>
    <definedName name="_xlnm._FilterDatabase" localSheetId="3" hidden="1">'c - Slaboproud'!$C$86:$K$199</definedName>
    <definedName name="_xlnm._FilterDatabase" localSheetId="4" hidden="1">'d - ZTI'!$C$83:$K$129</definedName>
    <definedName name="_xlnm._FilterDatabase" localSheetId="5" hidden="1">'e - ÚT'!$C$84:$K$173</definedName>
    <definedName name="_xlnm._FilterDatabase" localSheetId="6" hidden="1">'x - VON'!$C$82:$K$97</definedName>
    <definedName name="_xlnm.Print_Titles" localSheetId="1">'a - Stavební část'!$101:$101</definedName>
    <definedName name="_xlnm.Print_Titles" localSheetId="2">'b - Elektroinstalace'!$89:$89</definedName>
    <definedName name="_xlnm.Print_Titles" localSheetId="3">'c - Slaboproud'!$86:$86</definedName>
    <definedName name="_xlnm.Print_Titles" localSheetId="4">'d - ZTI'!$83:$83</definedName>
    <definedName name="_xlnm.Print_Titles" localSheetId="5">'e - ÚT'!$84:$84</definedName>
    <definedName name="_xlnm.Print_Titles" localSheetId="0">'Rekapitulace stavby'!$52:$52</definedName>
    <definedName name="_xlnm.Print_Titles" localSheetId="6">'x - VON'!$82:$82</definedName>
    <definedName name="_xlnm.Print_Area" localSheetId="1">'a - Stavební část'!$C$4:$J$39,'a - Stavební část'!$C$89:$K$717</definedName>
    <definedName name="_xlnm.Print_Area" localSheetId="2">'b - Elektroinstalace'!$C$4:$J$39,'b - Elektroinstalace'!$C$77:$K$193</definedName>
    <definedName name="_xlnm.Print_Area" localSheetId="3">'c - Slaboproud'!$C$4:$J$39,'c - Slaboproud'!$C$74:$K$199</definedName>
    <definedName name="_xlnm.Print_Area" localSheetId="4">'d - ZTI'!$C$4:$J$39,'d - ZTI'!$C$71:$K$129</definedName>
    <definedName name="_xlnm.Print_Area" localSheetId="5">'e - ÚT'!$C$4:$J$39,'e - ÚT'!$C$72:$K$173</definedName>
    <definedName name="_xlnm.Print_Area" localSheetId="0">'Rekapitulace stavby'!$D$4:$AO$36,'Rekapitulace stavby'!$C$42:$AQ$61</definedName>
    <definedName name="_xlnm.Print_Area" localSheetId="6">'x - VON'!$C$4:$J$39,'x - VON'!$C$70:$K$97</definedName>
  </definedNames>
  <calcPr calcId="152511"/>
</workbook>
</file>

<file path=xl/calcChain.xml><?xml version="1.0" encoding="utf-8"?>
<calcChain xmlns="http://schemas.openxmlformats.org/spreadsheetml/2006/main">
  <c r="J37" i="7" l="1"/>
  <c r="J36" i="7"/>
  <c r="AY60" i="1"/>
  <c r="J35" i="7"/>
  <c r="AX60" i="1" s="1"/>
  <c r="BI96" i="7"/>
  <c r="BH96" i="7"/>
  <c r="BG96" i="7"/>
  <c r="BF96" i="7"/>
  <c r="T96" i="7"/>
  <c r="R96" i="7"/>
  <c r="P96" i="7"/>
  <c r="BI94" i="7"/>
  <c r="BH94" i="7"/>
  <c r="BG94" i="7"/>
  <c r="BF94" i="7"/>
  <c r="T94" i="7"/>
  <c r="R94" i="7"/>
  <c r="P94" i="7"/>
  <c r="BI91" i="7"/>
  <c r="BH91" i="7"/>
  <c r="BG91" i="7"/>
  <c r="BF91" i="7"/>
  <c r="T91" i="7"/>
  <c r="T90" i="7" s="1"/>
  <c r="R91" i="7"/>
  <c r="R90" i="7" s="1"/>
  <c r="P91" i="7"/>
  <c r="P90" i="7" s="1"/>
  <c r="BI88" i="7"/>
  <c r="BH88" i="7"/>
  <c r="BG88" i="7"/>
  <c r="BF88" i="7"/>
  <c r="T88" i="7"/>
  <c r="R88" i="7"/>
  <c r="P88" i="7"/>
  <c r="BI86" i="7"/>
  <c r="BH86" i="7"/>
  <c r="BG86" i="7"/>
  <c r="BF86" i="7"/>
  <c r="T86" i="7"/>
  <c r="R86" i="7"/>
  <c r="P86" i="7"/>
  <c r="F77" i="7"/>
  <c r="E75" i="7"/>
  <c r="F52" i="7"/>
  <c r="E50" i="7"/>
  <c r="J24" i="7"/>
  <c r="E24" i="7"/>
  <c r="J55" i="7" s="1"/>
  <c r="J23" i="7"/>
  <c r="J21" i="7"/>
  <c r="E21" i="7"/>
  <c r="J54" i="7" s="1"/>
  <c r="J20" i="7"/>
  <c r="J18" i="7"/>
  <c r="E18" i="7"/>
  <c r="F55" i="7" s="1"/>
  <c r="J17" i="7"/>
  <c r="J15" i="7"/>
  <c r="E15" i="7"/>
  <c r="F54" i="7" s="1"/>
  <c r="J14" i="7"/>
  <c r="J12" i="7"/>
  <c r="J77" i="7" s="1"/>
  <c r="E7" i="7"/>
  <c r="E73" i="7"/>
  <c r="J37" i="6"/>
  <c r="J36" i="6"/>
  <c r="AY59" i="1" s="1"/>
  <c r="J35" i="6"/>
  <c r="AX59" i="1"/>
  <c r="BI173" i="6"/>
  <c r="BH173" i="6"/>
  <c r="BG173" i="6"/>
  <c r="BF173" i="6"/>
  <c r="T173" i="6"/>
  <c r="R173" i="6"/>
  <c r="P173" i="6"/>
  <c r="BI172" i="6"/>
  <c r="BH172" i="6"/>
  <c r="BG172" i="6"/>
  <c r="BF172" i="6"/>
  <c r="T172" i="6"/>
  <c r="R172" i="6"/>
  <c r="P172" i="6"/>
  <c r="BI171" i="6"/>
  <c r="BH171" i="6"/>
  <c r="BG171" i="6"/>
  <c r="BF171" i="6"/>
  <c r="T171" i="6"/>
  <c r="R171" i="6"/>
  <c r="P171" i="6"/>
  <c r="BI170" i="6"/>
  <c r="BH170" i="6"/>
  <c r="BG170" i="6"/>
  <c r="BF170" i="6"/>
  <c r="T170" i="6"/>
  <c r="R170" i="6"/>
  <c r="P170" i="6"/>
  <c r="BI169" i="6"/>
  <c r="BH169" i="6"/>
  <c r="BG169" i="6"/>
  <c r="BF169" i="6"/>
  <c r="T169" i="6"/>
  <c r="R169" i="6"/>
  <c r="P169" i="6"/>
  <c r="BI168" i="6"/>
  <c r="BH168" i="6"/>
  <c r="BG168" i="6"/>
  <c r="BF168" i="6"/>
  <c r="T168" i="6"/>
  <c r="R168" i="6"/>
  <c r="P168" i="6"/>
  <c r="BI167" i="6"/>
  <c r="BH167" i="6"/>
  <c r="BG167" i="6"/>
  <c r="BF167" i="6"/>
  <c r="T167" i="6"/>
  <c r="R167" i="6"/>
  <c r="P167" i="6"/>
  <c r="BI166" i="6"/>
  <c r="BH166" i="6"/>
  <c r="BG166" i="6"/>
  <c r="BF166" i="6"/>
  <c r="T166" i="6"/>
  <c r="R166" i="6"/>
  <c r="P166" i="6"/>
  <c r="BI165" i="6"/>
  <c r="BH165" i="6"/>
  <c r="BG165" i="6"/>
  <c r="BF165" i="6"/>
  <c r="T165" i="6"/>
  <c r="R165" i="6"/>
  <c r="P165" i="6"/>
  <c r="BI164" i="6"/>
  <c r="BH164" i="6"/>
  <c r="BG164" i="6"/>
  <c r="BF164" i="6"/>
  <c r="T164" i="6"/>
  <c r="R164" i="6"/>
  <c r="P164" i="6"/>
  <c r="BI163" i="6"/>
  <c r="BH163" i="6"/>
  <c r="BG163" i="6"/>
  <c r="BF163" i="6"/>
  <c r="T163" i="6"/>
  <c r="R163" i="6"/>
  <c r="P163" i="6"/>
  <c r="BI162" i="6"/>
  <c r="BH162" i="6"/>
  <c r="BG162" i="6"/>
  <c r="BF162" i="6"/>
  <c r="T162" i="6"/>
  <c r="R162" i="6"/>
  <c r="P162" i="6"/>
  <c r="BI161" i="6"/>
  <c r="BH161" i="6"/>
  <c r="BG161" i="6"/>
  <c r="BF161" i="6"/>
  <c r="T161" i="6"/>
  <c r="R161" i="6"/>
  <c r="P161" i="6"/>
  <c r="BI160" i="6"/>
  <c r="BH160" i="6"/>
  <c r="BG160" i="6"/>
  <c r="BF160" i="6"/>
  <c r="T160" i="6"/>
  <c r="R160" i="6"/>
  <c r="P160" i="6"/>
  <c r="BI159" i="6"/>
  <c r="BH159" i="6"/>
  <c r="BG159" i="6"/>
  <c r="BF159" i="6"/>
  <c r="T159" i="6"/>
  <c r="R159" i="6"/>
  <c r="P159" i="6"/>
  <c r="BI158" i="6"/>
  <c r="BH158" i="6"/>
  <c r="BG158" i="6"/>
  <c r="BF158" i="6"/>
  <c r="T158" i="6"/>
  <c r="R158" i="6"/>
  <c r="P158" i="6"/>
  <c r="BI157" i="6"/>
  <c r="BH157" i="6"/>
  <c r="BG157" i="6"/>
  <c r="BF157" i="6"/>
  <c r="T157" i="6"/>
  <c r="R157" i="6"/>
  <c r="P157" i="6"/>
  <c r="BI156" i="6"/>
  <c r="BH156" i="6"/>
  <c r="BG156" i="6"/>
  <c r="BF156" i="6"/>
  <c r="T156" i="6"/>
  <c r="R156" i="6"/>
  <c r="P156" i="6"/>
  <c r="BI155" i="6"/>
  <c r="BH155" i="6"/>
  <c r="BG155" i="6"/>
  <c r="BF155" i="6"/>
  <c r="T155" i="6"/>
  <c r="R155" i="6"/>
  <c r="P155" i="6"/>
  <c r="BI154" i="6"/>
  <c r="BH154" i="6"/>
  <c r="BG154" i="6"/>
  <c r="BF154" i="6"/>
  <c r="T154" i="6"/>
  <c r="R154" i="6"/>
  <c r="P154" i="6"/>
  <c r="BI153" i="6"/>
  <c r="BH153" i="6"/>
  <c r="BG153" i="6"/>
  <c r="BF153" i="6"/>
  <c r="T153" i="6"/>
  <c r="R153" i="6"/>
  <c r="P153" i="6"/>
  <c r="BI152" i="6"/>
  <c r="BH152" i="6"/>
  <c r="BG152" i="6"/>
  <c r="BF152" i="6"/>
  <c r="T152" i="6"/>
  <c r="R152" i="6"/>
  <c r="P152" i="6"/>
  <c r="BI151" i="6"/>
  <c r="BH151" i="6"/>
  <c r="BG151" i="6"/>
  <c r="BF151" i="6"/>
  <c r="T151" i="6"/>
  <c r="R151" i="6"/>
  <c r="P151" i="6"/>
  <c r="BI150" i="6"/>
  <c r="BH150" i="6"/>
  <c r="BG150" i="6"/>
  <c r="BF150" i="6"/>
  <c r="T150" i="6"/>
  <c r="R150" i="6"/>
  <c r="P150" i="6"/>
  <c r="BI149" i="6"/>
  <c r="BH149" i="6"/>
  <c r="BG149" i="6"/>
  <c r="BF149" i="6"/>
  <c r="T149" i="6"/>
  <c r="R149" i="6"/>
  <c r="P149" i="6"/>
  <c r="BI148" i="6"/>
  <c r="BH148" i="6"/>
  <c r="BG148" i="6"/>
  <c r="BF148" i="6"/>
  <c r="T148" i="6"/>
  <c r="R148" i="6"/>
  <c r="P148" i="6"/>
  <c r="BI147" i="6"/>
  <c r="BH147" i="6"/>
  <c r="BG147" i="6"/>
  <c r="BF147" i="6"/>
  <c r="T147" i="6"/>
  <c r="R147" i="6"/>
  <c r="P147" i="6"/>
  <c r="BI146" i="6"/>
  <c r="BH146" i="6"/>
  <c r="BG146" i="6"/>
  <c r="BF146" i="6"/>
  <c r="T146" i="6"/>
  <c r="R146" i="6"/>
  <c r="P146" i="6"/>
  <c r="BI145" i="6"/>
  <c r="BH145" i="6"/>
  <c r="BG145" i="6"/>
  <c r="BF145" i="6"/>
  <c r="T145" i="6"/>
  <c r="R145" i="6"/>
  <c r="P145" i="6"/>
  <c r="BI144" i="6"/>
  <c r="BH144" i="6"/>
  <c r="BG144" i="6"/>
  <c r="BF144" i="6"/>
  <c r="T144" i="6"/>
  <c r="R144" i="6"/>
  <c r="P144" i="6"/>
  <c r="BI143" i="6"/>
  <c r="BH143" i="6"/>
  <c r="BG143" i="6"/>
  <c r="BF143" i="6"/>
  <c r="T143" i="6"/>
  <c r="R143" i="6"/>
  <c r="P143" i="6"/>
  <c r="BI141" i="6"/>
  <c r="BH141" i="6"/>
  <c r="BG141" i="6"/>
  <c r="BF141" i="6"/>
  <c r="T141" i="6"/>
  <c r="R141" i="6"/>
  <c r="P141" i="6"/>
  <c r="BI140" i="6"/>
  <c r="BH140" i="6"/>
  <c r="BG140" i="6"/>
  <c r="BF140" i="6"/>
  <c r="T140" i="6"/>
  <c r="R140" i="6"/>
  <c r="P140" i="6"/>
  <c r="BI139" i="6"/>
  <c r="BH139" i="6"/>
  <c r="BG139" i="6"/>
  <c r="BF139" i="6"/>
  <c r="T139" i="6"/>
  <c r="R139" i="6"/>
  <c r="P139" i="6"/>
  <c r="BI138" i="6"/>
  <c r="BH138" i="6"/>
  <c r="BG138" i="6"/>
  <c r="BF138" i="6"/>
  <c r="T138" i="6"/>
  <c r="R138" i="6"/>
  <c r="P138" i="6"/>
  <c r="BI137" i="6"/>
  <c r="BH137" i="6"/>
  <c r="BG137" i="6"/>
  <c r="BF137" i="6"/>
  <c r="T137" i="6"/>
  <c r="R137" i="6"/>
  <c r="P137" i="6"/>
  <c r="BI136" i="6"/>
  <c r="BH136" i="6"/>
  <c r="BG136" i="6"/>
  <c r="BF136" i="6"/>
  <c r="T136" i="6"/>
  <c r="R136" i="6"/>
  <c r="P136" i="6"/>
  <c r="BI135" i="6"/>
  <c r="BH135" i="6"/>
  <c r="BG135" i="6"/>
  <c r="BF135" i="6"/>
  <c r="T135" i="6"/>
  <c r="R135" i="6"/>
  <c r="P135" i="6"/>
  <c r="BI134" i="6"/>
  <c r="BH134" i="6"/>
  <c r="BG134" i="6"/>
  <c r="BF134" i="6"/>
  <c r="T134" i="6"/>
  <c r="R134" i="6"/>
  <c r="P134" i="6"/>
  <c r="BI133" i="6"/>
  <c r="BH133" i="6"/>
  <c r="BG133" i="6"/>
  <c r="BF133" i="6"/>
  <c r="T133" i="6"/>
  <c r="R133" i="6"/>
  <c r="P133" i="6"/>
  <c r="BI132" i="6"/>
  <c r="BH132" i="6"/>
  <c r="BG132" i="6"/>
  <c r="BF132" i="6"/>
  <c r="T132" i="6"/>
  <c r="R132" i="6"/>
  <c r="P132" i="6"/>
  <c r="BI131" i="6"/>
  <c r="BH131" i="6"/>
  <c r="BG131" i="6"/>
  <c r="BF131" i="6"/>
  <c r="T131" i="6"/>
  <c r="R131" i="6"/>
  <c r="P131" i="6"/>
  <c r="BI130" i="6"/>
  <c r="BH130" i="6"/>
  <c r="BG130" i="6"/>
  <c r="BF130" i="6"/>
  <c r="T130" i="6"/>
  <c r="R130" i="6"/>
  <c r="P130" i="6"/>
  <c r="BI129" i="6"/>
  <c r="BH129" i="6"/>
  <c r="BG129" i="6"/>
  <c r="BF129" i="6"/>
  <c r="T129" i="6"/>
  <c r="R129" i="6"/>
  <c r="P129" i="6"/>
  <c r="BI128" i="6"/>
  <c r="BH128" i="6"/>
  <c r="BG128" i="6"/>
  <c r="BF128" i="6"/>
  <c r="T128" i="6"/>
  <c r="R128" i="6"/>
  <c r="P128" i="6"/>
  <c r="BI127" i="6"/>
  <c r="BH127" i="6"/>
  <c r="BG127" i="6"/>
  <c r="BF127" i="6"/>
  <c r="T127" i="6"/>
  <c r="R127" i="6"/>
  <c r="P127" i="6"/>
  <c r="BI126" i="6"/>
  <c r="BH126" i="6"/>
  <c r="BG126" i="6"/>
  <c r="BF126" i="6"/>
  <c r="T126" i="6"/>
  <c r="R126" i="6"/>
  <c r="P126" i="6"/>
  <c r="BI125" i="6"/>
  <c r="BH125" i="6"/>
  <c r="BG125" i="6"/>
  <c r="BF125" i="6"/>
  <c r="T125" i="6"/>
  <c r="R125" i="6"/>
  <c r="P125" i="6"/>
  <c r="BI124" i="6"/>
  <c r="BH124" i="6"/>
  <c r="BG124" i="6"/>
  <c r="BF124" i="6"/>
  <c r="T124" i="6"/>
  <c r="R124" i="6"/>
  <c r="P124" i="6"/>
  <c r="BI123" i="6"/>
  <c r="BH123" i="6"/>
  <c r="BG123" i="6"/>
  <c r="BF123" i="6"/>
  <c r="T123" i="6"/>
  <c r="R123" i="6"/>
  <c r="P123" i="6"/>
  <c r="BI122" i="6"/>
  <c r="BH122" i="6"/>
  <c r="BG122" i="6"/>
  <c r="BF122" i="6"/>
  <c r="T122" i="6"/>
  <c r="R122" i="6"/>
  <c r="P122" i="6"/>
  <c r="BI121" i="6"/>
  <c r="BH121" i="6"/>
  <c r="BG121" i="6"/>
  <c r="BF121" i="6"/>
  <c r="T121" i="6"/>
  <c r="R121" i="6"/>
  <c r="P121" i="6"/>
  <c r="BI120" i="6"/>
  <c r="BH120" i="6"/>
  <c r="BG120" i="6"/>
  <c r="BF120" i="6"/>
  <c r="T120" i="6"/>
  <c r="R120" i="6"/>
  <c r="P120" i="6"/>
  <c r="BI119" i="6"/>
  <c r="BH119" i="6"/>
  <c r="BG119" i="6"/>
  <c r="BF119" i="6"/>
  <c r="T119" i="6"/>
  <c r="R119" i="6"/>
  <c r="P119" i="6"/>
  <c r="BI118" i="6"/>
  <c r="BH118" i="6"/>
  <c r="BG118" i="6"/>
  <c r="BF118" i="6"/>
  <c r="T118" i="6"/>
  <c r="R118" i="6"/>
  <c r="P118" i="6"/>
  <c r="BI117" i="6"/>
  <c r="BH117" i="6"/>
  <c r="BG117" i="6"/>
  <c r="BF117" i="6"/>
  <c r="T117" i="6"/>
  <c r="R117" i="6"/>
  <c r="P117" i="6"/>
  <c r="BI116" i="6"/>
  <c r="BH116" i="6"/>
  <c r="BG116" i="6"/>
  <c r="BF116" i="6"/>
  <c r="T116" i="6"/>
  <c r="R116" i="6"/>
  <c r="P116" i="6"/>
  <c r="BI115" i="6"/>
  <c r="BH115" i="6"/>
  <c r="BG115" i="6"/>
  <c r="BF115" i="6"/>
  <c r="T115" i="6"/>
  <c r="R115" i="6"/>
  <c r="P115" i="6"/>
  <c r="BI113" i="6"/>
  <c r="BH113" i="6"/>
  <c r="BG113" i="6"/>
  <c r="BF113" i="6"/>
  <c r="T113" i="6"/>
  <c r="R113" i="6"/>
  <c r="P113" i="6"/>
  <c r="BI112" i="6"/>
  <c r="BH112" i="6"/>
  <c r="BG112" i="6"/>
  <c r="BF112" i="6"/>
  <c r="T112" i="6"/>
  <c r="R112" i="6"/>
  <c r="P112" i="6"/>
  <c r="BI111" i="6"/>
  <c r="BH111" i="6"/>
  <c r="BG111" i="6"/>
  <c r="BF111" i="6"/>
  <c r="T111" i="6"/>
  <c r="R111" i="6"/>
  <c r="P111" i="6"/>
  <c r="BI110" i="6"/>
  <c r="BH110" i="6"/>
  <c r="BG110" i="6"/>
  <c r="BF110" i="6"/>
  <c r="T110" i="6"/>
  <c r="R110" i="6"/>
  <c r="P110" i="6"/>
  <c r="BI109" i="6"/>
  <c r="BH109" i="6"/>
  <c r="BG109" i="6"/>
  <c r="BF109" i="6"/>
  <c r="T109" i="6"/>
  <c r="R109" i="6"/>
  <c r="P109" i="6"/>
  <c r="BI108" i="6"/>
  <c r="BH108" i="6"/>
  <c r="BG108" i="6"/>
  <c r="BF108" i="6"/>
  <c r="T108" i="6"/>
  <c r="R108" i="6"/>
  <c r="P108" i="6"/>
  <c r="BI107" i="6"/>
  <c r="BH107" i="6"/>
  <c r="BG107" i="6"/>
  <c r="BF107" i="6"/>
  <c r="T107" i="6"/>
  <c r="R107" i="6"/>
  <c r="P107" i="6"/>
  <c r="BI106" i="6"/>
  <c r="BH106" i="6"/>
  <c r="BG106" i="6"/>
  <c r="BF106" i="6"/>
  <c r="T106" i="6"/>
  <c r="R106" i="6"/>
  <c r="P106" i="6"/>
  <c r="BI105" i="6"/>
  <c r="BH105" i="6"/>
  <c r="BG105" i="6"/>
  <c r="BF105" i="6"/>
  <c r="T105" i="6"/>
  <c r="R105" i="6"/>
  <c r="P105" i="6"/>
  <c r="BI104" i="6"/>
  <c r="BH104" i="6"/>
  <c r="BG104" i="6"/>
  <c r="BF104" i="6"/>
  <c r="T104" i="6"/>
  <c r="R104" i="6"/>
  <c r="P104" i="6"/>
  <c r="BI103" i="6"/>
  <c r="BH103" i="6"/>
  <c r="BG103" i="6"/>
  <c r="BF103" i="6"/>
  <c r="T103" i="6"/>
  <c r="R103" i="6"/>
  <c r="P103" i="6"/>
  <c r="BI102" i="6"/>
  <c r="BH102" i="6"/>
  <c r="BG102" i="6"/>
  <c r="BF102" i="6"/>
  <c r="T102" i="6"/>
  <c r="R102" i="6"/>
  <c r="P102" i="6"/>
  <c r="BI100" i="6"/>
  <c r="BH100" i="6"/>
  <c r="BG100" i="6"/>
  <c r="BF100" i="6"/>
  <c r="T100" i="6"/>
  <c r="R100" i="6"/>
  <c r="P100" i="6"/>
  <c r="BI99" i="6"/>
  <c r="BH99" i="6"/>
  <c r="BG99" i="6"/>
  <c r="BF99" i="6"/>
  <c r="T99" i="6"/>
  <c r="R99" i="6"/>
  <c r="P99" i="6"/>
  <c r="BI98" i="6"/>
  <c r="BH98" i="6"/>
  <c r="BG98" i="6"/>
  <c r="BF98" i="6"/>
  <c r="T98" i="6"/>
  <c r="R98" i="6"/>
  <c r="P98" i="6"/>
  <c r="BI97" i="6"/>
  <c r="BH97" i="6"/>
  <c r="BG97" i="6"/>
  <c r="BF97" i="6"/>
  <c r="T97" i="6"/>
  <c r="R97" i="6"/>
  <c r="P97" i="6"/>
  <c r="BI96" i="6"/>
  <c r="BH96" i="6"/>
  <c r="BG96" i="6"/>
  <c r="BF96" i="6"/>
  <c r="T96" i="6"/>
  <c r="R96" i="6"/>
  <c r="P96" i="6"/>
  <c r="BI95" i="6"/>
  <c r="BH95" i="6"/>
  <c r="BG95" i="6"/>
  <c r="BF95" i="6"/>
  <c r="T95" i="6"/>
  <c r="R95" i="6"/>
  <c r="P95" i="6"/>
  <c r="BI94" i="6"/>
  <c r="BH94" i="6"/>
  <c r="BG94" i="6"/>
  <c r="BF94" i="6"/>
  <c r="T94" i="6"/>
  <c r="R94" i="6"/>
  <c r="P94" i="6"/>
  <c r="BI93" i="6"/>
  <c r="BH93" i="6"/>
  <c r="BG93" i="6"/>
  <c r="BF93" i="6"/>
  <c r="T93" i="6"/>
  <c r="R93" i="6"/>
  <c r="P93" i="6"/>
  <c r="BI92" i="6"/>
  <c r="BH92" i="6"/>
  <c r="BG92" i="6"/>
  <c r="BF92" i="6"/>
  <c r="T92" i="6"/>
  <c r="R92" i="6"/>
  <c r="P92" i="6"/>
  <c r="BI91" i="6"/>
  <c r="BH91" i="6"/>
  <c r="BG91" i="6"/>
  <c r="BF91" i="6"/>
  <c r="T91" i="6"/>
  <c r="R91" i="6"/>
  <c r="P91" i="6"/>
  <c r="BI89" i="6"/>
  <c r="BH89" i="6"/>
  <c r="BG89" i="6"/>
  <c r="BF89" i="6"/>
  <c r="T89" i="6"/>
  <c r="R89" i="6"/>
  <c r="P89" i="6"/>
  <c r="BI88" i="6"/>
  <c r="BH88" i="6"/>
  <c r="BG88" i="6"/>
  <c r="BF88" i="6"/>
  <c r="T88" i="6"/>
  <c r="R88" i="6"/>
  <c r="P88" i="6"/>
  <c r="F79" i="6"/>
  <c r="E77" i="6"/>
  <c r="F52" i="6"/>
  <c r="E50" i="6"/>
  <c r="J24" i="6"/>
  <c r="E24" i="6"/>
  <c r="J55" i="6" s="1"/>
  <c r="J23" i="6"/>
  <c r="J21" i="6"/>
  <c r="E21" i="6"/>
  <c r="J54" i="6" s="1"/>
  <c r="J20" i="6"/>
  <c r="J18" i="6"/>
  <c r="E18" i="6"/>
  <c r="F82" i="6" s="1"/>
  <c r="J17" i="6"/>
  <c r="J15" i="6"/>
  <c r="E15" i="6"/>
  <c r="F81" i="6" s="1"/>
  <c r="J14" i="6"/>
  <c r="J12" i="6"/>
  <c r="J79" i="6"/>
  <c r="E7" i="6"/>
  <c r="E75" i="6"/>
  <c r="J37" i="5"/>
  <c r="J36" i="5"/>
  <c r="AY58" i="1" s="1"/>
  <c r="J35" i="5"/>
  <c r="AX58" i="1" s="1"/>
  <c r="BI129" i="5"/>
  <c r="BH129" i="5"/>
  <c r="BG129" i="5"/>
  <c r="BF129" i="5"/>
  <c r="T129" i="5"/>
  <c r="R129" i="5"/>
  <c r="P129" i="5"/>
  <c r="BI128" i="5"/>
  <c r="BH128" i="5"/>
  <c r="BG128" i="5"/>
  <c r="BF128" i="5"/>
  <c r="T128" i="5"/>
  <c r="R128" i="5"/>
  <c r="P128" i="5"/>
  <c r="BI127" i="5"/>
  <c r="BH127" i="5"/>
  <c r="BG127" i="5"/>
  <c r="BF127" i="5"/>
  <c r="T127" i="5"/>
  <c r="R127" i="5"/>
  <c r="P127" i="5"/>
  <c r="BI125" i="5"/>
  <c r="BH125" i="5"/>
  <c r="BG125" i="5"/>
  <c r="BF125" i="5"/>
  <c r="T125" i="5"/>
  <c r="R125" i="5"/>
  <c r="P125" i="5"/>
  <c r="BI124" i="5"/>
  <c r="BH124" i="5"/>
  <c r="BG124" i="5"/>
  <c r="BF124" i="5"/>
  <c r="T124" i="5"/>
  <c r="R124" i="5"/>
  <c r="P124" i="5"/>
  <c r="BI123" i="5"/>
  <c r="BH123" i="5"/>
  <c r="BG123" i="5"/>
  <c r="BF123" i="5"/>
  <c r="T123" i="5"/>
  <c r="R123" i="5"/>
  <c r="P123" i="5"/>
  <c r="BI122" i="5"/>
  <c r="BH122" i="5"/>
  <c r="BG122" i="5"/>
  <c r="BF122" i="5"/>
  <c r="T122" i="5"/>
  <c r="R122" i="5"/>
  <c r="P122" i="5"/>
  <c r="BI121" i="5"/>
  <c r="BH121" i="5"/>
  <c r="BG121" i="5"/>
  <c r="BF121" i="5"/>
  <c r="T121" i="5"/>
  <c r="R121" i="5"/>
  <c r="P121" i="5"/>
  <c r="BI120" i="5"/>
  <c r="BH120" i="5"/>
  <c r="BG120" i="5"/>
  <c r="BF120" i="5"/>
  <c r="T120" i="5"/>
  <c r="R120" i="5"/>
  <c r="P120" i="5"/>
  <c r="BI119" i="5"/>
  <c r="BH119" i="5"/>
  <c r="BG119" i="5"/>
  <c r="BF119" i="5"/>
  <c r="T119" i="5"/>
  <c r="R119" i="5"/>
  <c r="P119" i="5"/>
  <c r="BI118" i="5"/>
  <c r="BH118" i="5"/>
  <c r="BG118" i="5"/>
  <c r="BF118" i="5"/>
  <c r="T118" i="5"/>
  <c r="R118" i="5"/>
  <c r="P118" i="5"/>
  <c r="BI117" i="5"/>
  <c r="BH117" i="5"/>
  <c r="BG117" i="5"/>
  <c r="BF117" i="5"/>
  <c r="T117" i="5"/>
  <c r="R117" i="5"/>
  <c r="P117" i="5"/>
  <c r="BI116" i="5"/>
  <c r="BH116" i="5"/>
  <c r="BG116" i="5"/>
  <c r="BF116" i="5"/>
  <c r="T116" i="5"/>
  <c r="R116" i="5"/>
  <c r="P116" i="5"/>
  <c r="BI115" i="5"/>
  <c r="BH115" i="5"/>
  <c r="BG115" i="5"/>
  <c r="BF115" i="5"/>
  <c r="T115" i="5"/>
  <c r="R115" i="5"/>
  <c r="P115" i="5"/>
  <c r="BI114" i="5"/>
  <c r="BH114" i="5"/>
  <c r="BG114" i="5"/>
  <c r="BF114" i="5"/>
  <c r="T114" i="5"/>
  <c r="R114" i="5"/>
  <c r="P114" i="5"/>
  <c r="BI113" i="5"/>
  <c r="BH113" i="5"/>
  <c r="BG113" i="5"/>
  <c r="BF113" i="5"/>
  <c r="T113" i="5"/>
  <c r="R113" i="5"/>
  <c r="P113" i="5"/>
  <c r="BI112" i="5"/>
  <c r="BH112" i="5"/>
  <c r="BG112" i="5"/>
  <c r="BF112" i="5"/>
  <c r="T112" i="5"/>
  <c r="R112" i="5"/>
  <c r="P112" i="5"/>
  <c r="BI111" i="5"/>
  <c r="BH111" i="5"/>
  <c r="BG111" i="5"/>
  <c r="BF111" i="5"/>
  <c r="T111" i="5"/>
  <c r="R111" i="5"/>
  <c r="P111" i="5"/>
  <c r="BI110" i="5"/>
  <c r="BH110" i="5"/>
  <c r="BG110" i="5"/>
  <c r="BF110" i="5"/>
  <c r="T110" i="5"/>
  <c r="R110" i="5"/>
  <c r="P110" i="5"/>
  <c r="BI109" i="5"/>
  <c r="BH109" i="5"/>
  <c r="BG109" i="5"/>
  <c r="BF109" i="5"/>
  <c r="T109" i="5"/>
  <c r="R109" i="5"/>
  <c r="P109" i="5"/>
  <c r="BI108" i="5"/>
  <c r="BH108" i="5"/>
  <c r="BG108" i="5"/>
  <c r="BF108" i="5"/>
  <c r="T108" i="5"/>
  <c r="R108" i="5"/>
  <c r="P108" i="5"/>
  <c r="BI106" i="5"/>
  <c r="BH106" i="5"/>
  <c r="BG106" i="5"/>
  <c r="BF106" i="5"/>
  <c r="T106" i="5"/>
  <c r="R106" i="5"/>
  <c r="P106" i="5"/>
  <c r="BI105" i="5"/>
  <c r="BH105" i="5"/>
  <c r="BG105" i="5"/>
  <c r="BF105" i="5"/>
  <c r="T105" i="5"/>
  <c r="R105" i="5"/>
  <c r="P105" i="5"/>
  <c r="BI104" i="5"/>
  <c r="BH104" i="5"/>
  <c r="BG104" i="5"/>
  <c r="BF104" i="5"/>
  <c r="T104" i="5"/>
  <c r="R104" i="5"/>
  <c r="P104" i="5"/>
  <c r="BI103" i="5"/>
  <c r="BH103" i="5"/>
  <c r="BG103" i="5"/>
  <c r="BF103" i="5"/>
  <c r="T103" i="5"/>
  <c r="R103" i="5"/>
  <c r="P103" i="5"/>
  <c r="BI102" i="5"/>
  <c r="BH102" i="5"/>
  <c r="BG102" i="5"/>
  <c r="BF102" i="5"/>
  <c r="T102" i="5"/>
  <c r="R102" i="5"/>
  <c r="P102" i="5"/>
  <c r="BI101" i="5"/>
  <c r="BH101" i="5"/>
  <c r="BG101" i="5"/>
  <c r="BF101" i="5"/>
  <c r="T101" i="5"/>
  <c r="R101" i="5"/>
  <c r="P101" i="5"/>
  <c r="BI100" i="5"/>
  <c r="BH100" i="5"/>
  <c r="BG100" i="5"/>
  <c r="BF100" i="5"/>
  <c r="T100" i="5"/>
  <c r="R100" i="5"/>
  <c r="P100" i="5"/>
  <c r="BI99" i="5"/>
  <c r="BH99" i="5"/>
  <c r="BG99" i="5"/>
  <c r="BF99" i="5"/>
  <c r="T99" i="5"/>
  <c r="R99" i="5"/>
  <c r="P99" i="5"/>
  <c r="BI97" i="5"/>
  <c r="BH97" i="5"/>
  <c r="BG97" i="5"/>
  <c r="BF97" i="5"/>
  <c r="T97" i="5"/>
  <c r="R97" i="5"/>
  <c r="P97" i="5"/>
  <c r="BI96" i="5"/>
  <c r="BH96" i="5"/>
  <c r="BG96" i="5"/>
  <c r="BF96" i="5"/>
  <c r="T96" i="5"/>
  <c r="R96" i="5"/>
  <c r="P96" i="5"/>
  <c r="BI95" i="5"/>
  <c r="BH95" i="5"/>
  <c r="BG95" i="5"/>
  <c r="BF95" i="5"/>
  <c r="T95" i="5"/>
  <c r="R95" i="5"/>
  <c r="P95" i="5"/>
  <c r="BI94" i="5"/>
  <c r="BH94" i="5"/>
  <c r="BG94" i="5"/>
  <c r="BF94" i="5"/>
  <c r="T94" i="5"/>
  <c r="R94" i="5"/>
  <c r="P94" i="5"/>
  <c r="BI93" i="5"/>
  <c r="BH93" i="5"/>
  <c r="BG93" i="5"/>
  <c r="BF93" i="5"/>
  <c r="T93" i="5"/>
  <c r="R93" i="5"/>
  <c r="P93" i="5"/>
  <c r="BI92" i="5"/>
  <c r="BH92" i="5"/>
  <c r="BG92" i="5"/>
  <c r="BF92" i="5"/>
  <c r="T92" i="5"/>
  <c r="R92" i="5"/>
  <c r="P92" i="5"/>
  <c r="BI91" i="5"/>
  <c r="BH91" i="5"/>
  <c r="BG91" i="5"/>
  <c r="BF91" i="5"/>
  <c r="T91" i="5"/>
  <c r="R91" i="5"/>
  <c r="P91" i="5"/>
  <c r="BI90" i="5"/>
  <c r="BH90" i="5"/>
  <c r="BG90" i="5"/>
  <c r="BF90" i="5"/>
  <c r="T90" i="5"/>
  <c r="R90" i="5"/>
  <c r="P90" i="5"/>
  <c r="BI89" i="5"/>
  <c r="BH89" i="5"/>
  <c r="BG89" i="5"/>
  <c r="BF89" i="5"/>
  <c r="T89" i="5"/>
  <c r="R89" i="5"/>
  <c r="P89" i="5"/>
  <c r="BI88" i="5"/>
  <c r="BH88" i="5"/>
  <c r="BG88" i="5"/>
  <c r="BF88" i="5"/>
  <c r="T88" i="5"/>
  <c r="R88" i="5"/>
  <c r="P88" i="5"/>
  <c r="BI87" i="5"/>
  <c r="BH87" i="5"/>
  <c r="BG87" i="5"/>
  <c r="BF87" i="5"/>
  <c r="T87" i="5"/>
  <c r="R87" i="5"/>
  <c r="P87" i="5"/>
  <c r="F78" i="5"/>
  <c r="E76" i="5"/>
  <c r="F52" i="5"/>
  <c r="E50" i="5"/>
  <c r="J24" i="5"/>
  <c r="E24" i="5"/>
  <c r="J81" i="5"/>
  <c r="J23" i="5"/>
  <c r="J21" i="5"/>
  <c r="E21" i="5"/>
  <c r="J80" i="5"/>
  <c r="J20" i="5"/>
  <c r="J18" i="5"/>
  <c r="E18" i="5"/>
  <c r="F81" i="5"/>
  <c r="J17" i="5"/>
  <c r="J15" i="5"/>
  <c r="E15" i="5"/>
  <c r="F80" i="5"/>
  <c r="J14" i="5"/>
  <c r="J12" i="5"/>
  <c r="J78" i="5" s="1"/>
  <c r="E7" i="5"/>
  <c r="E74" i="5" s="1"/>
  <c r="J37" i="4"/>
  <c r="J36" i="4"/>
  <c r="AY57" i="1"/>
  <c r="J35" i="4"/>
  <c r="AX57" i="1"/>
  <c r="BI199" i="4"/>
  <c r="BH199" i="4"/>
  <c r="BG199" i="4"/>
  <c r="BF199" i="4"/>
  <c r="T199" i="4"/>
  <c r="R199" i="4"/>
  <c r="P199" i="4"/>
  <c r="BI198" i="4"/>
  <c r="BH198" i="4"/>
  <c r="BG198" i="4"/>
  <c r="BF198" i="4"/>
  <c r="T198" i="4"/>
  <c r="R198" i="4"/>
  <c r="P198" i="4"/>
  <c r="BI197" i="4"/>
  <c r="BH197" i="4"/>
  <c r="BG197" i="4"/>
  <c r="BF197" i="4"/>
  <c r="T197" i="4"/>
  <c r="R197" i="4"/>
  <c r="P197" i="4"/>
  <c r="BI196" i="4"/>
  <c r="BH196" i="4"/>
  <c r="BG196" i="4"/>
  <c r="BF196" i="4"/>
  <c r="T196" i="4"/>
  <c r="R196" i="4"/>
  <c r="P196" i="4"/>
  <c r="BI195" i="4"/>
  <c r="BH195" i="4"/>
  <c r="BG195" i="4"/>
  <c r="BF195" i="4"/>
  <c r="T195" i="4"/>
  <c r="R195" i="4"/>
  <c r="P195" i="4"/>
  <c r="BI194" i="4"/>
  <c r="BH194" i="4"/>
  <c r="BG194" i="4"/>
  <c r="BF194" i="4"/>
  <c r="T194" i="4"/>
  <c r="R194" i="4"/>
  <c r="P194" i="4"/>
  <c r="BI193" i="4"/>
  <c r="BH193" i="4"/>
  <c r="BG193" i="4"/>
  <c r="BF193" i="4"/>
  <c r="T193" i="4"/>
  <c r="R193" i="4"/>
  <c r="P193" i="4"/>
  <c r="BI192" i="4"/>
  <c r="BH192" i="4"/>
  <c r="BG192" i="4"/>
  <c r="BF192" i="4"/>
  <c r="T192" i="4"/>
  <c r="R192" i="4"/>
  <c r="P192" i="4"/>
  <c r="BI191" i="4"/>
  <c r="BH191" i="4"/>
  <c r="BG191" i="4"/>
  <c r="BF191" i="4"/>
  <c r="T191" i="4"/>
  <c r="R191" i="4"/>
  <c r="P191" i="4"/>
  <c r="BI190" i="4"/>
  <c r="BH190" i="4"/>
  <c r="BG190" i="4"/>
  <c r="BF190" i="4"/>
  <c r="T190" i="4"/>
  <c r="R190" i="4"/>
  <c r="P190" i="4"/>
  <c r="BI189" i="4"/>
  <c r="BH189" i="4"/>
  <c r="BG189" i="4"/>
  <c r="BF189" i="4"/>
  <c r="T189" i="4"/>
  <c r="R189" i="4"/>
  <c r="P189" i="4"/>
  <c r="BI188" i="4"/>
  <c r="BH188" i="4"/>
  <c r="BG188" i="4"/>
  <c r="BF188" i="4"/>
  <c r="T188" i="4"/>
  <c r="R188" i="4"/>
  <c r="P188" i="4"/>
  <c r="BI187" i="4"/>
  <c r="BH187" i="4"/>
  <c r="BG187" i="4"/>
  <c r="BF187" i="4"/>
  <c r="T187" i="4"/>
  <c r="R187" i="4"/>
  <c r="P187" i="4"/>
  <c r="BI186" i="4"/>
  <c r="BH186" i="4"/>
  <c r="BG186" i="4"/>
  <c r="BF186" i="4"/>
  <c r="T186" i="4"/>
  <c r="R186" i="4"/>
  <c r="P186" i="4"/>
  <c r="BI185" i="4"/>
  <c r="BH185" i="4"/>
  <c r="BG185" i="4"/>
  <c r="BF185" i="4"/>
  <c r="T185" i="4"/>
  <c r="R185" i="4"/>
  <c r="P185" i="4"/>
  <c r="BI184" i="4"/>
  <c r="BH184" i="4"/>
  <c r="BG184" i="4"/>
  <c r="BF184" i="4"/>
  <c r="T184" i="4"/>
  <c r="R184" i="4"/>
  <c r="P184" i="4"/>
  <c r="BI183" i="4"/>
  <c r="BH183" i="4"/>
  <c r="BG183" i="4"/>
  <c r="BF183" i="4"/>
  <c r="T183" i="4"/>
  <c r="R183" i="4"/>
  <c r="P183" i="4"/>
  <c r="BI182" i="4"/>
  <c r="BH182" i="4"/>
  <c r="BG182" i="4"/>
  <c r="BF182" i="4"/>
  <c r="T182" i="4"/>
  <c r="R182" i="4"/>
  <c r="P182" i="4"/>
  <c r="BI181" i="4"/>
  <c r="BH181" i="4"/>
  <c r="BG181" i="4"/>
  <c r="BF181" i="4"/>
  <c r="T181" i="4"/>
  <c r="R181" i="4"/>
  <c r="P181" i="4"/>
  <c r="BI180" i="4"/>
  <c r="BH180" i="4"/>
  <c r="BG180" i="4"/>
  <c r="BF180" i="4"/>
  <c r="T180" i="4"/>
  <c r="R180" i="4"/>
  <c r="P180" i="4"/>
  <c r="BI179" i="4"/>
  <c r="BH179" i="4"/>
  <c r="BG179" i="4"/>
  <c r="BF179" i="4"/>
  <c r="T179" i="4"/>
  <c r="R179" i="4"/>
  <c r="P179" i="4"/>
  <c r="BI178" i="4"/>
  <c r="BH178" i="4"/>
  <c r="BG178" i="4"/>
  <c r="BF178" i="4"/>
  <c r="T178" i="4"/>
  <c r="R178" i="4"/>
  <c r="P178" i="4"/>
  <c r="BI176" i="4"/>
  <c r="BH176" i="4"/>
  <c r="BG176" i="4"/>
  <c r="BF176" i="4"/>
  <c r="T176" i="4"/>
  <c r="R176" i="4"/>
  <c r="P176" i="4"/>
  <c r="BI175" i="4"/>
  <c r="BH175" i="4"/>
  <c r="BG175" i="4"/>
  <c r="BF175" i="4"/>
  <c r="T175" i="4"/>
  <c r="R175" i="4"/>
  <c r="P175" i="4"/>
  <c r="BI174" i="4"/>
  <c r="BH174" i="4"/>
  <c r="BG174" i="4"/>
  <c r="BF174" i="4"/>
  <c r="T174" i="4"/>
  <c r="R174" i="4"/>
  <c r="P174" i="4"/>
  <c r="BI173" i="4"/>
  <c r="BH173" i="4"/>
  <c r="BG173" i="4"/>
  <c r="BF173" i="4"/>
  <c r="T173" i="4"/>
  <c r="R173" i="4"/>
  <c r="P173" i="4"/>
  <c r="BI172" i="4"/>
  <c r="BH172" i="4"/>
  <c r="BG172" i="4"/>
  <c r="BF172" i="4"/>
  <c r="T172" i="4"/>
  <c r="R172" i="4"/>
  <c r="P172" i="4"/>
  <c r="BI171" i="4"/>
  <c r="BH171" i="4"/>
  <c r="BG171" i="4"/>
  <c r="BF171" i="4"/>
  <c r="T171" i="4"/>
  <c r="R171" i="4"/>
  <c r="P171" i="4"/>
  <c r="BI170" i="4"/>
  <c r="BH170" i="4"/>
  <c r="BG170" i="4"/>
  <c r="BF170" i="4"/>
  <c r="T170" i="4"/>
  <c r="R170" i="4"/>
  <c r="P170" i="4"/>
  <c r="BI169" i="4"/>
  <c r="BH169" i="4"/>
  <c r="BG169" i="4"/>
  <c r="BF169" i="4"/>
  <c r="T169" i="4"/>
  <c r="R169" i="4"/>
  <c r="P169" i="4"/>
  <c r="BI168" i="4"/>
  <c r="BH168" i="4"/>
  <c r="BG168" i="4"/>
  <c r="BF168" i="4"/>
  <c r="T168" i="4"/>
  <c r="R168" i="4"/>
  <c r="P168" i="4"/>
  <c r="BI167" i="4"/>
  <c r="BH167" i="4"/>
  <c r="BG167" i="4"/>
  <c r="BF167" i="4"/>
  <c r="T167" i="4"/>
  <c r="R167" i="4"/>
  <c r="P167" i="4"/>
  <c r="BI166" i="4"/>
  <c r="BH166" i="4"/>
  <c r="BG166" i="4"/>
  <c r="BF166" i="4"/>
  <c r="T166" i="4"/>
  <c r="R166" i="4"/>
  <c r="P166" i="4"/>
  <c r="BI165" i="4"/>
  <c r="BH165" i="4"/>
  <c r="BG165" i="4"/>
  <c r="BF165" i="4"/>
  <c r="T165" i="4"/>
  <c r="R165" i="4"/>
  <c r="P165" i="4"/>
  <c r="BI164" i="4"/>
  <c r="BH164" i="4"/>
  <c r="BG164" i="4"/>
  <c r="BF164" i="4"/>
  <c r="T164" i="4"/>
  <c r="R164" i="4"/>
  <c r="P164" i="4"/>
  <c r="BI163" i="4"/>
  <c r="BH163" i="4"/>
  <c r="BG163" i="4"/>
  <c r="BF163" i="4"/>
  <c r="T163" i="4"/>
  <c r="R163" i="4"/>
  <c r="P163" i="4"/>
  <c r="BI162" i="4"/>
  <c r="BH162" i="4"/>
  <c r="BG162" i="4"/>
  <c r="BF162" i="4"/>
  <c r="T162" i="4"/>
  <c r="R162" i="4"/>
  <c r="P162" i="4"/>
  <c r="BI160" i="4"/>
  <c r="BH160" i="4"/>
  <c r="BG160" i="4"/>
  <c r="BF160" i="4"/>
  <c r="T160" i="4"/>
  <c r="R160" i="4"/>
  <c r="P160" i="4"/>
  <c r="BI159" i="4"/>
  <c r="BH159" i="4"/>
  <c r="BG159" i="4"/>
  <c r="BF159" i="4"/>
  <c r="T159" i="4"/>
  <c r="R159" i="4"/>
  <c r="P159" i="4"/>
  <c r="BI158" i="4"/>
  <c r="BH158" i="4"/>
  <c r="BG158" i="4"/>
  <c r="BF158" i="4"/>
  <c r="T158" i="4"/>
  <c r="R158" i="4"/>
  <c r="P158" i="4"/>
  <c r="BI157" i="4"/>
  <c r="BH157" i="4"/>
  <c r="BG157" i="4"/>
  <c r="BF157" i="4"/>
  <c r="T157" i="4"/>
  <c r="R157" i="4"/>
  <c r="P157" i="4"/>
  <c r="BI156" i="4"/>
  <c r="BH156" i="4"/>
  <c r="BG156" i="4"/>
  <c r="BF156" i="4"/>
  <c r="T156" i="4"/>
  <c r="R156" i="4"/>
  <c r="P156" i="4"/>
  <c r="BI155" i="4"/>
  <c r="BH155" i="4"/>
  <c r="BG155" i="4"/>
  <c r="BF155" i="4"/>
  <c r="T155" i="4"/>
  <c r="R155" i="4"/>
  <c r="P155" i="4"/>
  <c r="BI154" i="4"/>
  <c r="BH154" i="4"/>
  <c r="BG154" i="4"/>
  <c r="BF154" i="4"/>
  <c r="T154" i="4"/>
  <c r="R154" i="4"/>
  <c r="P154" i="4"/>
  <c r="BI153" i="4"/>
  <c r="BH153" i="4"/>
  <c r="BG153" i="4"/>
  <c r="BF153" i="4"/>
  <c r="T153" i="4"/>
  <c r="R153" i="4"/>
  <c r="P153" i="4"/>
  <c r="BI152" i="4"/>
  <c r="BH152" i="4"/>
  <c r="BG152" i="4"/>
  <c r="BF152" i="4"/>
  <c r="T152" i="4"/>
  <c r="R152" i="4"/>
  <c r="P152" i="4"/>
  <c r="BI151" i="4"/>
  <c r="BH151" i="4"/>
  <c r="BG151" i="4"/>
  <c r="BF151" i="4"/>
  <c r="T151" i="4"/>
  <c r="R151" i="4"/>
  <c r="P151" i="4"/>
  <c r="BI150" i="4"/>
  <c r="BH150" i="4"/>
  <c r="BG150" i="4"/>
  <c r="BF150" i="4"/>
  <c r="T150" i="4"/>
  <c r="R150" i="4"/>
  <c r="P150" i="4"/>
  <c r="BI149" i="4"/>
  <c r="BH149" i="4"/>
  <c r="BG149" i="4"/>
  <c r="BF149" i="4"/>
  <c r="T149" i="4"/>
  <c r="R149" i="4"/>
  <c r="P149" i="4"/>
  <c r="BI148" i="4"/>
  <c r="BH148" i="4"/>
  <c r="BG148" i="4"/>
  <c r="BF148" i="4"/>
  <c r="T148" i="4"/>
  <c r="R148" i="4"/>
  <c r="P148" i="4"/>
  <c r="BI147" i="4"/>
  <c r="BH147" i="4"/>
  <c r="BG147" i="4"/>
  <c r="BF147" i="4"/>
  <c r="T147" i="4"/>
  <c r="R147" i="4"/>
  <c r="P147" i="4"/>
  <c r="BI146" i="4"/>
  <c r="BH146" i="4"/>
  <c r="BG146" i="4"/>
  <c r="BF146" i="4"/>
  <c r="T146" i="4"/>
  <c r="R146" i="4"/>
  <c r="P146" i="4"/>
  <c r="BI145" i="4"/>
  <c r="BH145" i="4"/>
  <c r="BG145" i="4"/>
  <c r="BF145" i="4"/>
  <c r="T145" i="4"/>
  <c r="R145" i="4"/>
  <c r="P145" i="4"/>
  <c r="BI144" i="4"/>
  <c r="BH144" i="4"/>
  <c r="BG144" i="4"/>
  <c r="BF144" i="4"/>
  <c r="T144" i="4"/>
  <c r="R144" i="4"/>
  <c r="P144" i="4"/>
  <c r="BI143" i="4"/>
  <c r="BH143" i="4"/>
  <c r="BG143" i="4"/>
  <c r="BF143" i="4"/>
  <c r="T143" i="4"/>
  <c r="R143" i="4"/>
  <c r="P143" i="4"/>
  <c r="BI142" i="4"/>
  <c r="BH142" i="4"/>
  <c r="BG142" i="4"/>
  <c r="BF142" i="4"/>
  <c r="T142" i="4"/>
  <c r="R142" i="4"/>
  <c r="P142" i="4"/>
  <c r="BI141" i="4"/>
  <c r="BH141" i="4"/>
  <c r="BG141" i="4"/>
  <c r="BF141" i="4"/>
  <c r="T141" i="4"/>
  <c r="R141" i="4"/>
  <c r="P141" i="4"/>
  <c r="BI140" i="4"/>
  <c r="BH140" i="4"/>
  <c r="BG140" i="4"/>
  <c r="BF140" i="4"/>
  <c r="T140" i="4"/>
  <c r="R140" i="4"/>
  <c r="P140" i="4"/>
  <c r="BI139" i="4"/>
  <c r="BH139" i="4"/>
  <c r="BG139" i="4"/>
  <c r="BF139" i="4"/>
  <c r="T139" i="4"/>
  <c r="R139" i="4"/>
  <c r="P139" i="4"/>
  <c r="BI138" i="4"/>
  <c r="BH138" i="4"/>
  <c r="BG138" i="4"/>
  <c r="BF138" i="4"/>
  <c r="T138" i="4"/>
  <c r="R138" i="4"/>
  <c r="P138" i="4"/>
  <c r="BI137" i="4"/>
  <c r="BH137" i="4"/>
  <c r="BG137" i="4"/>
  <c r="BF137" i="4"/>
  <c r="T137" i="4"/>
  <c r="R137" i="4"/>
  <c r="P137" i="4"/>
  <c r="BI136" i="4"/>
  <c r="BH136" i="4"/>
  <c r="BG136" i="4"/>
  <c r="BF136" i="4"/>
  <c r="T136" i="4"/>
  <c r="R136" i="4"/>
  <c r="P136" i="4"/>
  <c r="BI135" i="4"/>
  <c r="BH135" i="4"/>
  <c r="BG135" i="4"/>
  <c r="BF135" i="4"/>
  <c r="T135" i="4"/>
  <c r="R135" i="4"/>
  <c r="P135" i="4"/>
  <c r="BI134" i="4"/>
  <c r="BH134" i="4"/>
  <c r="BG134" i="4"/>
  <c r="BF134" i="4"/>
  <c r="T134" i="4"/>
  <c r="R134" i="4"/>
  <c r="P134" i="4"/>
  <c r="BI133" i="4"/>
  <c r="BH133" i="4"/>
  <c r="BG133" i="4"/>
  <c r="BF133" i="4"/>
  <c r="T133" i="4"/>
  <c r="R133" i="4"/>
  <c r="P133" i="4"/>
  <c r="BI132" i="4"/>
  <c r="BH132" i="4"/>
  <c r="BG132" i="4"/>
  <c r="BF132" i="4"/>
  <c r="T132" i="4"/>
  <c r="R132" i="4"/>
  <c r="P132" i="4"/>
  <c r="BI131" i="4"/>
  <c r="BH131" i="4"/>
  <c r="BG131" i="4"/>
  <c r="BF131" i="4"/>
  <c r="T131" i="4"/>
  <c r="R131" i="4"/>
  <c r="P131" i="4"/>
  <c r="BI130" i="4"/>
  <c r="BH130" i="4"/>
  <c r="BG130" i="4"/>
  <c r="BF130" i="4"/>
  <c r="T130" i="4"/>
  <c r="R130" i="4"/>
  <c r="P130" i="4"/>
  <c r="BI129" i="4"/>
  <c r="BH129" i="4"/>
  <c r="BG129" i="4"/>
  <c r="BF129" i="4"/>
  <c r="T129" i="4"/>
  <c r="R129" i="4"/>
  <c r="P129" i="4"/>
  <c r="BI128" i="4"/>
  <c r="BH128" i="4"/>
  <c r="BG128" i="4"/>
  <c r="BF128" i="4"/>
  <c r="T128" i="4"/>
  <c r="R128" i="4"/>
  <c r="P128" i="4"/>
  <c r="BI127" i="4"/>
  <c r="BH127" i="4"/>
  <c r="BG127" i="4"/>
  <c r="BF127" i="4"/>
  <c r="T127" i="4"/>
  <c r="R127" i="4"/>
  <c r="P127" i="4"/>
  <c r="BI126" i="4"/>
  <c r="BH126" i="4"/>
  <c r="BG126" i="4"/>
  <c r="BF126" i="4"/>
  <c r="T126" i="4"/>
  <c r="R126" i="4"/>
  <c r="P126" i="4"/>
  <c r="BI125" i="4"/>
  <c r="BH125" i="4"/>
  <c r="BG125" i="4"/>
  <c r="BF125" i="4"/>
  <c r="T125" i="4"/>
  <c r="R125" i="4"/>
  <c r="P125" i="4"/>
  <c r="BI124" i="4"/>
  <c r="BH124" i="4"/>
  <c r="BG124" i="4"/>
  <c r="BF124" i="4"/>
  <c r="T124" i="4"/>
  <c r="R124" i="4"/>
  <c r="P124" i="4"/>
  <c r="BI123" i="4"/>
  <c r="BH123" i="4"/>
  <c r="BG123" i="4"/>
  <c r="BF123" i="4"/>
  <c r="T123" i="4"/>
  <c r="R123" i="4"/>
  <c r="P123" i="4"/>
  <c r="BI121" i="4"/>
  <c r="BH121" i="4"/>
  <c r="BG121" i="4"/>
  <c r="BF121" i="4"/>
  <c r="T121" i="4"/>
  <c r="R121" i="4"/>
  <c r="P121" i="4"/>
  <c r="BI120" i="4"/>
  <c r="BH120" i="4"/>
  <c r="BG120" i="4"/>
  <c r="BF120" i="4"/>
  <c r="T120" i="4"/>
  <c r="R120" i="4"/>
  <c r="P120" i="4"/>
  <c r="BI119" i="4"/>
  <c r="BH119" i="4"/>
  <c r="BG119" i="4"/>
  <c r="BF119" i="4"/>
  <c r="T119" i="4"/>
  <c r="R119" i="4"/>
  <c r="P119" i="4"/>
  <c r="BI118" i="4"/>
  <c r="BH118" i="4"/>
  <c r="BG118" i="4"/>
  <c r="BF118" i="4"/>
  <c r="T118" i="4"/>
  <c r="R118" i="4"/>
  <c r="P118" i="4"/>
  <c r="BI116" i="4"/>
  <c r="BH116" i="4"/>
  <c r="BG116" i="4"/>
  <c r="BF116" i="4"/>
  <c r="T116" i="4"/>
  <c r="R116" i="4"/>
  <c r="P116" i="4"/>
  <c r="BI115" i="4"/>
  <c r="BH115" i="4"/>
  <c r="BG115" i="4"/>
  <c r="BF115" i="4"/>
  <c r="T115" i="4"/>
  <c r="R115" i="4"/>
  <c r="P115" i="4"/>
  <c r="BI114" i="4"/>
  <c r="BH114" i="4"/>
  <c r="BG114" i="4"/>
  <c r="BF114" i="4"/>
  <c r="T114" i="4"/>
  <c r="R114" i="4"/>
  <c r="P114" i="4"/>
  <c r="BI113" i="4"/>
  <c r="BH113" i="4"/>
  <c r="BG113" i="4"/>
  <c r="BF113" i="4"/>
  <c r="T113" i="4"/>
  <c r="R113" i="4"/>
  <c r="P113" i="4"/>
  <c r="BI112" i="4"/>
  <c r="BH112" i="4"/>
  <c r="BG112" i="4"/>
  <c r="BF112" i="4"/>
  <c r="T112" i="4"/>
  <c r="R112" i="4"/>
  <c r="P112" i="4"/>
  <c r="BI110" i="4"/>
  <c r="BH110" i="4"/>
  <c r="BG110" i="4"/>
  <c r="BF110" i="4"/>
  <c r="T110" i="4"/>
  <c r="R110" i="4"/>
  <c r="P110" i="4"/>
  <c r="BI109" i="4"/>
  <c r="BH109" i="4"/>
  <c r="BG109" i="4"/>
  <c r="BF109" i="4"/>
  <c r="T109" i="4"/>
  <c r="R109" i="4"/>
  <c r="P109" i="4"/>
  <c r="BI108" i="4"/>
  <c r="BH108" i="4"/>
  <c r="BG108" i="4"/>
  <c r="BF108" i="4"/>
  <c r="T108" i="4"/>
  <c r="R108" i="4"/>
  <c r="P108" i="4"/>
  <c r="BI107" i="4"/>
  <c r="BH107" i="4"/>
  <c r="BG107" i="4"/>
  <c r="BF107" i="4"/>
  <c r="T107" i="4"/>
  <c r="R107" i="4"/>
  <c r="P107" i="4"/>
  <c r="BI106" i="4"/>
  <c r="BH106" i="4"/>
  <c r="BG106" i="4"/>
  <c r="BF106" i="4"/>
  <c r="T106" i="4"/>
  <c r="R106" i="4"/>
  <c r="P106" i="4"/>
  <c r="BI105" i="4"/>
  <c r="BH105" i="4"/>
  <c r="BG105" i="4"/>
  <c r="BF105" i="4"/>
  <c r="T105" i="4"/>
  <c r="R105" i="4"/>
  <c r="P105" i="4"/>
  <c r="BI104" i="4"/>
  <c r="BH104" i="4"/>
  <c r="BG104" i="4"/>
  <c r="BF104" i="4"/>
  <c r="T104" i="4"/>
  <c r="R104" i="4"/>
  <c r="P104" i="4"/>
  <c r="BI103" i="4"/>
  <c r="BH103" i="4"/>
  <c r="BG103" i="4"/>
  <c r="BF103" i="4"/>
  <c r="T103" i="4"/>
  <c r="R103" i="4"/>
  <c r="P103" i="4"/>
  <c r="BI102" i="4"/>
  <c r="BH102" i="4"/>
  <c r="BG102" i="4"/>
  <c r="BF102" i="4"/>
  <c r="T102" i="4"/>
  <c r="R102" i="4"/>
  <c r="P102" i="4"/>
  <c r="BI100" i="4"/>
  <c r="BH100" i="4"/>
  <c r="BG100" i="4"/>
  <c r="BF100" i="4"/>
  <c r="T100" i="4"/>
  <c r="R100" i="4"/>
  <c r="P100" i="4"/>
  <c r="BI99" i="4"/>
  <c r="BH99" i="4"/>
  <c r="BG99" i="4"/>
  <c r="BF99" i="4"/>
  <c r="T99" i="4"/>
  <c r="R99" i="4"/>
  <c r="P99" i="4"/>
  <c r="BI98" i="4"/>
  <c r="BH98" i="4"/>
  <c r="BG98" i="4"/>
  <c r="BF98" i="4"/>
  <c r="T98" i="4"/>
  <c r="R98" i="4"/>
  <c r="P98" i="4"/>
  <c r="BI97" i="4"/>
  <c r="BH97" i="4"/>
  <c r="BG97" i="4"/>
  <c r="BF97" i="4"/>
  <c r="T97" i="4"/>
  <c r="R97" i="4"/>
  <c r="P97" i="4"/>
  <c r="BI96" i="4"/>
  <c r="BH96" i="4"/>
  <c r="BG96" i="4"/>
  <c r="BF96" i="4"/>
  <c r="T96" i="4"/>
  <c r="R96" i="4"/>
  <c r="P96" i="4"/>
  <c r="BI95" i="4"/>
  <c r="BH95" i="4"/>
  <c r="BG95" i="4"/>
  <c r="BF95" i="4"/>
  <c r="T95" i="4"/>
  <c r="R95" i="4"/>
  <c r="P95" i="4"/>
  <c r="BI94" i="4"/>
  <c r="BH94" i="4"/>
  <c r="BG94" i="4"/>
  <c r="BF94" i="4"/>
  <c r="T94" i="4"/>
  <c r="R94" i="4"/>
  <c r="P94" i="4"/>
  <c r="BI93" i="4"/>
  <c r="BH93" i="4"/>
  <c r="BG93" i="4"/>
  <c r="BF93" i="4"/>
  <c r="T93" i="4"/>
  <c r="R93" i="4"/>
  <c r="P93" i="4"/>
  <c r="BI92" i="4"/>
  <c r="BH92" i="4"/>
  <c r="BG92" i="4"/>
  <c r="BF92" i="4"/>
  <c r="T92" i="4"/>
  <c r="R92" i="4"/>
  <c r="P92" i="4"/>
  <c r="BI91" i="4"/>
  <c r="BH91" i="4"/>
  <c r="BG91" i="4"/>
  <c r="BF91" i="4"/>
  <c r="T91" i="4"/>
  <c r="R91" i="4"/>
  <c r="P91" i="4"/>
  <c r="BI90" i="4"/>
  <c r="BH90" i="4"/>
  <c r="BG90" i="4"/>
  <c r="BF90" i="4"/>
  <c r="T90" i="4"/>
  <c r="R90" i="4"/>
  <c r="P90" i="4"/>
  <c r="F81" i="4"/>
  <c r="E79" i="4"/>
  <c r="F52" i="4"/>
  <c r="E50" i="4"/>
  <c r="J24" i="4"/>
  <c r="E24" i="4"/>
  <c r="J55" i="4" s="1"/>
  <c r="J23" i="4"/>
  <c r="J21" i="4"/>
  <c r="E21" i="4"/>
  <c r="J83" i="4" s="1"/>
  <c r="J20" i="4"/>
  <c r="J18" i="4"/>
  <c r="E18" i="4"/>
  <c r="F84" i="4" s="1"/>
  <c r="J17" i="4"/>
  <c r="J15" i="4"/>
  <c r="E15" i="4"/>
  <c r="F54" i="4" s="1"/>
  <c r="J14" i="4"/>
  <c r="J12" i="4"/>
  <c r="J81" i="4"/>
  <c r="E7" i="4"/>
  <c r="E77" i="4"/>
  <c r="J37" i="3"/>
  <c r="J36" i="3"/>
  <c r="AY56" i="1" s="1"/>
  <c r="J35" i="3"/>
  <c r="AX56" i="1" s="1"/>
  <c r="BI193" i="3"/>
  <c r="BH193" i="3"/>
  <c r="BG193" i="3"/>
  <c r="BF193" i="3"/>
  <c r="T193" i="3"/>
  <c r="R193" i="3"/>
  <c r="P193" i="3"/>
  <c r="BI192" i="3"/>
  <c r="BH192" i="3"/>
  <c r="BG192" i="3"/>
  <c r="BF192" i="3"/>
  <c r="T192" i="3"/>
  <c r="R192" i="3"/>
  <c r="P192" i="3"/>
  <c r="BI191" i="3"/>
  <c r="BH191" i="3"/>
  <c r="BG191" i="3"/>
  <c r="BF191" i="3"/>
  <c r="T191" i="3"/>
  <c r="R191" i="3"/>
  <c r="P191" i="3"/>
  <c r="BI190" i="3"/>
  <c r="BH190" i="3"/>
  <c r="BG190" i="3"/>
  <c r="BF190" i="3"/>
  <c r="T190" i="3"/>
  <c r="R190" i="3"/>
  <c r="P190" i="3"/>
  <c r="BI189" i="3"/>
  <c r="BH189" i="3"/>
  <c r="BG189" i="3"/>
  <c r="BF189" i="3"/>
  <c r="T189" i="3"/>
  <c r="R189" i="3"/>
  <c r="P189" i="3"/>
  <c r="BI188" i="3"/>
  <c r="BH188" i="3"/>
  <c r="BG188" i="3"/>
  <c r="BF188" i="3"/>
  <c r="T188" i="3"/>
  <c r="R188" i="3"/>
  <c r="P188" i="3"/>
  <c r="BI186" i="3"/>
  <c r="BH186" i="3"/>
  <c r="BG186" i="3"/>
  <c r="BF186" i="3"/>
  <c r="T186" i="3"/>
  <c r="R186" i="3"/>
  <c r="P186" i="3"/>
  <c r="BI185" i="3"/>
  <c r="BH185" i="3"/>
  <c r="BG185" i="3"/>
  <c r="BF185" i="3"/>
  <c r="T185" i="3"/>
  <c r="R185" i="3"/>
  <c r="P185" i="3"/>
  <c r="BI184" i="3"/>
  <c r="BH184" i="3"/>
  <c r="BG184" i="3"/>
  <c r="BF184" i="3"/>
  <c r="T184" i="3"/>
  <c r="R184" i="3"/>
  <c r="P184" i="3"/>
  <c r="BI183" i="3"/>
  <c r="BH183" i="3"/>
  <c r="BG183" i="3"/>
  <c r="BF183" i="3"/>
  <c r="T183" i="3"/>
  <c r="R183" i="3"/>
  <c r="P183" i="3"/>
  <c r="BI182" i="3"/>
  <c r="BH182" i="3"/>
  <c r="BG182" i="3"/>
  <c r="BF182" i="3"/>
  <c r="T182" i="3"/>
  <c r="R182" i="3"/>
  <c r="P182" i="3"/>
  <c r="BI181" i="3"/>
  <c r="BH181" i="3"/>
  <c r="BG181" i="3"/>
  <c r="BF181" i="3"/>
  <c r="T181" i="3"/>
  <c r="R181" i="3"/>
  <c r="P181" i="3"/>
  <c r="BI180" i="3"/>
  <c r="BH180" i="3"/>
  <c r="BG180" i="3"/>
  <c r="BF180" i="3"/>
  <c r="T180" i="3"/>
  <c r="R180" i="3"/>
  <c r="P180" i="3"/>
  <c r="BI179" i="3"/>
  <c r="BH179" i="3"/>
  <c r="BG179" i="3"/>
  <c r="BF179" i="3"/>
  <c r="T179" i="3"/>
  <c r="R179" i="3"/>
  <c r="P179" i="3"/>
  <c r="BI178" i="3"/>
  <c r="BH178" i="3"/>
  <c r="BG178" i="3"/>
  <c r="BF178" i="3"/>
  <c r="T178" i="3"/>
  <c r="R178" i="3"/>
  <c r="P178" i="3"/>
  <c r="BI177" i="3"/>
  <c r="BH177" i="3"/>
  <c r="BG177" i="3"/>
  <c r="BF177" i="3"/>
  <c r="T177" i="3"/>
  <c r="R177" i="3"/>
  <c r="P177" i="3"/>
  <c r="BI176" i="3"/>
  <c r="BH176" i="3"/>
  <c r="BG176" i="3"/>
  <c r="BF176" i="3"/>
  <c r="T176" i="3"/>
  <c r="R176" i="3"/>
  <c r="P176" i="3"/>
  <c r="BI175" i="3"/>
  <c r="BH175" i="3"/>
  <c r="BG175" i="3"/>
  <c r="BF175" i="3"/>
  <c r="T175" i="3"/>
  <c r="R175" i="3"/>
  <c r="P175" i="3"/>
  <c r="BI174" i="3"/>
  <c r="BH174" i="3"/>
  <c r="BG174" i="3"/>
  <c r="BF174" i="3"/>
  <c r="T174" i="3"/>
  <c r="R174" i="3"/>
  <c r="P174" i="3"/>
  <c r="BI173" i="3"/>
  <c r="BH173" i="3"/>
  <c r="BG173" i="3"/>
  <c r="BF173" i="3"/>
  <c r="T173" i="3"/>
  <c r="R173" i="3"/>
  <c r="P173" i="3"/>
  <c r="BI172" i="3"/>
  <c r="BH172" i="3"/>
  <c r="BG172" i="3"/>
  <c r="BF172" i="3"/>
  <c r="T172" i="3"/>
  <c r="R172" i="3"/>
  <c r="P172" i="3"/>
  <c r="BI171" i="3"/>
  <c r="BH171" i="3"/>
  <c r="BG171" i="3"/>
  <c r="BF171" i="3"/>
  <c r="T171" i="3"/>
  <c r="R171" i="3"/>
  <c r="P171" i="3"/>
  <c r="BI170" i="3"/>
  <c r="BH170" i="3"/>
  <c r="BG170" i="3"/>
  <c r="BF170" i="3"/>
  <c r="T170" i="3"/>
  <c r="R170" i="3"/>
  <c r="P170" i="3"/>
  <c r="BI169" i="3"/>
  <c r="BH169" i="3"/>
  <c r="BG169" i="3"/>
  <c r="BF169" i="3"/>
  <c r="T169" i="3"/>
  <c r="R169" i="3"/>
  <c r="P169" i="3"/>
  <c r="BI168" i="3"/>
  <c r="BH168" i="3"/>
  <c r="BG168" i="3"/>
  <c r="BF168" i="3"/>
  <c r="T168" i="3"/>
  <c r="R168" i="3"/>
  <c r="P168" i="3"/>
  <c r="BI167" i="3"/>
  <c r="BH167" i="3"/>
  <c r="BG167" i="3"/>
  <c r="BF167" i="3"/>
  <c r="T167" i="3"/>
  <c r="R167" i="3"/>
  <c r="P167" i="3"/>
  <c r="BI166" i="3"/>
  <c r="BH166" i="3"/>
  <c r="BG166" i="3"/>
  <c r="BF166" i="3"/>
  <c r="T166" i="3"/>
  <c r="R166" i="3"/>
  <c r="P166" i="3"/>
  <c r="BI165" i="3"/>
  <c r="BH165" i="3"/>
  <c r="BG165" i="3"/>
  <c r="BF165" i="3"/>
  <c r="T165" i="3"/>
  <c r="R165" i="3"/>
  <c r="P165" i="3"/>
  <c r="BI164" i="3"/>
  <c r="BH164" i="3"/>
  <c r="BG164" i="3"/>
  <c r="BF164" i="3"/>
  <c r="T164" i="3"/>
  <c r="R164" i="3"/>
  <c r="P164" i="3"/>
  <c r="BI163" i="3"/>
  <c r="BH163" i="3"/>
  <c r="BG163" i="3"/>
  <c r="BF163" i="3"/>
  <c r="T163" i="3"/>
  <c r="R163" i="3"/>
  <c r="P163" i="3"/>
  <c r="BI162" i="3"/>
  <c r="BH162" i="3"/>
  <c r="BG162" i="3"/>
  <c r="BF162" i="3"/>
  <c r="T162" i="3"/>
  <c r="R162" i="3"/>
  <c r="P162" i="3"/>
  <c r="BI159" i="3"/>
  <c r="BH159" i="3"/>
  <c r="BG159" i="3"/>
  <c r="BF159" i="3"/>
  <c r="T159" i="3"/>
  <c r="R159" i="3"/>
  <c r="P159" i="3"/>
  <c r="BI158" i="3"/>
  <c r="BH158" i="3"/>
  <c r="BG158" i="3"/>
  <c r="BF158" i="3"/>
  <c r="T158" i="3"/>
  <c r="R158" i="3"/>
  <c r="P158" i="3"/>
  <c r="BI155" i="3"/>
  <c r="BH155" i="3"/>
  <c r="BG155" i="3"/>
  <c r="BF155" i="3"/>
  <c r="T155" i="3"/>
  <c r="R155" i="3"/>
  <c r="P155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48" i="3"/>
  <c r="BH148" i="3"/>
  <c r="BG148" i="3"/>
  <c r="BF148" i="3"/>
  <c r="T148" i="3"/>
  <c r="R148" i="3"/>
  <c r="P148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BI123" i="3"/>
  <c r="BH123" i="3"/>
  <c r="BG123" i="3"/>
  <c r="BF123" i="3"/>
  <c r="T123" i="3"/>
  <c r="R123" i="3"/>
  <c r="P123" i="3"/>
  <c r="BI122" i="3"/>
  <c r="BH122" i="3"/>
  <c r="BG122" i="3"/>
  <c r="BF122" i="3"/>
  <c r="T122" i="3"/>
  <c r="R122" i="3"/>
  <c r="P122" i="3"/>
  <c r="BI120" i="3"/>
  <c r="BH120" i="3"/>
  <c r="BG120" i="3"/>
  <c r="BF120" i="3"/>
  <c r="T120" i="3"/>
  <c r="R120" i="3"/>
  <c r="P120" i="3"/>
  <c r="BI119" i="3"/>
  <c r="BH119" i="3"/>
  <c r="BG119" i="3"/>
  <c r="BF119" i="3"/>
  <c r="T119" i="3"/>
  <c r="R119" i="3"/>
  <c r="P119" i="3"/>
  <c r="BI117" i="3"/>
  <c r="BH117" i="3"/>
  <c r="BG117" i="3"/>
  <c r="BF117" i="3"/>
  <c r="T117" i="3"/>
  <c r="T116" i="3"/>
  <c r="R117" i="3"/>
  <c r="R116" i="3"/>
  <c r="P117" i="3"/>
  <c r="P116" i="3"/>
  <c r="BI115" i="3"/>
  <c r="BH115" i="3"/>
  <c r="BG115" i="3"/>
  <c r="BF115" i="3"/>
  <c r="T115" i="3"/>
  <c r="R115" i="3"/>
  <c r="P115" i="3"/>
  <c r="BI114" i="3"/>
  <c r="BH114" i="3"/>
  <c r="BG114" i="3"/>
  <c r="BF114" i="3"/>
  <c r="T114" i="3"/>
  <c r="R114" i="3"/>
  <c r="P114" i="3"/>
  <c r="BI113" i="3"/>
  <c r="BH113" i="3"/>
  <c r="BG113" i="3"/>
  <c r="BF113" i="3"/>
  <c r="T113" i="3"/>
  <c r="R113" i="3"/>
  <c r="P113" i="3"/>
  <c r="BI112" i="3"/>
  <c r="BH112" i="3"/>
  <c r="BG112" i="3"/>
  <c r="BF112" i="3"/>
  <c r="T112" i="3"/>
  <c r="R112" i="3"/>
  <c r="P112" i="3"/>
  <c r="BI111" i="3"/>
  <c r="BH111" i="3"/>
  <c r="BG111" i="3"/>
  <c r="BF111" i="3"/>
  <c r="T111" i="3"/>
  <c r="R111" i="3"/>
  <c r="P111" i="3"/>
  <c r="BI110" i="3"/>
  <c r="BH110" i="3"/>
  <c r="BG110" i="3"/>
  <c r="BF110" i="3"/>
  <c r="T110" i="3"/>
  <c r="R110" i="3"/>
  <c r="P110" i="3"/>
  <c r="BI109" i="3"/>
  <c r="BH109" i="3"/>
  <c r="BG109" i="3"/>
  <c r="BF109" i="3"/>
  <c r="T109" i="3"/>
  <c r="R109" i="3"/>
  <c r="P109" i="3"/>
  <c r="BI108" i="3"/>
  <c r="BH108" i="3"/>
  <c r="BG108" i="3"/>
  <c r="BF108" i="3"/>
  <c r="T108" i="3"/>
  <c r="R108" i="3"/>
  <c r="P108" i="3"/>
  <c r="BI107" i="3"/>
  <c r="BH107" i="3"/>
  <c r="BG107" i="3"/>
  <c r="BF107" i="3"/>
  <c r="T107" i="3"/>
  <c r="R107" i="3"/>
  <c r="P107" i="3"/>
  <c r="BI106" i="3"/>
  <c r="BH106" i="3"/>
  <c r="BG106" i="3"/>
  <c r="BF106" i="3"/>
  <c r="T106" i="3"/>
  <c r="R106" i="3"/>
  <c r="P106" i="3"/>
  <c r="BI105" i="3"/>
  <c r="BH105" i="3"/>
  <c r="BG105" i="3"/>
  <c r="BF105" i="3"/>
  <c r="T105" i="3"/>
  <c r="R105" i="3"/>
  <c r="P105" i="3"/>
  <c r="BI104" i="3"/>
  <c r="BH104" i="3"/>
  <c r="BG104" i="3"/>
  <c r="BF104" i="3"/>
  <c r="T104" i="3"/>
  <c r="R104" i="3"/>
  <c r="P104" i="3"/>
  <c r="BI103" i="3"/>
  <c r="BH103" i="3"/>
  <c r="BG103" i="3"/>
  <c r="BF103" i="3"/>
  <c r="T103" i="3"/>
  <c r="R103" i="3"/>
  <c r="P103" i="3"/>
  <c r="BI102" i="3"/>
  <c r="BH102" i="3"/>
  <c r="BG102" i="3"/>
  <c r="BF102" i="3"/>
  <c r="T102" i="3"/>
  <c r="R102" i="3"/>
  <c r="P102" i="3"/>
  <c r="BI101" i="3"/>
  <c r="BH101" i="3"/>
  <c r="BG101" i="3"/>
  <c r="BF101" i="3"/>
  <c r="T101" i="3"/>
  <c r="R101" i="3"/>
  <c r="P101" i="3"/>
  <c r="BI99" i="3"/>
  <c r="BH99" i="3"/>
  <c r="BG99" i="3"/>
  <c r="BF99" i="3"/>
  <c r="T99" i="3"/>
  <c r="R99" i="3"/>
  <c r="P99" i="3"/>
  <c r="BI98" i="3"/>
  <c r="BH98" i="3"/>
  <c r="BG98" i="3"/>
  <c r="BF98" i="3"/>
  <c r="T98" i="3"/>
  <c r="R98" i="3"/>
  <c r="P98" i="3"/>
  <c r="BI95" i="3"/>
  <c r="BH95" i="3"/>
  <c r="BG95" i="3"/>
  <c r="BF95" i="3"/>
  <c r="T95" i="3"/>
  <c r="R95" i="3"/>
  <c r="P95" i="3"/>
  <c r="BI94" i="3"/>
  <c r="BH94" i="3"/>
  <c r="BG94" i="3"/>
  <c r="BF94" i="3"/>
  <c r="T94" i="3"/>
  <c r="R94" i="3"/>
  <c r="P94" i="3"/>
  <c r="BI93" i="3"/>
  <c r="BH93" i="3"/>
  <c r="BG93" i="3"/>
  <c r="BF93" i="3"/>
  <c r="T93" i="3"/>
  <c r="R93" i="3"/>
  <c r="P93" i="3"/>
  <c r="F84" i="3"/>
  <c r="E82" i="3"/>
  <c r="F52" i="3"/>
  <c r="E50" i="3"/>
  <c r="J24" i="3"/>
  <c r="E24" i="3"/>
  <c r="J55" i="3" s="1"/>
  <c r="J23" i="3"/>
  <c r="J21" i="3"/>
  <c r="E21" i="3"/>
  <c r="J54" i="3" s="1"/>
  <c r="J20" i="3"/>
  <c r="J18" i="3"/>
  <c r="E18" i="3"/>
  <c r="F87" i="3" s="1"/>
  <c r="J17" i="3"/>
  <c r="J15" i="3"/>
  <c r="E15" i="3"/>
  <c r="F54" i="3" s="1"/>
  <c r="J14" i="3"/>
  <c r="J12" i="3"/>
  <c r="J84" i="3"/>
  <c r="E7" i="3"/>
  <c r="E80" i="3"/>
  <c r="J37" i="2"/>
  <c r="J36" i="2"/>
  <c r="AY55" i="1" s="1"/>
  <c r="J35" i="2"/>
  <c r="AX55" i="1" s="1"/>
  <c r="BI716" i="2"/>
  <c r="BH716" i="2"/>
  <c r="BG716" i="2"/>
  <c r="BF716" i="2"/>
  <c r="T716" i="2"/>
  <c r="T715" i="2" s="1"/>
  <c r="R716" i="2"/>
  <c r="R715" i="2" s="1"/>
  <c r="P716" i="2"/>
  <c r="P715" i="2" s="1"/>
  <c r="BI713" i="2"/>
  <c r="BH713" i="2"/>
  <c r="BG713" i="2"/>
  <c r="BF713" i="2"/>
  <c r="T713" i="2"/>
  <c r="R713" i="2"/>
  <c r="P713" i="2"/>
  <c r="BI711" i="2"/>
  <c r="BH711" i="2"/>
  <c r="BG711" i="2"/>
  <c r="BF711" i="2"/>
  <c r="T711" i="2"/>
  <c r="R711" i="2"/>
  <c r="P711" i="2"/>
  <c r="BI709" i="2"/>
  <c r="BH709" i="2"/>
  <c r="BG709" i="2"/>
  <c r="BF709" i="2"/>
  <c r="T709" i="2"/>
  <c r="R709" i="2"/>
  <c r="P709" i="2"/>
  <c r="BI707" i="2"/>
  <c r="BH707" i="2"/>
  <c r="BG707" i="2"/>
  <c r="BF707" i="2"/>
  <c r="T707" i="2"/>
  <c r="R707" i="2"/>
  <c r="P707" i="2"/>
  <c r="BI705" i="2"/>
  <c r="BH705" i="2"/>
  <c r="BG705" i="2"/>
  <c r="BF705" i="2"/>
  <c r="T705" i="2"/>
  <c r="R705" i="2"/>
  <c r="P705" i="2"/>
  <c r="BI702" i="2"/>
  <c r="BH702" i="2"/>
  <c r="BG702" i="2"/>
  <c r="BF702" i="2"/>
  <c r="T702" i="2"/>
  <c r="R702" i="2"/>
  <c r="P702" i="2"/>
  <c r="BI700" i="2"/>
  <c r="BH700" i="2"/>
  <c r="BG700" i="2"/>
  <c r="BF700" i="2"/>
  <c r="T700" i="2"/>
  <c r="R700" i="2"/>
  <c r="P700" i="2"/>
  <c r="BI698" i="2"/>
  <c r="BH698" i="2"/>
  <c r="BG698" i="2"/>
  <c r="BF698" i="2"/>
  <c r="T698" i="2"/>
  <c r="R698" i="2"/>
  <c r="P698" i="2"/>
  <c r="BI696" i="2"/>
  <c r="BH696" i="2"/>
  <c r="BG696" i="2"/>
  <c r="BF696" i="2"/>
  <c r="T696" i="2"/>
  <c r="R696" i="2"/>
  <c r="P696" i="2"/>
  <c r="BI694" i="2"/>
  <c r="BH694" i="2"/>
  <c r="BG694" i="2"/>
  <c r="BF694" i="2"/>
  <c r="T694" i="2"/>
  <c r="R694" i="2"/>
  <c r="P694" i="2"/>
  <c r="BI692" i="2"/>
  <c r="BH692" i="2"/>
  <c r="BG692" i="2"/>
  <c r="BF692" i="2"/>
  <c r="T692" i="2"/>
  <c r="R692" i="2"/>
  <c r="P692" i="2"/>
  <c r="BI690" i="2"/>
  <c r="BH690" i="2"/>
  <c r="BG690" i="2"/>
  <c r="BF690" i="2"/>
  <c r="T690" i="2"/>
  <c r="R690" i="2"/>
  <c r="P690" i="2"/>
  <c r="BI688" i="2"/>
  <c r="BH688" i="2"/>
  <c r="BG688" i="2"/>
  <c r="BF688" i="2"/>
  <c r="T688" i="2"/>
  <c r="R688" i="2"/>
  <c r="P688" i="2"/>
  <c r="BI687" i="2"/>
  <c r="BH687" i="2"/>
  <c r="BG687" i="2"/>
  <c r="BF687" i="2"/>
  <c r="T687" i="2"/>
  <c r="R687" i="2"/>
  <c r="P687" i="2"/>
  <c r="BI683" i="2"/>
  <c r="BH683" i="2"/>
  <c r="BG683" i="2"/>
  <c r="BF683" i="2"/>
  <c r="T683" i="2"/>
  <c r="R683" i="2"/>
  <c r="P683" i="2"/>
  <c r="BI680" i="2"/>
  <c r="BH680" i="2"/>
  <c r="BG680" i="2"/>
  <c r="BF680" i="2"/>
  <c r="T680" i="2"/>
  <c r="R680" i="2"/>
  <c r="P680" i="2"/>
  <c r="BI678" i="2"/>
  <c r="BH678" i="2"/>
  <c r="BG678" i="2"/>
  <c r="BF678" i="2"/>
  <c r="T678" i="2"/>
  <c r="R678" i="2"/>
  <c r="P678" i="2"/>
  <c r="BI676" i="2"/>
  <c r="BH676" i="2"/>
  <c r="BG676" i="2"/>
  <c r="BF676" i="2"/>
  <c r="T676" i="2"/>
  <c r="R676" i="2"/>
  <c r="P676" i="2"/>
  <c r="BI674" i="2"/>
  <c r="BH674" i="2"/>
  <c r="BG674" i="2"/>
  <c r="BF674" i="2"/>
  <c r="T674" i="2"/>
  <c r="R674" i="2"/>
  <c r="P674" i="2"/>
  <c r="BI672" i="2"/>
  <c r="BH672" i="2"/>
  <c r="BG672" i="2"/>
  <c r="BF672" i="2"/>
  <c r="T672" i="2"/>
  <c r="R672" i="2"/>
  <c r="P672" i="2"/>
  <c r="BI669" i="2"/>
  <c r="BH669" i="2"/>
  <c r="BG669" i="2"/>
  <c r="BF669" i="2"/>
  <c r="T669" i="2"/>
  <c r="R669" i="2"/>
  <c r="P669" i="2"/>
  <c r="BI667" i="2"/>
  <c r="BH667" i="2"/>
  <c r="BG667" i="2"/>
  <c r="BF667" i="2"/>
  <c r="T667" i="2"/>
  <c r="R667" i="2"/>
  <c r="P667" i="2"/>
  <c r="BI660" i="2"/>
  <c r="BH660" i="2"/>
  <c r="BG660" i="2"/>
  <c r="BF660" i="2"/>
  <c r="T660" i="2"/>
  <c r="R660" i="2"/>
  <c r="P660" i="2"/>
  <c r="BI658" i="2"/>
  <c r="BH658" i="2"/>
  <c r="BG658" i="2"/>
  <c r="BF658" i="2"/>
  <c r="T658" i="2"/>
  <c r="R658" i="2"/>
  <c r="P658" i="2"/>
  <c r="BI656" i="2"/>
  <c r="BH656" i="2"/>
  <c r="BG656" i="2"/>
  <c r="BF656" i="2"/>
  <c r="T656" i="2"/>
  <c r="R656" i="2"/>
  <c r="P656" i="2"/>
  <c r="BI653" i="2"/>
  <c r="BH653" i="2"/>
  <c r="BG653" i="2"/>
  <c r="BF653" i="2"/>
  <c r="T653" i="2"/>
  <c r="R653" i="2"/>
  <c r="P653" i="2"/>
  <c r="BI651" i="2"/>
  <c r="BH651" i="2"/>
  <c r="BG651" i="2"/>
  <c r="BF651" i="2"/>
  <c r="T651" i="2"/>
  <c r="R651" i="2"/>
  <c r="P651" i="2"/>
  <c r="BI648" i="2"/>
  <c r="BH648" i="2"/>
  <c r="BG648" i="2"/>
  <c r="BF648" i="2"/>
  <c r="T648" i="2"/>
  <c r="R648" i="2"/>
  <c r="P648" i="2"/>
  <c r="BI646" i="2"/>
  <c r="BH646" i="2"/>
  <c r="BG646" i="2"/>
  <c r="BF646" i="2"/>
  <c r="T646" i="2"/>
  <c r="R646" i="2"/>
  <c r="P646" i="2"/>
  <c r="BI643" i="2"/>
  <c r="BH643" i="2"/>
  <c r="BG643" i="2"/>
  <c r="BF643" i="2"/>
  <c r="T643" i="2"/>
  <c r="R643" i="2"/>
  <c r="P643" i="2"/>
  <c r="BI641" i="2"/>
  <c r="BH641" i="2"/>
  <c r="BG641" i="2"/>
  <c r="BF641" i="2"/>
  <c r="T641" i="2"/>
  <c r="R641" i="2"/>
  <c r="P641" i="2"/>
  <c r="BI639" i="2"/>
  <c r="BH639" i="2"/>
  <c r="BG639" i="2"/>
  <c r="BF639" i="2"/>
  <c r="T639" i="2"/>
  <c r="R639" i="2"/>
  <c r="P639" i="2"/>
  <c r="BI636" i="2"/>
  <c r="BH636" i="2"/>
  <c r="BG636" i="2"/>
  <c r="BF636" i="2"/>
  <c r="T636" i="2"/>
  <c r="R636" i="2"/>
  <c r="P636" i="2"/>
  <c r="BI634" i="2"/>
  <c r="BH634" i="2"/>
  <c r="BG634" i="2"/>
  <c r="BF634" i="2"/>
  <c r="T634" i="2"/>
  <c r="R634" i="2"/>
  <c r="P634" i="2"/>
  <c r="BI632" i="2"/>
  <c r="BH632" i="2"/>
  <c r="BG632" i="2"/>
  <c r="BF632" i="2"/>
  <c r="T632" i="2"/>
  <c r="R632" i="2"/>
  <c r="P632" i="2"/>
  <c r="BI630" i="2"/>
  <c r="BH630" i="2"/>
  <c r="BG630" i="2"/>
  <c r="BF630" i="2"/>
  <c r="T630" i="2"/>
  <c r="R630" i="2"/>
  <c r="P630" i="2"/>
  <c r="BI628" i="2"/>
  <c r="BH628" i="2"/>
  <c r="BG628" i="2"/>
  <c r="BF628" i="2"/>
  <c r="T628" i="2"/>
  <c r="R628" i="2"/>
  <c r="P628" i="2"/>
  <c r="BI626" i="2"/>
  <c r="BH626" i="2"/>
  <c r="BG626" i="2"/>
  <c r="BF626" i="2"/>
  <c r="T626" i="2"/>
  <c r="R626" i="2"/>
  <c r="P626" i="2"/>
  <c r="BI624" i="2"/>
  <c r="BH624" i="2"/>
  <c r="BG624" i="2"/>
  <c r="BF624" i="2"/>
  <c r="T624" i="2"/>
  <c r="R624" i="2"/>
  <c r="P624" i="2"/>
  <c r="BI622" i="2"/>
  <c r="BH622" i="2"/>
  <c r="BG622" i="2"/>
  <c r="BF622" i="2"/>
  <c r="T622" i="2"/>
  <c r="R622" i="2"/>
  <c r="P622" i="2"/>
  <c r="BI619" i="2"/>
  <c r="BH619" i="2"/>
  <c r="BG619" i="2"/>
  <c r="BF619" i="2"/>
  <c r="T619" i="2"/>
  <c r="R619" i="2"/>
  <c r="P619" i="2"/>
  <c r="BI617" i="2"/>
  <c r="BH617" i="2"/>
  <c r="BG617" i="2"/>
  <c r="BF617" i="2"/>
  <c r="T617" i="2"/>
  <c r="R617" i="2"/>
  <c r="P617" i="2"/>
  <c r="BI615" i="2"/>
  <c r="BH615" i="2"/>
  <c r="BG615" i="2"/>
  <c r="BF615" i="2"/>
  <c r="T615" i="2"/>
  <c r="R615" i="2"/>
  <c r="P615" i="2"/>
  <c r="BI613" i="2"/>
  <c r="BH613" i="2"/>
  <c r="BG613" i="2"/>
  <c r="BF613" i="2"/>
  <c r="T613" i="2"/>
  <c r="R613" i="2"/>
  <c r="P613" i="2"/>
  <c r="BI611" i="2"/>
  <c r="BH611" i="2"/>
  <c r="BG611" i="2"/>
  <c r="BF611" i="2"/>
  <c r="T611" i="2"/>
  <c r="R611" i="2"/>
  <c r="P611" i="2"/>
  <c r="BI608" i="2"/>
  <c r="BH608" i="2"/>
  <c r="BG608" i="2"/>
  <c r="BF608" i="2"/>
  <c r="T608" i="2"/>
  <c r="R608" i="2"/>
  <c r="P608" i="2"/>
  <c r="BI606" i="2"/>
  <c r="BH606" i="2"/>
  <c r="BG606" i="2"/>
  <c r="BF606" i="2"/>
  <c r="T606" i="2"/>
  <c r="R606" i="2"/>
  <c r="P606" i="2"/>
  <c r="BI602" i="2"/>
  <c r="BH602" i="2"/>
  <c r="BG602" i="2"/>
  <c r="BF602" i="2"/>
  <c r="T602" i="2"/>
  <c r="R602" i="2"/>
  <c r="P602" i="2"/>
  <c r="BI599" i="2"/>
  <c r="BH599" i="2"/>
  <c r="BG599" i="2"/>
  <c r="BF599" i="2"/>
  <c r="T599" i="2"/>
  <c r="R599" i="2"/>
  <c r="P599" i="2"/>
  <c r="BI597" i="2"/>
  <c r="BH597" i="2"/>
  <c r="BG597" i="2"/>
  <c r="BF597" i="2"/>
  <c r="T597" i="2"/>
  <c r="R597" i="2"/>
  <c r="P597" i="2"/>
  <c r="BI590" i="2"/>
  <c r="BH590" i="2"/>
  <c r="BG590" i="2"/>
  <c r="BF590" i="2"/>
  <c r="T590" i="2"/>
  <c r="R590" i="2"/>
  <c r="P590" i="2"/>
  <c r="BI588" i="2"/>
  <c r="BH588" i="2"/>
  <c r="BG588" i="2"/>
  <c r="BF588" i="2"/>
  <c r="T588" i="2"/>
  <c r="R588" i="2"/>
  <c r="P588" i="2"/>
  <c r="BI583" i="2"/>
  <c r="BH583" i="2"/>
  <c r="BG583" i="2"/>
  <c r="BF583" i="2"/>
  <c r="T583" i="2"/>
  <c r="R583" i="2"/>
  <c r="P583" i="2"/>
  <c r="BI581" i="2"/>
  <c r="BH581" i="2"/>
  <c r="BG581" i="2"/>
  <c r="BF581" i="2"/>
  <c r="T581" i="2"/>
  <c r="R581" i="2"/>
  <c r="P581" i="2"/>
  <c r="BI578" i="2"/>
  <c r="BH578" i="2"/>
  <c r="BG578" i="2"/>
  <c r="BF578" i="2"/>
  <c r="T578" i="2"/>
  <c r="R578" i="2"/>
  <c r="P578" i="2"/>
  <c r="BI573" i="2"/>
  <c r="BH573" i="2"/>
  <c r="BG573" i="2"/>
  <c r="BF573" i="2"/>
  <c r="T573" i="2"/>
  <c r="R573" i="2"/>
  <c r="P573" i="2"/>
  <c r="BI571" i="2"/>
  <c r="BH571" i="2"/>
  <c r="BG571" i="2"/>
  <c r="BF571" i="2"/>
  <c r="T571" i="2"/>
  <c r="R571" i="2"/>
  <c r="P571" i="2"/>
  <c r="BI570" i="2"/>
  <c r="BH570" i="2"/>
  <c r="BG570" i="2"/>
  <c r="BF570" i="2"/>
  <c r="T570" i="2"/>
  <c r="R570" i="2"/>
  <c r="P570" i="2"/>
  <c r="BI568" i="2"/>
  <c r="BH568" i="2"/>
  <c r="BG568" i="2"/>
  <c r="BF568" i="2"/>
  <c r="T568" i="2"/>
  <c r="R568" i="2"/>
  <c r="P568" i="2"/>
  <c r="BI567" i="2"/>
  <c r="BH567" i="2"/>
  <c r="BG567" i="2"/>
  <c r="BF567" i="2"/>
  <c r="T567" i="2"/>
  <c r="R567" i="2"/>
  <c r="P567" i="2"/>
  <c r="BI565" i="2"/>
  <c r="BH565" i="2"/>
  <c r="BG565" i="2"/>
  <c r="BF565" i="2"/>
  <c r="T565" i="2"/>
  <c r="R565" i="2"/>
  <c r="P565" i="2"/>
  <c r="BI562" i="2"/>
  <c r="BH562" i="2"/>
  <c r="BG562" i="2"/>
  <c r="BF562" i="2"/>
  <c r="T562" i="2"/>
  <c r="R562" i="2"/>
  <c r="P562" i="2"/>
  <c r="BI558" i="2"/>
  <c r="BH558" i="2"/>
  <c r="BG558" i="2"/>
  <c r="BF558" i="2"/>
  <c r="T558" i="2"/>
  <c r="R558" i="2"/>
  <c r="P558" i="2"/>
  <c r="BI557" i="2"/>
  <c r="BH557" i="2"/>
  <c r="BG557" i="2"/>
  <c r="BF557" i="2"/>
  <c r="T557" i="2"/>
  <c r="R557" i="2"/>
  <c r="P557" i="2"/>
  <c r="BI556" i="2"/>
  <c r="BH556" i="2"/>
  <c r="BG556" i="2"/>
  <c r="BF556" i="2"/>
  <c r="T556" i="2"/>
  <c r="R556" i="2"/>
  <c r="P556" i="2"/>
  <c r="BI554" i="2"/>
  <c r="BH554" i="2"/>
  <c r="BG554" i="2"/>
  <c r="BF554" i="2"/>
  <c r="T554" i="2"/>
  <c r="R554" i="2"/>
  <c r="P554" i="2"/>
  <c r="BI551" i="2"/>
  <c r="BH551" i="2"/>
  <c r="BG551" i="2"/>
  <c r="BF551" i="2"/>
  <c r="T551" i="2"/>
  <c r="R551" i="2"/>
  <c r="P551" i="2"/>
  <c r="BI549" i="2"/>
  <c r="BH549" i="2"/>
  <c r="BG549" i="2"/>
  <c r="BF549" i="2"/>
  <c r="T549" i="2"/>
  <c r="R549" i="2"/>
  <c r="P549" i="2"/>
  <c r="BI548" i="2"/>
  <c r="BH548" i="2"/>
  <c r="BG548" i="2"/>
  <c r="BF548" i="2"/>
  <c r="T548" i="2"/>
  <c r="R548" i="2"/>
  <c r="P548" i="2"/>
  <c r="BI547" i="2"/>
  <c r="BH547" i="2"/>
  <c r="BG547" i="2"/>
  <c r="BF547" i="2"/>
  <c r="T547" i="2"/>
  <c r="R547" i="2"/>
  <c r="P547" i="2"/>
  <c r="BI543" i="2"/>
  <c r="BH543" i="2"/>
  <c r="BG543" i="2"/>
  <c r="BF543" i="2"/>
  <c r="T543" i="2"/>
  <c r="R543" i="2"/>
  <c r="P543" i="2"/>
  <c r="BI542" i="2"/>
  <c r="BH542" i="2"/>
  <c r="BG542" i="2"/>
  <c r="BF542" i="2"/>
  <c r="T542" i="2"/>
  <c r="R542" i="2"/>
  <c r="P542" i="2"/>
  <c r="BI540" i="2"/>
  <c r="BH540" i="2"/>
  <c r="BG540" i="2"/>
  <c r="BF540" i="2"/>
  <c r="T540" i="2"/>
  <c r="R540" i="2"/>
  <c r="P540" i="2"/>
  <c r="BI539" i="2"/>
  <c r="BH539" i="2"/>
  <c r="BG539" i="2"/>
  <c r="BF539" i="2"/>
  <c r="T539" i="2"/>
  <c r="R539" i="2"/>
  <c r="P539" i="2"/>
  <c r="BI535" i="2"/>
  <c r="BH535" i="2"/>
  <c r="BG535" i="2"/>
  <c r="BF535" i="2"/>
  <c r="T535" i="2"/>
  <c r="R535" i="2"/>
  <c r="P535" i="2"/>
  <c r="BI534" i="2"/>
  <c r="BH534" i="2"/>
  <c r="BG534" i="2"/>
  <c r="BF534" i="2"/>
  <c r="T534" i="2"/>
  <c r="R534" i="2"/>
  <c r="P534" i="2"/>
  <c r="BI532" i="2"/>
  <c r="BH532" i="2"/>
  <c r="BG532" i="2"/>
  <c r="BF532" i="2"/>
  <c r="T532" i="2"/>
  <c r="R532" i="2"/>
  <c r="P532" i="2"/>
  <c r="BI531" i="2"/>
  <c r="BH531" i="2"/>
  <c r="BG531" i="2"/>
  <c r="BF531" i="2"/>
  <c r="T531" i="2"/>
  <c r="R531" i="2"/>
  <c r="P531" i="2"/>
  <c r="BI529" i="2"/>
  <c r="BH529" i="2"/>
  <c r="BG529" i="2"/>
  <c r="BF529" i="2"/>
  <c r="T529" i="2"/>
  <c r="R529" i="2"/>
  <c r="P529" i="2"/>
  <c r="BI528" i="2"/>
  <c r="BH528" i="2"/>
  <c r="BG528" i="2"/>
  <c r="BF528" i="2"/>
  <c r="T528" i="2"/>
  <c r="R528" i="2"/>
  <c r="P528" i="2"/>
  <c r="BI527" i="2"/>
  <c r="BH527" i="2"/>
  <c r="BG527" i="2"/>
  <c r="BF527" i="2"/>
  <c r="T527" i="2"/>
  <c r="R527" i="2"/>
  <c r="P527" i="2"/>
  <c r="BI523" i="2"/>
  <c r="BH523" i="2"/>
  <c r="BG523" i="2"/>
  <c r="BF523" i="2"/>
  <c r="T523" i="2"/>
  <c r="R523" i="2"/>
  <c r="P523" i="2"/>
  <c r="BI522" i="2"/>
  <c r="BH522" i="2"/>
  <c r="BG522" i="2"/>
  <c r="BF522" i="2"/>
  <c r="T522" i="2"/>
  <c r="R522" i="2"/>
  <c r="P522" i="2"/>
  <c r="BI521" i="2"/>
  <c r="BH521" i="2"/>
  <c r="BG521" i="2"/>
  <c r="BF521" i="2"/>
  <c r="T521" i="2"/>
  <c r="R521" i="2"/>
  <c r="P521" i="2"/>
  <c r="BI520" i="2"/>
  <c r="BH520" i="2"/>
  <c r="BG520" i="2"/>
  <c r="BF520" i="2"/>
  <c r="T520" i="2"/>
  <c r="R520" i="2"/>
  <c r="P520" i="2"/>
  <c r="BI518" i="2"/>
  <c r="BH518" i="2"/>
  <c r="BG518" i="2"/>
  <c r="BF518" i="2"/>
  <c r="T518" i="2"/>
  <c r="R518" i="2"/>
  <c r="P518" i="2"/>
  <c r="BI512" i="2"/>
  <c r="BH512" i="2"/>
  <c r="BG512" i="2"/>
  <c r="BF512" i="2"/>
  <c r="T512" i="2"/>
  <c r="R512" i="2"/>
  <c r="P512" i="2"/>
  <c r="BI508" i="2"/>
  <c r="BH508" i="2"/>
  <c r="BG508" i="2"/>
  <c r="BF508" i="2"/>
  <c r="T508" i="2"/>
  <c r="R508" i="2"/>
  <c r="P508" i="2"/>
  <c r="BI502" i="2"/>
  <c r="BH502" i="2"/>
  <c r="BG502" i="2"/>
  <c r="BF502" i="2"/>
  <c r="T502" i="2"/>
  <c r="R502" i="2"/>
  <c r="P502" i="2"/>
  <c r="BI499" i="2"/>
  <c r="BH499" i="2"/>
  <c r="BG499" i="2"/>
  <c r="BF499" i="2"/>
  <c r="T499" i="2"/>
  <c r="R499" i="2"/>
  <c r="P499" i="2"/>
  <c r="BI496" i="2"/>
  <c r="BH496" i="2"/>
  <c r="BG496" i="2"/>
  <c r="BF496" i="2"/>
  <c r="T496" i="2"/>
  <c r="R496" i="2"/>
  <c r="P496" i="2"/>
  <c r="BI489" i="2"/>
  <c r="BH489" i="2"/>
  <c r="BG489" i="2"/>
  <c r="BF489" i="2"/>
  <c r="T489" i="2"/>
  <c r="R489" i="2"/>
  <c r="P489" i="2"/>
  <c r="BI486" i="2"/>
  <c r="BH486" i="2"/>
  <c r="BG486" i="2"/>
  <c r="BF486" i="2"/>
  <c r="T486" i="2"/>
  <c r="R486" i="2"/>
  <c r="P486" i="2"/>
  <c r="BI482" i="2"/>
  <c r="BH482" i="2"/>
  <c r="BG482" i="2"/>
  <c r="BF482" i="2"/>
  <c r="T482" i="2"/>
  <c r="R482" i="2"/>
  <c r="P482" i="2"/>
  <c r="BI479" i="2"/>
  <c r="BH479" i="2"/>
  <c r="BG479" i="2"/>
  <c r="BF479" i="2"/>
  <c r="T479" i="2"/>
  <c r="R479" i="2"/>
  <c r="P479" i="2"/>
  <c r="BI477" i="2"/>
  <c r="BH477" i="2"/>
  <c r="BG477" i="2"/>
  <c r="BF477" i="2"/>
  <c r="T477" i="2"/>
  <c r="R477" i="2"/>
  <c r="P477" i="2"/>
  <c r="BI475" i="2"/>
  <c r="BH475" i="2"/>
  <c r="BG475" i="2"/>
  <c r="BF475" i="2"/>
  <c r="T475" i="2"/>
  <c r="R475" i="2"/>
  <c r="P475" i="2"/>
  <c r="BI474" i="2"/>
  <c r="BH474" i="2"/>
  <c r="BG474" i="2"/>
  <c r="BF474" i="2"/>
  <c r="T474" i="2"/>
  <c r="R474" i="2"/>
  <c r="P474" i="2"/>
  <c r="BI472" i="2"/>
  <c r="BH472" i="2"/>
  <c r="BG472" i="2"/>
  <c r="BF472" i="2"/>
  <c r="T472" i="2"/>
  <c r="R472" i="2"/>
  <c r="P472" i="2"/>
  <c r="BI470" i="2"/>
  <c r="BH470" i="2"/>
  <c r="BG470" i="2"/>
  <c r="BF470" i="2"/>
  <c r="T470" i="2"/>
  <c r="R470" i="2"/>
  <c r="P470" i="2"/>
  <c r="BI468" i="2"/>
  <c r="BH468" i="2"/>
  <c r="BG468" i="2"/>
  <c r="BF468" i="2"/>
  <c r="T468" i="2"/>
  <c r="R468" i="2"/>
  <c r="P468" i="2"/>
  <c r="BI465" i="2"/>
  <c r="BH465" i="2"/>
  <c r="BG465" i="2"/>
  <c r="BF465" i="2"/>
  <c r="T465" i="2"/>
  <c r="R465" i="2"/>
  <c r="P465" i="2"/>
  <c r="BI460" i="2"/>
  <c r="BH460" i="2"/>
  <c r="BG460" i="2"/>
  <c r="BF460" i="2"/>
  <c r="T460" i="2"/>
  <c r="R460" i="2"/>
  <c r="P460" i="2"/>
  <c r="BI456" i="2"/>
  <c r="BH456" i="2"/>
  <c r="BG456" i="2"/>
  <c r="BF456" i="2"/>
  <c r="T456" i="2"/>
  <c r="R456" i="2"/>
  <c r="P456" i="2"/>
  <c r="BI454" i="2"/>
  <c r="BH454" i="2"/>
  <c r="BG454" i="2"/>
  <c r="BF454" i="2"/>
  <c r="T454" i="2"/>
  <c r="R454" i="2"/>
  <c r="P454" i="2"/>
  <c r="BI452" i="2"/>
  <c r="BH452" i="2"/>
  <c r="BG452" i="2"/>
  <c r="BF452" i="2"/>
  <c r="T452" i="2"/>
  <c r="R452" i="2"/>
  <c r="P452" i="2"/>
  <c r="BI445" i="2"/>
  <c r="BH445" i="2"/>
  <c r="BG445" i="2"/>
  <c r="BF445" i="2"/>
  <c r="T445" i="2"/>
  <c r="R445" i="2"/>
  <c r="P445" i="2"/>
  <c r="BI440" i="2"/>
  <c r="BH440" i="2"/>
  <c r="BG440" i="2"/>
  <c r="BF440" i="2"/>
  <c r="T440" i="2"/>
  <c r="R440" i="2"/>
  <c r="P440" i="2"/>
  <c r="BI437" i="2"/>
  <c r="BH437" i="2"/>
  <c r="BG437" i="2"/>
  <c r="BF437" i="2"/>
  <c r="T437" i="2"/>
  <c r="R437" i="2"/>
  <c r="P437" i="2"/>
  <c r="BI436" i="2"/>
  <c r="BH436" i="2"/>
  <c r="BG436" i="2"/>
  <c r="BF436" i="2"/>
  <c r="T436" i="2"/>
  <c r="R436" i="2"/>
  <c r="P436" i="2"/>
  <c r="BI435" i="2"/>
  <c r="BH435" i="2"/>
  <c r="BG435" i="2"/>
  <c r="BF435" i="2"/>
  <c r="T435" i="2"/>
  <c r="R435" i="2"/>
  <c r="P435" i="2"/>
  <c r="BI434" i="2"/>
  <c r="BH434" i="2"/>
  <c r="BG434" i="2"/>
  <c r="BF434" i="2"/>
  <c r="T434" i="2"/>
  <c r="R434" i="2"/>
  <c r="P434" i="2"/>
  <c r="BI432" i="2"/>
  <c r="BH432" i="2"/>
  <c r="BG432" i="2"/>
  <c r="BF432" i="2"/>
  <c r="T432" i="2"/>
  <c r="R432" i="2"/>
  <c r="P432" i="2"/>
  <c r="BI431" i="2"/>
  <c r="BH431" i="2"/>
  <c r="BG431" i="2"/>
  <c r="BF431" i="2"/>
  <c r="T431" i="2"/>
  <c r="R431" i="2"/>
  <c r="P431" i="2"/>
  <c r="BI429" i="2"/>
  <c r="BH429" i="2"/>
  <c r="BG429" i="2"/>
  <c r="BF429" i="2"/>
  <c r="T429" i="2"/>
  <c r="R429" i="2"/>
  <c r="P429" i="2"/>
  <c r="BI427" i="2"/>
  <c r="BH427" i="2"/>
  <c r="BG427" i="2"/>
  <c r="BF427" i="2"/>
  <c r="T427" i="2"/>
  <c r="R427" i="2"/>
  <c r="P427" i="2"/>
  <c r="BI426" i="2"/>
  <c r="BH426" i="2"/>
  <c r="BG426" i="2"/>
  <c r="BF426" i="2"/>
  <c r="T426" i="2"/>
  <c r="R426" i="2"/>
  <c r="P426" i="2"/>
  <c r="BI424" i="2"/>
  <c r="BH424" i="2"/>
  <c r="BG424" i="2"/>
  <c r="BF424" i="2"/>
  <c r="T424" i="2"/>
  <c r="R424" i="2"/>
  <c r="P424" i="2"/>
  <c r="BI423" i="2"/>
  <c r="BH423" i="2"/>
  <c r="BG423" i="2"/>
  <c r="BF423" i="2"/>
  <c r="T423" i="2"/>
  <c r="R423" i="2"/>
  <c r="P423" i="2"/>
  <c r="BI421" i="2"/>
  <c r="BH421" i="2"/>
  <c r="BG421" i="2"/>
  <c r="BF421" i="2"/>
  <c r="T421" i="2"/>
  <c r="R421" i="2"/>
  <c r="P421" i="2"/>
  <c r="BI418" i="2"/>
  <c r="BH418" i="2"/>
  <c r="BG418" i="2"/>
  <c r="BF418" i="2"/>
  <c r="T418" i="2"/>
  <c r="R418" i="2"/>
  <c r="P418" i="2"/>
  <c r="BI417" i="2"/>
  <c r="BH417" i="2"/>
  <c r="BG417" i="2"/>
  <c r="BF417" i="2"/>
  <c r="T417" i="2"/>
  <c r="R417" i="2"/>
  <c r="P417" i="2"/>
  <c r="BI416" i="2"/>
  <c r="BH416" i="2"/>
  <c r="BG416" i="2"/>
  <c r="BF416" i="2"/>
  <c r="T416" i="2"/>
  <c r="R416" i="2"/>
  <c r="P416" i="2"/>
  <c r="BI415" i="2"/>
  <c r="BH415" i="2"/>
  <c r="BG415" i="2"/>
  <c r="BF415" i="2"/>
  <c r="T415" i="2"/>
  <c r="R415" i="2"/>
  <c r="P415" i="2"/>
  <c r="BI414" i="2"/>
  <c r="BH414" i="2"/>
  <c r="BG414" i="2"/>
  <c r="BF414" i="2"/>
  <c r="T414" i="2"/>
  <c r="R414" i="2"/>
  <c r="P414" i="2"/>
  <c r="BI413" i="2"/>
  <c r="BH413" i="2"/>
  <c r="BG413" i="2"/>
  <c r="BF413" i="2"/>
  <c r="T413" i="2"/>
  <c r="R413" i="2"/>
  <c r="P413" i="2"/>
  <c r="BI412" i="2"/>
  <c r="BH412" i="2"/>
  <c r="BG412" i="2"/>
  <c r="BF412" i="2"/>
  <c r="T412" i="2"/>
  <c r="R412" i="2"/>
  <c r="P412" i="2"/>
  <c r="BI411" i="2"/>
  <c r="BH411" i="2"/>
  <c r="BG411" i="2"/>
  <c r="BF411" i="2"/>
  <c r="T411" i="2"/>
  <c r="R411" i="2"/>
  <c r="P411" i="2"/>
  <c r="BI410" i="2"/>
  <c r="BH410" i="2"/>
  <c r="BG410" i="2"/>
  <c r="BF410" i="2"/>
  <c r="T410" i="2"/>
  <c r="R410" i="2"/>
  <c r="P410" i="2"/>
  <c r="BI409" i="2"/>
  <c r="BH409" i="2"/>
  <c r="BG409" i="2"/>
  <c r="BF409" i="2"/>
  <c r="T409" i="2"/>
  <c r="R409" i="2"/>
  <c r="P409" i="2"/>
  <c r="BI408" i="2"/>
  <c r="BH408" i="2"/>
  <c r="BG408" i="2"/>
  <c r="BF408" i="2"/>
  <c r="T408" i="2"/>
  <c r="R408" i="2"/>
  <c r="P408" i="2"/>
  <c r="BI407" i="2"/>
  <c r="BH407" i="2"/>
  <c r="BG407" i="2"/>
  <c r="BF407" i="2"/>
  <c r="T407" i="2"/>
  <c r="R407" i="2"/>
  <c r="P407" i="2"/>
  <c r="BI406" i="2"/>
  <c r="BH406" i="2"/>
  <c r="BG406" i="2"/>
  <c r="BF406" i="2"/>
  <c r="T406" i="2"/>
  <c r="R406" i="2"/>
  <c r="P406" i="2"/>
  <c r="BI405" i="2"/>
  <c r="BH405" i="2"/>
  <c r="BG405" i="2"/>
  <c r="BF405" i="2"/>
  <c r="T405" i="2"/>
  <c r="R405" i="2"/>
  <c r="P405" i="2"/>
  <c r="BI403" i="2"/>
  <c r="BH403" i="2"/>
  <c r="BG403" i="2"/>
  <c r="BF403" i="2"/>
  <c r="T403" i="2"/>
  <c r="R403" i="2"/>
  <c r="P403" i="2"/>
  <c r="BI401" i="2"/>
  <c r="BH401" i="2"/>
  <c r="BG401" i="2"/>
  <c r="BF401" i="2"/>
  <c r="T401" i="2"/>
  <c r="R401" i="2"/>
  <c r="P401" i="2"/>
  <c r="BI399" i="2"/>
  <c r="BH399" i="2"/>
  <c r="BG399" i="2"/>
  <c r="BF399" i="2"/>
  <c r="T399" i="2"/>
  <c r="R399" i="2"/>
  <c r="P399" i="2"/>
  <c r="BI396" i="2"/>
  <c r="BH396" i="2"/>
  <c r="BG396" i="2"/>
  <c r="BF396" i="2"/>
  <c r="T396" i="2"/>
  <c r="R396" i="2"/>
  <c r="P396" i="2"/>
  <c r="BI394" i="2"/>
  <c r="BH394" i="2"/>
  <c r="BG394" i="2"/>
  <c r="BF394" i="2"/>
  <c r="T394" i="2"/>
  <c r="R394" i="2"/>
  <c r="P394" i="2"/>
  <c r="BI391" i="2"/>
  <c r="BH391" i="2"/>
  <c r="BG391" i="2"/>
  <c r="BF391" i="2"/>
  <c r="T391" i="2"/>
  <c r="R391" i="2"/>
  <c r="P391" i="2"/>
  <c r="BI389" i="2"/>
  <c r="BH389" i="2"/>
  <c r="BG389" i="2"/>
  <c r="BF389" i="2"/>
  <c r="T389" i="2"/>
  <c r="R389" i="2"/>
  <c r="P389" i="2"/>
  <c r="BI386" i="2"/>
  <c r="BH386" i="2"/>
  <c r="BG386" i="2"/>
  <c r="BF386" i="2"/>
  <c r="T386" i="2"/>
  <c r="R386" i="2"/>
  <c r="P386" i="2"/>
  <c r="BI384" i="2"/>
  <c r="BH384" i="2"/>
  <c r="BG384" i="2"/>
  <c r="BF384" i="2"/>
  <c r="T384" i="2"/>
  <c r="R384" i="2"/>
  <c r="P384" i="2"/>
  <c r="BI381" i="2"/>
  <c r="BH381" i="2"/>
  <c r="BG381" i="2"/>
  <c r="BF381" i="2"/>
  <c r="T381" i="2"/>
  <c r="R381" i="2"/>
  <c r="P381" i="2"/>
  <c r="BI372" i="2"/>
  <c r="BH372" i="2"/>
  <c r="BG372" i="2"/>
  <c r="BF372" i="2"/>
  <c r="T372" i="2"/>
  <c r="R372" i="2"/>
  <c r="P372" i="2"/>
  <c r="BI370" i="2"/>
  <c r="BH370" i="2"/>
  <c r="BG370" i="2"/>
  <c r="BF370" i="2"/>
  <c r="T370" i="2"/>
  <c r="R370" i="2"/>
  <c r="P370" i="2"/>
  <c r="BI367" i="2"/>
  <c r="BH367" i="2"/>
  <c r="BG367" i="2"/>
  <c r="BF367" i="2"/>
  <c r="T367" i="2"/>
  <c r="T366" i="2" s="1"/>
  <c r="R367" i="2"/>
  <c r="R366" i="2" s="1"/>
  <c r="P367" i="2"/>
  <c r="P366" i="2" s="1"/>
  <c r="BI363" i="2"/>
  <c r="BH363" i="2"/>
  <c r="BG363" i="2"/>
  <c r="BF363" i="2"/>
  <c r="T363" i="2"/>
  <c r="T362" i="2" s="1"/>
  <c r="R363" i="2"/>
  <c r="R362" i="2" s="1"/>
  <c r="P363" i="2"/>
  <c r="P362" i="2" s="1"/>
  <c r="BI358" i="2"/>
  <c r="BH358" i="2"/>
  <c r="BG358" i="2"/>
  <c r="BF358" i="2"/>
  <c r="T358" i="2"/>
  <c r="R358" i="2"/>
  <c r="P358" i="2"/>
  <c r="BI354" i="2"/>
  <c r="BH354" i="2"/>
  <c r="BG354" i="2"/>
  <c r="BF354" i="2"/>
  <c r="T354" i="2"/>
  <c r="R354" i="2"/>
  <c r="P354" i="2"/>
  <c r="BI352" i="2"/>
  <c r="BH352" i="2"/>
  <c r="BG352" i="2"/>
  <c r="BF352" i="2"/>
  <c r="T352" i="2"/>
  <c r="R352" i="2"/>
  <c r="P352" i="2"/>
  <c r="BI350" i="2"/>
  <c r="BH350" i="2"/>
  <c r="BG350" i="2"/>
  <c r="BF350" i="2"/>
  <c r="T350" i="2"/>
  <c r="R350" i="2"/>
  <c r="P350" i="2"/>
  <c r="BI347" i="2"/>
  <c r="BH347" i="2"/>
  <c r="BG347" i="2"/>
  <c r="BF347" i="2"/>
  <c r="T347" i="2"/>
  <c r="R347" i="2"/>
  <c r="P347" i="2"/>
  <c r="BI342" i="2"/>
  <c r="BH342" i="2"/>
  <c r="BG342" i="2"/>
  <c r="BF342" i="2"/>
  <c r="T342" i="2"/>
  <c r="R342" i="2"/>
  <c r="P342" i="2"/>
  <c r="BI338" i="2"/>
  <c r="BH338" i="2"/>
  <c r="BG338" i="2"/>
  <c r="BF338" i="2"/>
  <c r="T338" i="2"/>
  <c r="R338" i="2"/>
  <c r="P338" i="2"/>
  <c r="BI336" i="2"/>
  <c r="BH336" i="2"/>
  <c r="BG336" i="2"/>
  <c r="BF336" i="2"/>
  <c r="T336" i="2"/>
  <c r="R336" i="2"/>
  <c r="P336" i="2"/>
  <c r="BI332" i="2"/>
  <c r="BH332" i="2"/>
  <c r="BG332" i="2"/>
  <c r="BF332" i="2"/>
  <c r="T332" i="2"/>
  <c r="R332" i="2"/>
  <c r="P332" i="2"/>
  <c r="BI328" i="2"/>
  <c r="BH328" i="2"/>
  <c r="BG328" i="2"/>
  <c r="BF328" i="2"/>
  <c r="T328" i="2"/>
  <c r="R328" i="2"/>
  <c r="P328" i="2"/>
  <c r="BI324" i="2"/>
  <c r="BH324" i="2"/>
  <c r="BG324" i="2"/>
  <c r="BF324" i="2"/>
  <c r="T324" i="2"/>
  <c r="R324" i="2"/>
  <c r="P324" i="2"/>
  <c r="BI322" i="2"/>
  <c r="BH322" i="2"/>
  <c r="BG322" i="2"/>
  <c r="BF322" i="2"/>
  <c r="T322" i="2"/>
  <c r="R322" i="2"/>
  <c r="P322" i="2"/>
  <c r="BI315" i="2"/>
  <c r="BH315" i="2"/>
  <c r="BG315" i="2"/>
  <c r="BF315" i="2"/>
  <c r="T315" i="2"/>
  <c r="R315" i="2"/>
  <c r="P315" i="2"/>
  <c r="BI313" i="2"/>
  <c r="BH313" i="2"/>
  <c r="BG313" i="2"/>
  <c r="BF313" i="2"/>
  <c r="T313" i="2"/>
  <c r="R313" i="2"/>
  <c r="P313" i="2"/>
  <c r="BI309" i="2"/>
  <c r="BH309" i="2"/>
  <c r="BG309" i="2"/>
  <c r="BF309" i="2"/>
  <c r="T309" i="2"/>
  <c r="R309" i="2"/>
  <c r="P309" i="2"/>
  <c r="BI302" i="2"/>
  <c r="BH302" i="2"/>
  <c r="BG302" i="2"/>
  <c r="BF302" i="2"/>
  <c r="T302" i="2"/>
  <c r="R302" i="2"/>
  <c r="P302" i="2"/>
  <c r="BI300" i="2"/>
  <c r="BH300" i="2"/>
  <c r="BG300" i="2"/>
  <c r="BF300" i="2"/>
  <c r="T300" i="2"/>
  <c r="R300" i="2"/>
  <c r="P300" i="2"/>
  <c r="BI296" i="2"/>
  <c r="BH296" i="2"/>
  <c r="BG296" i="2"/>
  <c r="BF296" i="2"/>
  <c r="T296" i="2"/>
  <c r="R296" i="2"/>
  <c r="P296" i="2"/>
  <c r="BI294" i="2"/>
  <c r="BH294" i="2"/>
  <c r="BG294" i="2"/>
  <c r="BF294" i="2"/>
  <c r="T294" i="2"/>
  <c r="R294" i="2"/>
  <c r="P294" i="2"/>
  <c r="BI292" i="2"/>
  <c r="BH292" i="2"/>
  <c r="BG292" i="2"/>
  <c r="BF292" i="2"/>
  <c r="T292" i="2"/>
  <c r="R292" i="2"/>
  <c r="P292" i="2"/>
  <c r="BI288" i="2"/>
  <c r="BH288" i="2"/>
  <c r="BG288" i="2"/>
  <c r="BF288" i="2"/>
  <c r="T288" i="2"/>
  <c r="R288" i="2"/>
  <c r="P288" i="2"/>
  <c r="BI284" i="2"/>
  <c r="BH284" i="2"/>
  <c r="BG284" i="2"/>
  <c r="BF284" i="2"/>
  <c r="T284" i="2"/>
  <c r="R284" i="2"/>
  <c r="P284" i="2"/>
  <c r="BI282" i="2"/>
  <c r="BH282" i="2"/>
  <c r="BG282" i="2"/>
  <c r="BF282" i="2"/>
  <c r="T282" i="2"/>
  <c r="R282" i="2"/>
  <c r="P282" i="2"/>
  <c r="BI281" i="2"/>
  <c r="BH281" i="2"/>
  <c r="BG281" i="2"/>
  <c r="BF281" i="2"/>
  <c r="T281" i="2"/>
  <c r="R281" i="2"/>
  <c r="P281" i="2"/>
  <c r="BI280" i="2"/>
  <c r="BH280" i="2"/>
  <c r="BG280" i="2"/>
  <c r="BF280" i="2"/>
  <c r="T280" i="2"/>
  <c r="R280" i="2"/>
  <c r="P280" i="2"/>
  <c r="BI279" i="2"/>
  <c r="BH279" i="2"/>
  <c r="BG279" i="2"/>
  <c r="BF279" i="2"/>
  <c r="T279" i="2"/>
  <c r="R279" i="2"/>
  <c r="P279" i="2"/>
  <c r="BI278" i="2"/>
  <c r="BH278" i="2"/>
  <c r="BG278" i="2"/>
  <c r="BF278" i="2"/>
  <c r="T278" i="2"/>
  <c r="R278" i="2"/>
  <c r="P278" i="2"/>
  <c r="BI277" i="2"/>
  <c r="BH277" i="2"/>
  <c r="BG277" i="2"/>
  <c r="BF277" i="2"/>
  <c r="T277" i="2"/>
  <c r="R277" i="2"/>
  <c r="P277" i="2"/>
  <c r="BI275" i="2"/>
  <c r="BH275" i="2"/>
  <c r="BG275" i="2"/>
  <c r="BF275" i="2"/>
  <c r="T275" i="2"/>
  <c r="R275" i="2"/>
  <c r="P275" i="2"/>
  <c r="BI274" i="2"/>
  <c r="BH274" i="2"/>
  <c r="BG274" i="2"/>
  <c r="BF274" i="2"/>
  <c r="T274" i="2"/>
  <c r="R274" i="2"/>
  <c r="P274" i="2"/>
  <c r="BI270" i="2"/>
  <c r="BH270" i="2"/>
  <c r="BG270" i="2"/>
  <c r="BF270" i="2"/>
  <c r="T270" i="2"/>
  <c r="R270" i="2"/>
  <c r="P270" i="2"/>
  <c r="BI266" i="2"/>
  <c r="BH266" i="2"/>
  <c r="BG266" i="2"/>
  <c r="BF266" i="2"/>
  <c r="T266" i="2"/>
  <c r="R266" i="2"/>
  <c r="P266" i="2"/>
  <c r="BI262" i="2"/>
  <c r="BH262" i="2"/>
  <c r="BG262" i="2"/>
  <c r="BF262" i="2"/>
  <c r="T262" i="2"/>
  <c r="R262" i="2"/>
  <c r="P262" i="2"/>
  <c r="BI260" i="2"/>
  <c r="BH260" i="2"/>
  <c r="BG260" i="2"/>
  <c r="BF260" i="2"/>
  <c r="T260" i="2"/>
  <c r="R260" i="2"/>
  <c r="P260" i="2"/>
  <c r="BI258" i="2"/>
  <c r="BH258" i="2"/>
  <c r="BG258" i="2"/>
  <c r="BF258" i="2"/>
  <c r="T258" i="2"/>
  <c r="R258" i="2"/>
  <c r="P258" i="2"/>
  <c r="BI256" i="2"/>
  <c r="BH256" i="2"/>
  <c r="BG256" i="2"/>
  <c r="BF256" i="2"/>
  <c r="T256" i="2"/>
  <c r="R256" i="2"/>
  <c r="P256" i="2"/>
  <c r="BI254" i="2"/>
  <c r="BH254" i="2"/>
  <c r="BG254" i="2"/>
  <c r="BF254" i="2"/>
  <c r="T254" i="2"/>
  <c r="R254" i="2"/>
  <c r="P254" i="2"/>
  <c r="BI253" i="2"/>
  <c r="BH253" i="2"/>
  <c r="BG253" i="2"/>
  <c r="BF253" i="2"/>
  <c r="T253" i="2"/>
  <c r="R253" i="2"/>
  <c r="P253" i="2"/>
  <c r="BI251" i="2"/>
  <c r="BH251" i="2"/>
  <c r="BG251" i="2"/>
  <c r="BF251" i="2"/>
  <c r="T251" i="2"/>
  <c r="R251" i="2"/>
  <c r="P251" i="2"/>
  <c r="BI250" i="2"/>
  <c r="BH250" i="2"/>
  <c r="BG250" i="2"/>
  <c r="BF250" i="2"/>
  <c r="T250" i="2"/>
  <c r="R250" i="2"/>
  <c r="P250" i="2"/>
  <c r="BI249" i="2"/>
  <c r="BH249" i="2"/>
  <c r="BG249" i="2"/>
  <c r="BF249" i="2"/>
  <c r="T249" i="2"/>
  <c r="R249" i="2"/>
  <c r="P249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R246" i="2"/>
  <c r="P246" i="2"/>
  <c r="BI245" i="2"/>
  <c r="BH245" i="2"/>
  <c r="BG245" i="2"/>
  <c r="BF245" i="2"/>
  <c r="T245" i="2"/>
  <c r="R245" i="2"/>
  <c r="P245" i="2"/>
  <c r="BI243" i="2"/>
  <c r="BH243" i="2"/>
  <c r="BG243" i="2"/>
  <c r="BF243" i="2"/>
  <c r="T243" i="2"/>
  <c r="R243" i="2"/>
  <c r="P243" i="2"/>
  <c r="BI241" i="2"/>
  <c r="BH241" i="2"/>
  <c r="BG241" i="2"/>
  <c r="BF241" i="2"/>
  <c r="T241" i="2"/>
  <c r="R241" i="2"/>
  <c r="P241" i="2"/>
  <c r="BI239" i="2"/>
  <c r="BH239" i="2"/>
  <c r="BG239" i="2"/>
  <c r="BF239" i="2"/>
  <c r="T239" i="2"/>
  <c r="R239" i="2"/>
  <c r="P239" i="2"/>
  <c r="BI237" i="2"/>
  <c r="BH237" i="2"/>
  <c r="BG237" i="2"/>
  <c r="BF237" i="2"/>
  <c r="T237" i="2"/>
  <c r="R237" i="2"/>
  <c r="P237" i="2"/>
  <c r="BI235" i="2"/>
  <c r="BH235" i="2"/>
  <c r="BG235" i="2"/>
  <c r="BF235" i="2"/>
  <c r="T235" i="2"/>
  <c r="R235" i="2"/>
  <c r="P235" i="2"/>
  <c r="BI233" i="2"/>
  <c r="BH233" i="2"/>
  <c r="BG233" i="2"/>
  <c r="BF233" i="2"/>
  <c r="T233" i="2"/>
  <c r="R233" i="2"/>
  <c r="P233" i="2"/>
  <c r="BI231" i="2"/>
  <c r="BH231" i="2"/>
  <c r="BG231" i="2"/>
  <c r="BF231" i="2"/>
  <c r="T231" i="2"/>
  <c r="R231" i="2"/>
  <c r="P231" i="2"/>
  <c r="BI228" i="2"/>
  <c r="BH228" i="2"/>
  <c r="BG228" i="2"/>
  <c r="BF228" i="2"/>
  <c r="T228" i="2"/>
  <c r="R228" i="2"/>
  <c r="P228" i="2"/>
  <c r="BI224" i="2"/>
  <c r="BH224" i="2"/>
  <c r="BG224" i="2"/>
  <c r="BF224" i="2"/>
  <c r="T224" i="2"/>
  <c r="R224" i="2"/>
  <c r="P224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07" i="2"/>
  <c r="BH207" i="2"/>
  <c r="BG207" i="2"/>
  <c r="BF207" i="2"/>
  <c r="T207" i="2"/>
  <c r="R207" i="2"/>
  <c r="P207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R199" i="2"/>
  <c r="P199" i="2"/>
  <c r="BI197" i="2"/>
  <c r="BH197" i="2"/>
  <c r="BG197" i="2"/>
  <c r="BF197" i="2"/>
  <c r="T197" i="2"/>
  <c r="R197" i="2"/>
  <c r="P197" i="2"/>
  <c r="BI192" i="2"/>
  <c r="BH192" i="2"/>
  <c r="BG192" i="2"/>
  <c r="BF192" i="2"/>
  <c r="T192" i="2"/>
  <c r="R192" i="2"/>
  <c r="P192" i="2"/>
  <c r="BI187" i="2"/>
  <c r="BH187" i="2"/>
  <c r="BG187" i="2"/>
  <c r="BF187" i="2"/>
  <c r="T187" i="2"/>
  <c r="R187" i="2"/>
  <c r="P187" i="2"/>
  <c r="BI181" i="2"/>
  <c r="BH181" i="2"/>
  <c r="BG181" i="2"/>
  <c r="BF181" i="2"/>
  <c r="T181" i="2"/>
  <c r="R181" i="2"/>
  <c r="P181" i="2"/>
  <c r="BI177" i="2"/>
  <c r="BH177" i="2"/>
  <c r="BG177" i="2"/>
  <c r="BF177" i="2"/>
  <c r="T177" i="2"/>
  <c r="R177" i="2"/>
  <c r="P177" i="2"/>
  <c r="BI173" i="2"/>
  <c r="BH173" i="2"/>
  <c r="BG173" i="2"/>
  <c r="BF173" i="2"/>
  <c r="T173" i="2"/>
  <c r="R173" i="2"/>
  <c r="P173" i="2"/>
  <c r="BI168" i="2"/>
  <c r="BH168" i="2"/>
  <c r="BG168" i="2"/>
  <c r="BF168" i="2"/>
  <c r="T168" i="2"/>
  <c r="R168" i="2"/>
  <c r="P168" i="2"/>
  <c r="BI161" i="2"/>
  <c r="BH161" i="2"/>
  <c r="BG161" i="2"/>
  <c r="BF161" i="2"/>
  <c r="T161" i="2"/>
  <c r="R161" i="2"/>
  <c r="P161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1" i="2"/>
  <c r="BH151" i="2"/>
  <c r="BG151" i="2"/>
  <c r="BF151" i="2"/>
  <c r="T151" i="2"/>
  <c r="R151" i="2"/>
  <c r="P151" i="2"/>
  <c r="BI148" i="2"/>
  <c r="BH148" i="2"/>
  <c r="BG148" i="2"/>
  <c r="BF148" i="2"/>
  <c r="T148" i="2"/>
  <c r="R148" i="2"/>
  <c r="P148" i="2"/>
  <c r="BI145" i="2"/>
  <c r="BH145" i="2"/>
  <c r="BG145" i="2"/>
  <c r="BF145" i="2"/>
  <c r="T145" i="2"/>
  <c r="R145" i="2"/>
  <c r="P145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26" i="2"/>
  <c r="BH126" i="2"/>
  <c r="BG126" i="2"/>
  <c r="BF126" i="2"/>
  <c r="T126" i="2"/>
  <c r="R126" i="2"/>
  <c r="P126" i="2"/>
  <c r="BI121" i="2"/>
  <c r="BH121" i="2"/>
  <c r="BG121" i="2"/>
  <c r="BF121" i="2"/>
  <c r="T121" i="2"/>
  <c r="R121" i="2"/>
  <c r="P121" i="2"/>
  <c r="BI119" i="2"/>
  <c r="BH119" i="2"/>
  <c r="BG119" i="2"/>
  <c r="BF119" i="2"/>
  <c r="T119" i="2"/>
  <c r="R119" i="2"/>
  <c r="P119" i="2"/>
  <c r="BI115" i="2"/>
  <c r="BH115" i="2"/>
  <c r="BG115" i="2"/>
  <c r="BF115" i="2"/>
  <c r="T115" i="2"/>
  <c r="R115" i="2"/>
  <c r="P115" i="2"/>
  <c r="BI111" i="2"/>
  <c r="BH111" i="2"/>
  <c r="BG111" i="2"/>
  <c r="BF111" i="2"/>
  <c r="T111" i="2"/>
  <c r="R111" i="2"/>
  <c r="P111" i="2"/>
  <c r="BI107" i="2"/>
  <c r="BH107" i="2"/>
  <c r="BG107" i="2"/>
  <c r="BF107" i="2"/>
  <c r="T107" i="2"/>
  <c r="R107" i="2"/>
  <c r="P107" i="2"/>
  <c r="BI105" i="2"/>
  <c r="BH105" i="2"/>
  <c r="BG105" i="2"/>
  <c r="BF105" i="2"/>
  <c r="T105" i="2"/>
  <c r="R105" i="2"/>
  <c r="P105" i="2"/>
  <c r="F96" i="2"/>
  <c r="E94" i="2"/>
  <c r="F52" i="2"/>
  <c r="E50" i="2"/>
  <c r="J24" i="2"/>
  <c r="E24" i="2"/>
  <c r="J99" i="2" s="1"/>
  <c r="J23" i="2"/>
  <c r="J21" i="2"/>
  <c r="E21" i="2"/>
  <c r="J54" i="2" s="1"/>
  <c r="J20" i="2"/>
  <c r="J18" i="2"/>
  <c r="E18" i="2"/>
  <c r="F99" i="2" s="1"/>
  <c r="J17" i="2"/>
  <c r="J15" i="2"/>
  <c r="E15" i="2"/>
  <c r="F98" i="2" s="1"/>
  <c r="J14" i="2"/>
  <c r="J12" i="2"/>
  <c r="J96" i="2"/>
  <c r="E7" i="2"/>
  <c r="E92" i="2"/>
  <c r="L50" i="1"/>
  <c r="AM50" i="1"/>
  <c r="AM49" i="1"/>
  <c r="L49" i="1"/>
  <c r="AM47" i="1"/>
  <c r="L47" i="1"/>
  <c r="L45" i="1"/>
  <c r="L44" i="1"/>
  <c r="J581" i="2"/>
  <c r="J522" i="2"/>
  <c r="BK477" i="2"/>
  <c r="BK427" i="2"/>
  <c r="J399" i="2"/>
  <c r="J352" i="2"/>
  <c r="BK280" i="2"/>
  <c r="J256" i="2"/>
  <c r="J199" i="2"/>
  <c r="J131" i="2"/>
  <c r="BK674" i="2"/>
  <c r="J496" i="2"/>
  <c r="BK465" i="2"/>
  <c r="J415" i="2"/>
  <c r="J354" i="2"/>
  <c r="BK246" i="2"/>
  <c r="BK199" i="2"/>
  <c r="BK157" i="2"/>
  <c r="J688" i="2"/>
  <c r="J608" i="2"/>
  <c r="BK556" i="2"/>
  <c r="J532" i="2"/>
  <c r="J115" i="2"/>
  <c r="BK696" i="2"/>
  <c r="J648" i="2"/>
  <c r="BK622" i="2"/>
  <c r="J599" i="2"/>
  <c r="BK531" i="2"/>
  <c r="J407" i="2"/>
  <c r="J384" i="2"/>
  <c r="J300" i="2"/>
  <c r="BK258" i="2"/>
  <c r="J155" i="2"/>
  <c r="J680" i="2"/>
  <c r="J628" i="2"/>
  <c r="BK590" i="2"/>
  <c r="BK554" i="2"/>
  <c r="J518" i="2"/>
  <c r="BK468" i="2"/>
  <c r="BK401" i="2"/>
  <c r="BK294" i="2"/>
  <c r="J231" i="2"/>
  <c r="J168" i="2"/>
  <c r="BK688" i="2"/>
  <c r="J606" i="2"/>
  <c r="J558" i="2"/>
  <c r="J520" i="2"/>
  <c r="J437" i="2"/>
  <c r="J413" i="2"/>
  <c r="BK389" i="2"/>
  <c r="BK279" i="2"/>
  <c r="BK656" i="2"/>
  <c r="J622" i="2"/>
  <c r="BK440" i="2"/>
  <c r="J401" i="2"/>
  <c r="J332" i="2"/>
  <c r="J282" i="2"/>
  <c r="BK249" i="2"/>
  <c r="J220" i="2"/>
  <c r="BK115" i="2"/>
  <c r="BK711" i="2"/>
  <c r="J698" i="2"/>
  <c r="BK658" i="2"/>
  <c r="BK624" i="2"/>
  <c r="BK583" i="2"/>
  <c r="J554" i="2"/>
  <c r="J527" i="2"/>
  <c r="BK486" i="2"/>
  <c r="BK434" i="2"/>
  <c r="J418" i="2"/>
  <c r="J350" i="2"/>
  <c r="BK292" i="2"/>
  <c r="BK253" i="2"/>
  <c r="BK219" i="2"/>
  <c r="J157" i="2"/>
  <c r="J193" i="3"/>
  <c r="J180" i="3"/>
  <c r="J172" i="3"/>
  <c r="J155" i="3"/>
  <c r="J182" i="3"/>
  <c r="J170" i="3"/>
  <c r="J132" i="3"/>
  <c r="J123" i="3"/>
  <c r="BK192" i="3"/>
  <c r="BK175" i="3"/>
  <c r="BK122" i="3"/>
  <c r="J103" i="3"/>
  <c r="J184" i="3"/>
  <c r="BK167" i="3"/>
  <c r="BK111" i="3"/>
  <c r="J140" i="3"/>
  <c r="J112" i="3"/>
  <c r="J168" i="3"/>
  <c r="BK145" i="3"/>
  <c r="J114" i="3"/>
  <c r="BK196" i="4"/>
  <c r="J107" i="4"/>
  <c r="J197" i="4"/>
  <c r="BK180" i="4"/>
  <c r="BK169" i="4"/>
  <c r="BK157" i="4"/>
  <c r="BK140" i="4"/>
  <c r="J119" i="4"/>
  <c r="J91" i="4"/>
  <c r="J162" i="4"/>
  <c r="J133" i="4"/>
  <c r="BK120" i="4"/>
  <c r="BK98" i="4"/>
  <c r="BK191" i="4"/>
  <c r="BK173" i="4"/>
  <c r="J150" i="4"/>
  <c r="BK103" i="4"/>
  <c r="BK186" i="4"/>
  <c r="BK151" i="4"/>
  <c r="J140" i="4"/>
  <c r="J118" i="4"/>
  <c r="BK92" i="4"/>
  <c r="J163" i="4"/>
  <c r="J152" i="4"/>
  <c r="J126" i="4"/>
  <c r="J105" i="4"/>
  <c r="J164" i="4"/>
  <c r="J134" i="4"/>
  <c r="BK138" i="4"/>
  <c r="BK121" i="4"/>
  <c r="BK106" i="4"/>
  <c r="BK90" i="4"/>
  <c r="J113" i="5"/>
  <c r="J92" i="5"/>
  <c r="BK118" i="5"/>
  <c r="J95" i="5"/>
  <c r="BK87" i="5"/>
  <c r="BK119" i="5"/>
  <c r="J105" i="5"/>
  <c r="BK113" i="5"/>
  <c r="J102" i="5"/>
  <c r="BK122" i="5"/>
  <c r="BK101" i="5"/>
  <c r="BK110" i="5"/>
  <c r="BK115" i="5"/>
  <c r="J118" i="5"/>
  <c r="J91" i="5"/>
  <c r="J161" i="6"/>
  <c r="BK148" i="6"/>
  <c r="J132" i="6"/>
  <c r="BK116" i="6"/>
  <c r="J171" i="6"/>
  <c r="J158" i="6"/>
  <c r="BK135" i="6"/>
  <c r="BK103" i="6"/>
  <c r="J93" i="6"/>
  <c r="J162" i="6"/>
  <c r="J135" i="6"/>
  <c r="J107" i="6"/>
  <c r="BK166" i="6"/>
  <c r="J136" i="6"/>
  <c r="J91" i="6"/>
  <c r="BK151" i="6"/>
  <c r="J121" i="6"/>
  <c r="BK104" i="6"/>
  <c r="BK143" i="6"/>
  <c r="J112" i="6"/>
  <c r="J96" i="6"/>
  <c r="J126" i="6"/>
  <c r="BK99" i="6"/>
  <c r="BK91" i="7"/>
  <c r="BK549" i="2"/>
  <c r="BK534" i="2"/>
  <c r="BK496" i="2"/>
  <c r="J434" i="2"/>
  <c r="BK403" i="2"/>
  <c r="BK309" i="2"/>
  <c r="J270" i="2"/>
  <c r="BK250" i="2"/>
  <c r="J201" i="2"/>
  <c r="BK121" i="2"/>
  <c r="BK597" i="2"/>
  <c r="J486" i="2"/>
  <c r="BK424" i="2"/>
  <c r="BK386" i="2"/>
  <c r="BK275" i="2"/>
  <c r="BK201" i="2"/>
  <c r="J173" i="2"/>
  <c r="BK690" i="2"/>
  <c r="J634" i="2"/>
  <c r="BK565" i="2"/>
  <c r="J535" i="2"/>
  <c r="J161" i="2"/>
  <c r="BK705" i="2"/>
  <c r="J683" i="2"/>
  <c r="BK630" i="2"/>
  <c r="BK606" i="2"/>
  <c r="J534" i="2"/>
  <c r="BK435" i="2"/>
  <c r="J403" i="2"/>
  <c r="J363" i="2"/>
  <c r="BK281" i="2"/>
  <c r="BK243" i="2"/>
  <c r="J138" i="2"/>
  <c r="BK692" i="2"/>
  <c r="J626" i="2"/>
  <c r="BK573" i="2"/>
  <c r="J549" i="2"/>
  <c r="J508" i="2"/>
  <c r="BK452" i="2"/>
  <c r="BK354" i="2"/>
  <c r="J281" i="2"/>
  <c r="J248" i="2"/>
  <c r="J197" i="2"/>
  <c r="J121" i="2"/>
  <c r="BK646" i="2"/>
  <c r="J590" i="2"/>
  <c r="J557" i="2"/>
  <c r="J479" i="2"/>
  <c r="BK426" i="2"/>
  <c r="J396" i="2"/>
  <c r="BK338" i="2"/>
  <c r="J249" i="2"/>
  <c r="J643" i="2"/>
  <c r="J613" i="2"/>
  <c r="J436" i="2"/>
  <c r="J391" i="2"/>
  <c r="BK315" i="2"/>
  <c r="J260" i="2"/>
  <c r="BK233" i="2"/>
  <c r="BK126" i="2"/>
  <c r="BK709" i="2"/>
  <c r="BK667" i="2"/>
  <c r="BK641" i="2"/>
  <c r="BK599" i="2"/>
  <c r="J565" i="2"/>
  <c r="BK523" i="2"/>
  <c r="J482" i="2"/>
  <c r="J445" i="2"/>
  <c r="BK415" i="2"/>
  <c r="BK405" i="2"/>
  <c r="J324" i="2"/>
  <c r="BK256" i="2"/>
  <c r="J235" i="2"/>
  <c r="BK203" i="2"/>
  <c r="BK138" i="2"/>
  <c r="BK181" i="3"/>
  <c r="J174" i="3"/>
  <c r="J162" i="3"/>
  <c r="J131" i="3"/>
  <c r="J177" i="3"/>
  <c r="BK166" i="3"/>
  <c r="BK158" i="3"/>
  <c r="BK109" i="3"/>
  <c r="J189" i="3"/>
  <c r="BK170" i="3"/>
  <c r="BK136" i="3"/>
  <c r="J108" i="3"/>
  <c r="J186" i="3"/>
  <c r="BK169" i="3"/>
  <c r="BK144" i="3"/>
  <c r="BK101" i="3"/>
  <c r="J136" i="3"/>
  <c r="BK110" i="3"/>
  <c r="BK165" i="3"/>
  <c r="J144" i="3"/>
  <c r="J120" i="3"/>
  <c r="J199" i="4"/>
  <c r="BK181" i="4"/>
  <c r="BK115" i="4"/>
  <c r="BK93" i="4"/>
  <c r="BK185" i="4"/>
  <c r="J171" i="4"/>
  <c r="J160" i="4"/>
  <c r="J145" i="4"/>
  <c r="BK125" i="4"/>
  <c r="BK192" i="4"/>
  <c r="J176" i="4"/>
  <c r="J135" i="4"/>
  <c r="BK126" i="4"/>
  <c r="J92" i="4"/>
  <c r="J184" i="4"/>
  <c r="J174" i="4"/>
  <c r="J166" i="4"/>
  <c r="J137" i="4"/>
  <c r="J108" i="4"/>
  <c r="BK195" i="4"/>
  <c r="J154" i="4"/>
  <c r="J147" i="4"/>
  <c r="J116" i="4"/>
  <c r="J95" i="4"/>
  <c r="BK159" i="4"/>
  <c r="BK146" i="4"/>
  <c r="BK123" i="4"/>
  <c r="BK107" i="4"/>
  <c r="J168" i="4"/>
  <c r="BK145" i="4"/>
  <c r="BK102" i="4"/>
  <c r="BK99" i="4"/>
  <c r="BK120" i="5"/>
  <c r="BK95" i="5"/>
  <c r="J121" i="5"/>
  <c r="BK97" i="5"/>
  <c r="J90" i="5"/>
  <c r="J123" i="5"/>
  <c r="BK108" i="5"/>
  <c r="BK127" i="5"/>
  <c r="J108" i="5"/>
  <c r="BK91" i="5"/>
  <c r="BK96" i="5"/>
  <c r="J89" i="5"/>
  <c r="J87" i="5"/>
  <c r="J115" i="5"/>
  <c r="J96" i="5"/>
  <c r="J166" i="6"/>
  <c r="BK154" i="6"/>
  <c r="BK130" i="6"/>
  <c r="J110" i="6"/>
  <c r="BK168" i="6"/>
  <c r="J151" i="6"/>
  <c r="BK129" i="6"/>
  <c r="BK107" i="6"/>
  <c r="BK95" i="6"/>
  <c r="BK165" i="6"/>
  <c r="J138" i="6"/>
  <c r="BK117" i="6"/>
  <c r="BK167" i="6"/>
  <c r="BK141" i="6"/>
  <c r="BK164" i="6"/>
  <c r="BK149" i="6"/>
  <c r="BK131" i="6"/>
  <c r="BK113" i="6"/>
  <c r="BK161" i="6"/>
  <c r="BK126" i="6"/>
  <c r="BK97" i="6"/>
  <c r="BK121" i="6"/>
  <c r="J95" i="6"/>
  <c r="J86" i="7"/>
  <c r="J91" i="7"/>
  <c r="BK672" i="2"/>
  <c r="BK532" i="2"/>
  <c r="BK512" i="2"/>
  <c r="BK454" i="2"/>
  <c r="BK431" i="2"/>
  <c r="J406" i="2"/>
  <c r="J372" i="2"/>
  <c r="BK328" i="2"/>
  <c r="J288" i="2"/>
  <c r="BK260" i="2"/>
  <c r="J219" i="2"/>
  <c r="BK173" i="2"/>
  <c r="BK107" i="2"/>
  <c r="BK643" i="2"/>
  <c r="BK508" i="2"/>
  <c r="BK445" i="2"/>
  <c r="J389" i="2"/>
  <c r="J322" i="2"/>
  <c r="BK207" i="2"/>
  <c r="J181" i="2"/>
  <c r="BK707" i="2"/>
  <c r="BK680" i="2"/>
  <c r="BK611" i="2"/>
  <c r="BK562" i="2"/>
  <c r="BK539" i="2"/>
  <c r="J203" i="2"/>
  <c r="J105" i="2"/>
  <c r="J690" i="2"/>
  <c r="BK653" i="2"/>
  <c r="BK619" i="2"/>
  <c r="J568" i="2"/>
  <c r="BK527" i="2"/>
  <c r="BK423" i="2"/>
  <c r="J386" i="2"/>
  <c r="BK350" i="2"/>
  <c r="J284" i="2"/>
  <c r="J250" i="2"/>
  <c r="BK228" i="2"/>
  <c r="AS54" i="1"/>
  <c r="BK313" i="2"/>
  <c r="BK262" i="2"/>
  <c r="J245" i="2"/>
  <c r="J145" i="2"/>
  <c r="BK683" i="2"/>
  <c r="J636" i="2"/>
  <c r="J583" i="2"/>
  <c r="J523" i="2"/>
  <c r="J474" i="2"/>
  <c r="BK418" i="2"/>
  <c r="J408" i="2"/>
  <c r="BK332" i="2"/>
  <c r="BK270" i="2"/>
  <c r="J646" i="2"/>
  <c r="BK617" i="2"/>
  <c r="BK456" i="2"/>
  <c r="BK409" i="2"/>
  <c r="J342" i="2"/>
  <c r="BK302" i="2"/>
  <c r="J253" i="2"/>
  <c r="BK245" i="2"/>
  <c r="BK197" i="2"/>
  <c r="BK105" i="2"/>
  <c r="J713" i="2"/>
  <c r="J700" i="2"/>
  <c r="J660" i="2"/>
  <c r="J619" i="2"/>
  <c r="BK581" i="2"/>
  <c r="J548" i="2"/>
  <c r="J521" i="2"/>
  <c r="J475" i="2"/>
  <c r="J460" i="2"/>
  <c r="J426" i="2"/>
  <c r="BK410" i="2"/>
  <c r="BK363" i="2"/>
  <c r="J302" i="2"/>
  <c r="J251" i="2"/>
  <c r="BK220" i="2"/>
  <c r="J212" i="2"/>
  <c r="J151" i="2"/>
  <c r="BK119" i="2"/>
  <c r="J190" i="3"/>
  <c r="BK177" i="3"/>
  <c r="BK168" i="3"/>
  <c r="BK140" i="3"/>
  <c r="J111" i="3"/>
  <c r="J106" i="3"/>
  <c r="BK102" i="3"/>
  <c r="J93" i="3"/>
  <c r="J191" i="3"/>
  <c r="J188" i="3"/>
  <c r="BK179" i="3"/>
  <c r="J165" i="3"/>
  <c r="J145" i="3"/>
  <c r="BK119" i="3"/>
  <c r="BK104" i="3"/>
  <c r="J185" i="3"/>
  <c r="J169" i="3"/>
  <c r="BK130" i="3"/>
  <c r="J109" i="3"/>
  <c r="BK191" i="3"/>
  <c r="BK171" i="3"/>
  <c r="J152" i="3"/>
  <c r="J128" i="3"/>
  <c r="BK94" i="3"/>
  <c r="J167" i="3"/>
  <c r="J127" i="3"/>
  <c r="J102" i="3"/>
  <c r="BK152" i="3"/>
  <c r="BK133" i="3"/>
  <c r="J126" i="3"/>
  <c r="J94" i="3"/>
  <c r="BK189" i="4"/>
  <c r="J130" i="4"/>
  <c r="BK97" i="4"/>
  <c r="J194" i="4"/>
  <c r="J172" i="4"/>
  <c r="BK163" i="4"/>
  <c r="BK154" i="4"/>
  <c r="BK137" i="4"/>
  <c r="J104" i="4"/>
  <c r="BK188" i="4"/>
  <c r="BK147" i="4"/>
  <c r="J131" i="4"/>
  <c r="J115" i="4"/>
  <c r="J195" i="4"/>
  <c r="BK187" i="4"/>
  <c r="BK175" i="4"/>
  <c r="BK172" i="4"/>
  <c r="BK164" i="4"/>
  <c r="BK141" i="4"/>
  <c r="J123" i="4"/>
  <c r="J190" i="4"/>
  <c r="J167" i="4"/>
  <c r="BK142" i="4"/>
  <c r="J136" i="4"/>
  <c r="J110" i="4"/>
  <c r="J103" i="4"/>
  <c r="J165" i="4"/>
  <c r="J155" i="4"/>
  <c r="J132" i="4"/>
  <c r="BK118" i="4"/>
  <c r="BK108" i="4"/>
  <c r="BK96" i="4"/>
  <c r="BK158" i="4"/>
  <c r="J129" i="4"/>
  <c r="J156" i="4"/>
  <c r="BK135" i="4"/>
  <c r="BK124" i="4"/>
  <c r="J112" i="4"/>
  <c r="J129" i="5"/>
  <c r="J110" i="5"/>
  <c r="J88" i="5"/>
  <c r="BK103" i="5"/>
  <c r="BK92" i="5"/>
  <c r="J125" i="5"/>
  <c r="J116" i="5"/>
  <c r="BK102" i="5"/>
  <c r="BK124" i="5"/>
  <c r="BK106" i="5"/>
  <c r="J97" i="5"/>
  <c r="J127" i="5"/>
  <c r="BK114" i="5"/>
  <c r="J93" i="5"/>
  <c r="BK94" i="5"/>
  <c r="BK123" i="5"/>
  <c r="J122" i="5"/>
  <c r="BK112" i="5"/>
  <c r="BK99" i="5"/>
  <c r="J167" i="6"/>
  <c r="J157" i="6"/>
  <c r="J137" i="6"/>
  <c r="J129" i="6"/>
  <c r="J117" i="6"/>
  <c r="BK106" i="6"/>
  <c r="J163" i="6"/>
  <c r="J146" i="6"/>
  <c r="BK124" i="6"/>
  <c r="J92" i="6"/>
  <c r="J160" i="6"/>
  <c r="BK137" i="6"/>
  <c r="J120" i="6"/>
  <c r="BK94" i="6"/>
  <c r="J164" i="6"/>
  <c r="BK132" i="6"/>
  <c r="BK92" i="6"/>
  <c r="BK153" i="6"/>
  <c r="BK133" i="6"/>
  <c r="BK111" i="6"/>
  <c r="BK88" i="6"/>
  <c r="J144" i="6"/>
  <c r="BK127" i="6"/>
  <c r="J100" i="6"/>
  <c r="J153" i="6"/>
  <c r="J115" i="6"/>
  <c r="J106" i="6"/>
  <c r="BK94" i="7"/>
  <c r="BK88" i="7"/>
  <c r="J542" i="2"/>
  <c r="BK535" i="2"/>
  <c r="BK521" i="2"/>
  <c r="BK482" i="2"/>
  <c r="J432" i="2"/>
  <c r="BK414" i="2"/>
  <c r="BK391" i="2"/>
  <c r="BK358" i="2"/>
  <c r="BK296" i="2"/>
  <c r="J278" i="2"/>
  <c r="BK224" i="2"/>
  <c r="BK192" i="2"/>
  <c r="BK148" i="2"/>
  <c r="BK687" i="2"/>
  <c r="J567" i="2"/>
  <c r="J472" i="2"/>
  <c r="BK432" i="2"/>
  <c r="BK412" i="2"/>
  <c r="BK352" i="2"/>
  <c r="BK274" i="2"/>
  <c r="J205" i="2"/>
  <c r="J177" i="2"/>
  <c r="J696" i="2"/>
  <c r="J674" i="2"/>
  <c r="BK628" i="2"/>
  <c r="BK571" i="2"/>
  <c r="BK542" i="2"/>
  <c r="J228" i="2"/>
  <c r="BK145" i="2"/>
  <c r="BK698" i="2"/>
  <c r="J639" i="2"/>
  <c r="J617" i="2"/>
  <c r="BK558" i="2"/>
  <c r="BK522" i="2"/>
  <c r="J405" i="2"/>
  <c r="BK381" i="2"/>
  <c r="J309" i="2"/>
  <c r="BK266" i="2"/>
  <c r="BK241" i="2"/>
  <c r="BK111" i="2"/>
  <c r="J687" i="2"/>
  <c r="BK651" i="2"/>
  <c r="BK613" i="2"/>
  <c r="J570" i="2"/>
  <c r="J547" i="2"/>
  <c r="J531" i="2"/>
  <c r="BK499" i="2"/>
  <c r="BK475" i="2"/>
  <c r="BK411" i="2"/>
  <c r="BK336" i="2"/>
  <c r="BK277" i="2"/>
  <c r="J237" i="2"/>
  <c r="BK137" i="2"/>
  <c r="BK678" i="2"/>
  <c r="J624" i="2"/>
  <c r="BK568" i="2"/>
  <c r="BK548" i="2"/>
  <c r="J489" i="2"/>
  <c r="J431" i="2"/>
  <c r="J410" i="2"/>
  <c r="J367" i="2"/>
  <c r="J296" i="2"/>
  <c r="BK660" i="2"/>
  <c r="BK632" i="2"/>
  <c r="J465" i="2"/>
  <c r="J429" i="2"/>
  <c r="J381" i="2"/>
  <c r="J313" i="2"/>
  <c r="J266" i="2"/>
  <c r="BK237" i="2"/>
  <c r="BK151" i="2"/>
  <c r="BK716" i="2"/>
  <c r="J711" i="2"/>
  <c r="J692" i="2"/>
  <c r="J667" i="2"/>
  <c r="J630" i="2"/>
  <c r="BK588" i="2"/>
  <c r="J571" i="2"/>
  <c r="BK540" i="2"/>
  <c r="J502" i="2"/>
  <c r="J468" i="2"/>
  <c r="J440" i="2"/>
  <c r="J424" i="2"/>
  <c r="J412" i="2"/>
  <c r="BK396" i="2"/>
  <c r="J328" i="2"/>
  <c r="J275" i="2"/>
  <c r="J243" i="2"/>
  <c r="J218" i="2"/>
  <c r="BK155" i="2"/>
  <c r="J126" i="2"/>
  <c r="BK182" i="3"/>
  <c r="J176" i="3"/>
  <c r="BK164" i="3"/>
  <c r="BK129" i="3"/>
  <c r="BK128" i="3"/>
  <c r="BK123" i="3"/>
  <c r="BK120" i="3"/>
  <c r="J119" i="3"/>
  <c r="J117" i="3"/>
  <c r="BK115" i="3"/>
  <c r="BK113" i="3"/>
  <c r="BK107" i="3"/>
  <c r="J105" i="3"/>
  <c r="J95" i="3"/>
  <c r="BK193" i="3"/>
  <c r="J192" i="3"/>
  <c r="BK189" i="3"/>
  <c r="J183" i="3"/>
  <c r="BK174" i="3"/>
  <c r="J159" i="3"/>
  <c r="J133" i="3"/>
  <c r="J110" i="3"/>
  <c r="J98" i="3"/>
  <c r="BK180" i="3"/>
  <c r="BK163" i="3"/>
  <c r="BK112" i="3"/>
  <c r="BK93" i="3"/>
  <c r="J181" i="3"/>
  <c r="J163" i="3"/>
  <c r="J141" i="3"/>
  <c r="J101" i="3"/>
  <c r="BK159" i="3"/>
  <c r="J115" i="3"/>
  <c r="BK99" i="3"/>
  <c r="BK162" i="3"/>
  <c r="J148" i="3"/>
  <c r="BK127" i="3"/>
  <c r="BK98" i="3"/>
  <c r="J192" i="4"/>
  <c r="BK179" i="4"/>
  <c r="J106" i="4"/>
  <c r="BK199" i="4"/>
  <c r="BK193" i="4"/>
  <c r="J175" i="4"/>
  <c r="BK170" i="4"/>
  <c r="J158" i="4"/>
  <c r="J142" i="4"/>
  <c r="BK129" i="4"/>
  <c r="J100" i="4"/>
  <c r="BK184" i="4"/>
  <c r="J159" i="4"/>
  <c r="BK130" i="4"/>
  <c r="BK109" i="4"/>
  <c r="J196" i="4"/>
  <c r="BK190" i="4"/>
  <c r="J180" i="4"/>
  <c r="J169" i="4"/>
  <c r="BK144" i="4"/>
  <c r="BK119" i="4"/>
  <c r="BK197" i="4"/>
  <c r="BK178" i="4"/>
  <c r="J146" i="4"/>
  <c r="J120" i="4"/>
  <c r="BK104" i="4"/>
  <c r="BK166" i="4"/>
  <c r="BK156" i="4"/>
  <c r="J143" i="4"/>
  <c r="J114" i="4"/>
  <c r="BK100" i="4"/>
  <c r="BK160" i="4"/>
  <c r="BK143" i="4"/>
  <c r="J97" i="4"/>
  <c r="J144" i="4"/>
  <c r="BK132" i="4"/>
  <c r="BK116" i="4"/>
  <c r="J96" i="4"/>
  <c r="J119" i="5"/>
  <c r="J112" i="5"/>
  <c r="J103" i="5"/>
  <c r="J165" i="6"/>
  <c r="J149" i="6"/>
  <c r="J119" i="6"/>
  <c r="BK170" i="6"/>
  <c r="J154" i="6"/>
  <c r="J131" i="6"/>
  <c r="J105" i="6"/>
  <c r="J97" i="6"/>
  <c r="BK163" i="6"/>
  <c r="BK140" i="6"/>
  <c r="BK119" i="6"/>
  <c r="BK171" i="6"/>
  <c r="BK138" i="6"/>
  <c r="BK89" i="6"/>
  <c r="BK144" i="6"/>
  <c r="J124" i="6"/>
  <c r="BK145" i="6"/>
  <c r="BK122" i="6"/>
  <c r="BK93" i="6"/>
  <c r="J116" i="6"/>
  <c r="J104" i="6"/>
  <c r="J122" i="6"/>
  <c r="J173" i="6"/>
  <c r="J156" i="6"/>
  <c r="J145" i="6"/>
  <c r="BK125" i="6"/>
  <c r="BK98" i="6"/>
  <c r="BK169" i="6"/>
  <c r="J143" i="6"/>
  <c r="J130" i="6"/>
  <c r="BK105" i="6"/>
  <c r="J168" i="6"/>
  <c r="BK159" i="6"/>
  <c r="BK123" i="6"/>
  <c r="J159" i="6"/>
  <c r="BK136" i="6"/>
  <c r="BK128" i="6"/>
  <c r="BK110" i="6"/>
  <c r="J152" i="6"/>
  <c r="J141" i="6"/>
  <c r="J108" i="6"/>
  <c r="BK162" i="6"/>
  <c r="J111" i="6"/>
  <c r="J89" i="6"/>
  <c r="BK96" i="7"/>
  <c r="BK694" i="2"/>
  <c r="J528" i="2"/>
  <c r="BK502" i="2"/>
  <c r="BK436" i="2"/>
  <c r="J416" i="2"/>
  <c r="BK370" i="2"/>
  <c r="J292" i="2"/>
  <c r="J258" i="2"/>
  <c r="BK211" i="2"/>
  <c r="J187" i="2"/>
  <c r="BK132" i="2"/>
  <c r="J556" i="2"/>
  <c r="J456" i="2"/>
  <c r="J414" i="2"/>
  <c r="BK347" i="2"/>
  <c r="J239" i="2"/>
  <c r="J192" i="2"/>
  <c r="BK131" i="2"/>
  <c r="BK648" i="2"/>
  <c r="J602" i="2"/>
  <c r="BK551" i="2"/>
  <c r="BK528" i="2"/>
  <c r="BK181" i="2"/>
  <c r="J707" i="2"/>
  <c r="J678" i="2"/>
  <c r="BK636" i="2"/>
  <c r="BK615" i="2"/>
  <c r="BK547" i="2"/>
  <c r="BK470" i="2"/>
  <c r="J394" i="2"/>
  <c r="J315" i="2"/>
  <c r="J262" i="2"/>
  <c r="BK231" i="2"/>
  <c r="J107" i="2"/>
  <c r="J676" i="2"/>
  <c r="J615" i="2"/>
  <c r="BK557" i="2"/>
  <c r="J543" i="2"/>
  <c r="BK489" i="2"/>
  <c r="BK429" i="2"/>
  <c r="BK384" i="2"/>
  <c r="J279" i="2"/>
  <c r="J224" i="2"/>
  <c r="J119" i="2"/>
  <c r="J641" i="2"/>
  <c r="BK567" i="2"/>
  <c r="J512" i="2"/>
  <c r="BK460" i="2"/>
  <c r="BK416" i="2"/>
  <c r="BK372" i="2"/>
  <c r="BK278" i="2"/>
  <c r="J658" i="2"/>
  <c r="BK639" i="2"/>
  <c r="BK474" i="2"/>
  <c r="J423" i="2"/>
  <c r="BK324" i="2"/>
  <c r="J280" i="2"/>
  <c r="J246" i="2"/>
  <c r="J211" i="2"/>
  <c r="BK713" i="2"/>
  <c r="J702" i="2"/>
  <c r="J669" i="2"/>
  <c r="BK634" i="2"/>
  <c r="J597" i="2"/>
  <c r="J573" i="2"/>
  <c r="J539" i="2"/>
  <c r="J470" i="2"/>
  <c r="BK437" i="2"/>
  <c r="J417" i="2"/>
  <c r="BK407" i="2"/>
  <c r="J336" i="2"/>
  <c r="BK284" i="2"/>
  <c r="BK248" i="2"/>
  <c r="BK205" i="2"/>
  <c r="J148" i="2"/>
  <c r="J111" i="2"/>
  <c r="BK183" i="3"/>
  <c r="BK178" i="3"/>
  <c r="J166" i="3"/>
  <c r="J151" i="3"/>
  <c r="BK173" i="3"/>
  <c r="BK148" i="3"/>
  <c r="BK126" i="3"/>
  <c r="BK95" i="3"/>
  <c r="J178" i="3"/>
  <c r="BK141" i="3"/>
  <c r="J113" i="3"/>
  <c r="J99" i="3"/>
  <c r="J175" i="3"/>
  <c r="J158" i="3"/>
  <c r="BK114" i="3"/>
  <c r="BK184" i="3"/>
  <c r="J129" i="3"/>
  <c r="BK106" i="3"/>
  <c r="BK155" i="3"/>
  <c r="J137" i="3"/>
  <c r="BK103" i="3"/>
  <c r="J193" i="4"/>
  <c r="BK176" i="4"/>
  <c r="BK94" i="4"/>
  <c r="J186" i="4"/>
  <c r="BK174" i="4"/>
  <c r="BK168" i="4"/>
  <c r="J151" i="4"/>
  <c r="BK136" i="4"/>
  <c r="BK95" i="4"/>
  <c r="BK183" i="4"/>
  <c r="J139" i="4"/>
  <c r="J127" i="4"/>
  <c r="J102" i="4"/>
  <c r="J188" i="4"/>
  <c r="J179" i="4"/>
  <c r="BK167" i="4"/>
  <c r="BK128" i="4"/>
  <c r="J93" i="4"/>
  <c r="J185" i="4"/>
  <c r="BK149" i="4"/>
  <c r="BK139" i="4"/>
  <c r="BK112" i="4"/>
  <c r="J189" i="4"/>
  <c r="BK162" i="4"/>
  <c r="J153" i="4"/>
  <c r="BK131" i="4"/>
  <c r="BK110" i="4"/>
  <c r="J170" i="4"/>
  <c r="BK152" i="4"/>
  <c r="BK113" i="4"/>
  <c r="BK155" i="4"/>
  <c r="J128" i="4"/>
  <c r="BK114" i="4"/>
  <c r="BK91" i="4"/>
  <c r="BK117" i="5"/>
  <c r="BK89" i="5"/>
  <c r="J106" i="5"/>
  <c r="J94" i="5"/>
  <c r="J128" i="5"/>
  <c r="J109" i="5"/>
  <c r="J99" i="5"/>
  <c r="BK111" i="5"/>
  <c r="BK90" i="5"/>
  <c r="BK121" i="5"/>
  <c r="BK116" i="5"/>
  <c r="BK88" i="5"/>
  <c r="J120" i="5"/>
  <c r="BK100" i="5"/>
  <c r="J170" i="6"/>
  <c r="BK156" i="6"/>
  <c r="BK139" i="6"/>
  <c r="BK120" i="6"/>
  <c r="BK115" i="6"/>
  <c r="J169" i="6"/>
  <c r="J148" i="6"/>
  <c r="J128" i="6"/>
  <c r="BK100" i="6"/>
  <c r="J88" i="6"/>
  <c r="BK158" i="6"/>
  <c r="J127" i="6"/>
  <c r="BK172" i="6"/>
  <c r="BK152" i="6"/>
  <c r="J98" i="6"/>
  <c r="J155" i="6"/>
  <c r="BK147" i="6"/>
  <c r="J125" i="6"/>
  <c r="BK108" i="6"/>
  <c r="BK150" i="6"/>
  <c r="J134" i="6"/>
  <c r="J103" i="6"/>
  <c r="J147" i="6"/>
  <c r="J113" i="6"/>
  <c r="BK91" i="6"/>
  <c r="J94" i="7"/>
  <c r="BK86" i="7"/>
  <c r="BK700" i="2"/>
  <c r="BK529" i="2"/>
  <c r="J499" i="2"/>
  <c r="J452" i="2"/>
  <c r="J421" i="2"/>
  <c r="BK394" i="2"/>
  <c r="BK367" i="2"/>
  <c r="BK322" i="2"/>
  <c r="J274" i="2"/>
  <c r="BK239" i="2"/>
  <c r="BK168" i="2"/>
  <c r="J705" i="2"/>
  <c r="BK570" i="2"/>
  <c r="J477" i="2"/>
  <c r="BK417" i="2"/>
  <c r="BK406" i="2"/>
  <c r="BK342" i="2"/>
  <c r="BK235" i="2"/>
  <c r="BK187" i="2"/>
  <c r="J132" i="2"/>
  <c r="BK676" i="2"/>
  <c r="J588" i="2"/>
  <c r="BK543" i="2"/>
  <c r="J233" i="2"/>
  <c r="BK177" i="2"/>
  <c r="BK702" i="2"/>
  <c r="J672" i="2"/>
  <c r="BK626" i="2"/>
  <c r="J578" i="2"/>
  <c r="J540" i="2"/>
  <c r="J427" i="2"/>
  <c r="BK399" i="2"/>
  <c r="J370" i="2"/>
  <c r="BK282" i="2"/>
  <c r="J254" i="2"/>
  <c r="J207" i="2"/>
  <c r="J694" i="2"/>
  <c r="J653" i="2"/>
  <c r="BK602" i="2"/>
  <c r="J551" i="2"/>
  <c r="BK520" i="2"/>
  <c r="BK479" i="2"/>
  <c r="BK408" i="2"/>
  <c r="BK300" i="2"/>
  <c r="BK254" i="2"/>
  <c r="BK212" i="2"/>
  <c r="J632" i="2"/>
  <c r="J562" i="2"/>
  <c r="BK518" i="2"/>
  <c r="J435" i="2"/>
  <c r="J411" i="2"/>
  <c r="J358" i="2"/>
  <c r="J277" i="2"/>
  <c r="J651" i="2"/>
  <c r="BK608" i="2"/>
  <c r="BK413" i="2"/>
  <c r="J347" i="2"/>
  <c r="J294" i="2"/>
  <c r="BK251" i="2"/>
  <c r="BK218" i="2"/>
  <c r="J716" i="2"/>
  <c r="J709" i="2"/>
  <c r="BK669" i="2"/>
  <c r="J656" i="2"/>
  <c r="J611" i="2"/>
  <c r="BK578" i="2"/>
  <c r="J529" i="2"/>
  <c r="BK472" i="2"/>
  <c r="J454" i="2"/>
  <c r="BK421" i="2"/>
  <c r="J409" i="2"/>
  <c r="J338" i="2"/>
  <c r="BK288" i="2"/>
  <c r="J241" i="2"/>
  <c r="BK161" i="2"/>
  <c r="J137" i="2"/>
  <c r="BK188" i="3"/>
  <c r="J179" i="3"/>
  <c r="J171" i="3"/>
  <c r="BK132" i="3"/>
  <c r="BK176" i="3"/>
  <c r="J164" i="3"/>
  <c r="BK137" i="3"/>
  <c r="J107" i="3"/>
  <c r="BK186" i="3"/>
  <c r="J173" i="3"/>
  <c r="BK117" i="3"/>
  <c r="BK105" i="3"/>
  <c r="BK190" i="3"/>
  <c r="BK172" i="3"/>
  <c r="J130" i="3"/>
  <c r="J104" i="3"/>
  <c r="BK151" i="3"/>
  <c r="J122" i="3"/>
  <c r="BK185" i="3"/>
  <c r="BK131" i="3"/>
  <c r="BK108" i="3"/>
  <c r="J198" i="4"/>
  <c r="J187" i="4"/>
  <c r="J98" i="4"/>
  <c r="BK198" i="4"/>
  <c r="J183" i="4"/>
  <c r="J173" i="4"/>
  <c r="BK165" i="4"/>
  <c r="J149" i="4"/>
  <c r="BK134" i="4"/>
  <c r="J94" i="4"/>
  <c r="J182" i="4"/>
  <c r="J138" i="4"/>
  <c r="J121" i="4"/>
  <c r="J99" i="4"/>
  <c r="BK194" i="4"/>
  <c r="J181" i="4"/>
  <c r="BK171" i="4"/>
  <c r="BK153" i="4"/>
  <c r="J124" i="4"/>
  <c r="J90" i="4"/>
  <c r="BK182" i="4"/>
  <c r="BK148" i="4"/>
  <c r="BK133" i="4"/>
  <c r="J109" i="4"/>
  <c r="J191" i="4"/>
  <c r="J157" i="4"/>
  <c r="J148" i="4"/>
  <c r="J113" i="4"/>
  <c r="J178" i="4"/>
  <c r="BK150" i="4"/>
  <c r="BK127" i="4"/>
  <c r="J141" i="4"/>
  <c r="J125" i="4"/>
  <c r="BK105" i="4"/>
  <c r="J124" i="5"/>
  <c r="J104" i="5"/>
  <c r="BK125" i="5"/>
  <c r="J101" i="5"/>
  <c r="BK129" i="5"/>
  <c r="J117" i="5"/>
  <c r="J100" i="5"/>
  <c r="J114" i="5"/>
  <c r="BK104" i="5"/>
  <c r="BK128" i="5"/>
  <c r="J111" i="5"/>
  <c r="BK93" i="5"/>
  <c r="BK105" i="5"/>
  <c r="BK109" i="5"/>
  <c r="BK173" i="6"/>
  <c r="BK155" i="6"/>
  <c r="BK134" i="6"/>
  <c r="BK118" i="6"/>
  <c r="J109" i="6"/>
  <c r="BK160" i="6"/>
  <c r="J140" i="6"/>
  <c r="J118" i="6"/>
  <c r="J99" i="6"/>
  <c r="J172" i="6"/>
  <c r="BK157" i="6"/>
  <c r="J123" i="6"/>
  <c r="J102" i="6"/>
  <c r="J150" i="6"/>
  <c r="BK96" i="6"/>
  <c r="BK146" i="6"/>
  <c r="BK112" i="6"/>
  <c r="BK102" i="6"/>
  <c r="J133" i="6"/>
  <c r="J94" i="6"/>
  <c r="J139" i="6"/>
  <c r="BK109" i="6"/>
  <c r="J96" i="7"/>
  <c r="J88" i="7"/>
  <c r="BK104" i="2" l="1"/>
  <c r="J104" i="2"/>
  <c r="J61" i="2"/>
  <c r="P259" i="2"/>
  <c r="R349" i="2"/>
  <c r="T420" i="2"/>
  <c r="T439" i="2"/>
  <c r="R467" i="2"/>
  <c r="R553" i="2"/>
  <c r="R621" i="2"/>
  <c r="R682" i="2"/>
  <c r="BK125" i="3"/>
  <c r="J125" i="3" s="1"/>
  <c r="J69" i="3" s="1"/>
  <c r="P122" i="4"/>
  <c r="T177" i="4"/>
  <c r="BK86" i="5"/>
  <c r="J86" i="5"/>
  <c r="J61" i="5"/>
  <c r="R107" i="5"/>
  <c r="R142" i="6"/>
  <c r="R110" i="2"/>
  <c r="BK259" i="2"/>
  <c r="J259" i="2"/>
  <c r="J66" i="2" s="1"/>
  <c r="R369" i="2"/>
  <c r="BK481" i="2"/>
  <c r="J481" i="2"/>
  <c r="J75" i="2" s="1"/>
  <c r="T553" i="2"/>
  <c r="P621" i="2"/>
  <c r="R704" i="2"/>
  <c r="BK97" i="3"/>
  <c r="J97" i="3"/>
  <c r="J63" i="3"/>
  <c r="BK100" i="3"/>
  <c r="J100" i="3" s="1"/>
  <c r="J64" i="3" s="1"/>
  <c r="P118" i="3"/>
  <c r="P121" i="3"/>
  <c r="BK187" i="3"/>
  <c r="J187" i="3"/>
  <c r="J70" i="3"/>
  <c r="P101" i="4"/>
  <c r="P88" i="4" s="1"/>
  <c r="P87" i="4" s="1"/>
  <c r="AU57" i="1" s="1"/>
  <c r="BK111" i="4"/>
  <c r="J111" i="4"/>
  <c r="J63" i="4"/>
  <c r="BK117" i="4"/>
  <c r="J117" i="4" s="1"/>
  <c r="J64" i="4" s="1"/>
  <c r="T117" i="4"/>
  <c r="R177" i="4"/>
  <c r="T98" i="5"/>
  <c r="R126" i="5"/>
  <c r="T142" i="6"/>
  <c r="R104" i="2"/>
  <c r="BK186" i="2"/>
  <c r="J186" i="2"/>
  <c r="J63" i="2"/>
  <c r="R230" i="2"/>
  <c r="BK255" i="2"/>
  <c r="J255" i="2"/>
  <c r="J65" i="2"/>
  <c r="BK349" i="2"/>
  <c r="J349" i="2" s="1"/>
  <c r="J67" i="2" s="1"/>
  <c r="R420" i="2"/>
  <c r="P439" i="2"/>
  <c r="P467" i="2"/>
  <c r="BK580" i="2"/>
  <c r="J580" i="2"/>
  <c r="J77" i="2"/>
  <c r="BK655" i="2"/>
  <c r="J655" i="2"/>
  <c r="J79" i="2"/>
  <c r="P682" i="2"/>
  <c r="P97" i="3"/>
  <c r="R100" i="3"/>
  <c r="BK118" i="3"/>
  <c r="J118" i="3"/>
  <c r="J66" i="3" s="1"/>
  <c r="BK121" i="3"/>
  <c r="J121" i="3"/>
  <c r="J67" i="3"/>
  <c r="T187" i="3"/>
  <c r="BK101" i="4"/>
  <c r="J101" i="4"/>
  <c r="J62" i="4"/>
  <c r="P111" i="4"/>
  <c r="P117" i="4"/>
  <c r="BK177" i="4"/>
  <c r="J177" i="4"/>
  <c r="J67" i="4" s="1"/>
  <c r="R98" i="5"/>
  <c r="T126" i="5"/>
  <c r="P87" i="6"/>
  <c r="R90" i="6"/>
  <c r="P142" i="6"/>
  <c r="BK85" i="7"/>
  <c r="P104" i="2"/>
  <c r="P103" i="2" s="1"/>
  <c r="P186" i="2"/>
  <c r="P230" i="2"/>
  <c r="P255" i="2"/>
  <c r="P349" i="2"/>
  <c r="P420" i="2"/>
  <c r="R439" i="2"/>
  <c r="T467" i="2"/>
  <c r="P553" i="2"/>
  <c r="T621" i="2"/>
  <c r="T125" i="3"/>
  <c r="T124" i="3"/>
  <c r="R89" i="4"/>
  <c r="T101" i="4"/>
  <c r="T111" i="4"/>
  <c r="R117" i="4"/>
  <c r="R161" i="4"/>
  <c r="P98" i="5"/>
  <c r="P126" i="5"/>
  <c r="R87" i="6"/>
  <c r="T90" i="6"/>
  <c r="T114" i="6"/>
  <c r="P110" i="2"/>
  <c r="T186" i="2"/>
  <c r="T230" i="2"/>
  <c r="T255" i="2"/>
  <c r="BK369" i="2"/>
  <c r="J369" i="2"/>
  <c r="J71" i="2" s="1"/>
  <c r="BK420" i="2"/>
  <c r="J420" i="2"/>
  <c r="J72" i="2"/>
  <c r="BK439" i="2"/>
  <c r="J439" i="2"/>
  <c r="J73" i="2"/>
  <c r="BK467" i="2"/>
  <c r="J467" i="2" s="1"/>
  <c r="J74" i="2" s="1"/>
  <c r="BK553" i="2"/>
  <c r="J553" i="2"/>
  <c r="J76" i="2" s="1"/>
  <c r="BK621" i="2"/>
  <c r="J621" i="2"/>
  <c r="J78" i="2"/>
  <c r="BK682" i="2"/>
  <c r="J682" i="2"/>
  <c r="J80" i="2"/>
  <c r="T704" i="2"/>
  <c r="BK92" i="3"/>
  <c r="J92" i="3"/>
  <c r="J61" i="3"/>
  <c r="R125" i="3"/>
  <c r="T89" i="4"/>
  <c r="R101" i="4"/>
  <c r="R111" i="4"/>
  <c r="BK161" i="4"/>
  <c r="J161" i="4" s="1"/>
  <c r="J66" i="4" s="1"/>
  <c r="T161" i="4"/>
  <c r="P86" i="5"/>
  <c r="BK107" i="5"/>
  <c r="J107" i="5"/>
  <c r="J63" i="5"/>
  <c r="BK90" i="6"/>
  <c r="J90" i="6" s="1"/>
  <c r="J62" i="6" s="1"/>
  <c r="P101" i="6"/>
  <c r="BK142" i="6"/>
  <c r="J142" i="6" s="1"/>
  <c r="J65" i="6" s="1"/>
  <c r="BK110" i="2"/>
  <c r="J110" i="2"/>
  <c r="J62" i="2" s="1"/>
  <c r="R186" i="2"/>
  <c r="BK230" i="2"/>
  <c r="J230" i="2"/>
  <c r="J64" i="2" s="1"/>
  <c r="R255" i="2"/>
  <c r="T369" i="2"/>
  <c r="R481" i="2"/>
  <c r="P580" i="2"/>
  <c r="P655" i="2"/>
  <c r="T682" i="2"/>
  <c r="T92" i="3"/>
  <c r="T91" i="3" s="1"/>
  <c r="R97" i="3"/>
  <c r="P100" i="3"/>
  <c r="R118" i="3"/>
  <c r="R121" i="3"/>
  <c r="P187" i="3"/>
  <c r="BK122" i="4"/>
  <c r="J122" i="4"/>
  <c r="J65" i="4" s="1"/>
  <c r="P177" i="4"/>
  <c r="BK98" i="5"/>
  <c r="BK85" i="5" s="1"/>
  <c r="J85" i="5" s="1"/>
  <c r="J60" i="5" s="1"/>
  <c r="J98" i="5"/>
  <c r="J62" i="5" s="1"/>
  <c r="BK126" i="5"/>
  <c r="J126" i="5"/>
  <c r="J64" i="5"/>
  <c r="BK87" i="6"/>
  <c r="J87" i="6"/>
  <c r="J61" i="6"/>
  <c r="BK101" i="6"/>
  <c r="J101" i="6" s="1"/>
  <c r="J63" i="6" s="1"/>
  <c r="BK114" i="6"/>
  <c r="J114" i="6"/>
  <c r="J64" i="6" s="1"/>
  <c r="T85" i="7"/>
  <c r="R93" i="7"/>
  <c r="T104" i="2"/>
  <c r="T103" i="2" s="1"/>
  <c r="R259" i="2"/>
  <c r="T349" i="2"/>
  <c r="P481" i="2"/>
  <c r="T580" i="2"/>
  <c r="T655" i="2"/>
  <c r="P704" i="2"/>
  <c r="P92" i="3"/>
  <c r="P91" i="3"/>
  <c r="P125" i="3"/>
  <c r="P124" i="3"/>
  <c r="BK89" i="4"/>
  <c r="BK88" i="4" s="1"/>
  <c r="J88" i="4" s="1"/>
  <c r="J60" i="4" s="1"/>
  <c r="J89" i="4"/>
  <c r="J61" i="4" s="1"/>
  <c r="R122" i="4"/>
  <c r="P161" i="4"/>
  <c r="R86" i="5"/>
  <c r="R85" i="5" s="1"/>
  <c r="R84" i="5" s="1"/>
  <c r="T107" i="5"/>
  <c r="T87" i="6"/>
  <c r="R101" i="6"/>
  <c r="R114" i="6"/>
  <c r="P85" i="7"/>
  <c r="P84" i="7"/>
  <c r="P83" i="7" s="1"/>
  <c r="AU60" i="1" s="1"/>
  <c r="P93" i="7"/>
  <c r="T110" i="2"/>
  <c r="T259" i="2"/>
  <c r="P369" i="2"/>
  <c r="P365" i="2"/>
  <c r="T481" i="2"/>
  <c r="R580" i="2"/>
  <c r="R655" i="2"/>
  <c r="BK704" i="2"/>
  <c r="J704" i="2" s="1"/>
  <c r="J81" i="2" s="1"/>
  <c r="R92" i="3"/>
  <c r="R91" i="3"/>
  <c r="T97" i="3"/>
  <c r="T100" i="3"/>
  <c r="T118" i="3"/>
  <c r="T121" i="3"/>
  <c r="R187" i="3"/>
  <c r="P89" i="4"/>
  <c r="T122" i="4"/>
  <c r="T86" i="5"/>
  <c r="T85" i="5"/>
  <c r="T84" i="5" s="1"/>
  <c r="P107" i="5"/>
  <c r="P90" i="6"/>
  <c r="T101" i="6"/>
  <c r="P114" i="6"/>
  <c r="R85" i="7"/>
  <c r="R84" i="7"/>
  <c r="R83" i="7"/>
  <c r="BK93" i="7"/>
  <c r="J93" i="7"/>
  <c r="J63" i="7"/>
  <c r="T93" i="7"/>
  <c r="BK362" i="2"/>
  <c r="J362" i="2"/>
  <c r="J68" i="2"/>
  <c r="BK116" i="3"/>
  <c r="J116" i="3" s="1"/>
  <c r="J65" i="3" s="1"/>
  <c r="BK366" i="2"/>
  <c r="J366" i="2"/>
  <c r="J70" i="2" s="1"/>
  <c r="BK715" i="2"/>
  <c r="J715" i="2"/>
  <c r="J82" i="2"/>
  <c r="BK90" i="7"/>
  <c r="J90" i="7"/>
  <c r="J62" i="7"/>
  <c r="E48" i="7"/>
  <c r="F80" i="7"/>
  <c r="J52" i="7"/>
  <c r="F79" i="7"/>
  <c r="BE88" i="7"/>
  <c r="J80" i="7"/>
  <c r="BE86" i="7"/>
  <c r="BE94" i="7"/>
  <c r="J79" i="7"/>
  <c r="BE91" i="7"/>
  <c r="BE96" i="7"/>
  <c r="F55" i="6"/>
  <c r="J82" i="6"/>
  <c r="BE109" i="6"/>
  <c r="BE112" i="6"/>
  <c r="J81" i="6"/>
  <c r="BE99" i="6"/>
  <c r="BE116" i="6"/>
  <c r="BE129" i="6"/>
  <c r="BE140" i="6"/>
  <c r="BE148" i="6"/>
  <c r="BE154" i="6"/>
  <c r="F54" i="6"/>
  <c r="BE89" i="6"/>
  <c r="BE105" i="6"/>
  <c r="BE106" i="6"/>
  <c r="BE124" i="6"/>
  <c r="BE125" i="6"/>
  <c r="BE128" i="6"/>
  <c r="BE136" i="6"/>
  <c r="BE137" i="6"/>
  <c r="BE149" i="6"/>
  <c r="BE153" i="6"/>
  <c r="BE159" i="6"/>
  <c r="BE162" i="6"/>
  <c r="E48" i="6"/>
  <c r="BE91" i="6"/>
  <c r="BE92" i="6"/>
  <c r="BE95" i="6"/>
  <c r="BE98" i="6"/>
  <c r="BE107" i="6"/>
  <c r="BE115" i="6"/>
  <c r="BE119" i="6"/>
  <c r="BE123" i="6"/>
  <c r="BE126" i="6"/>
  <c r="BE127" i="6"/>
  <c r="BE130" i="6"/>
  <c r="BE135" i="6"/>
  <c r="BE141" i="6"/>
  <c r="BE143" i="6"/>
  <c r="BE150" i="6"/>
  <c r="BE165" i="6"/>
  <c r="J52" i="6"/>
  <c r="BE102" i="6"/>
  <c r="BE120" i="6"/>
  <c r="BE122" i="6"/>
  <c r="BE169" i="6"/>
  <c r="BE93" i="6"/>
  <c r="BE96" i="6"/>
  <c r="BE100" i="6"/>
  <c r="BE104" i="6"/>
  <c r="BE111" i="6"/>
  <c r="BE118" i="6"/>
  <c r="BE146" i="6"/>
  <c r="BE152" i="6"/>
  <c r="BE156" i="6"/>
  <c r="BE171" i="6"/>
  <c r="BE110" i="6"/>
  <c r="BE117" i="6"/>
  <c r="BE132" i="6"/>
  <c r="BE134" i="6"/>
  <c r="BE138" i="6"/>
  <c r="BE139" i="6"/>
  <c r="BE155" i="6"/>
  <c r="BE157" i="6"/>
  <c r="BE161" i="6"/>
  <c r="BE163" i="6"/>
  <c r="BE168" i="6"/>
  <c r="BE88" i="6"/>
  <c r="BE94" i="6"/>
  <c r="BE97" i="6"/>
  <c r="BE103" i="6"/>
  <c r="BE108" i="6"/>
  <c r="BE113" i="6"/>
  <c r="BE121" i="6"/>
  <c r="BE131" i="6"/>
  <c r="BE133" i="6"/>
  <c r="BE144" i="6"/>
  <c r="BE145" i="6"/>
  <c r="BE147" i="6"/>
  <c r="BE151" i="6"/>
  <c r="BE158" i="6"/>
  <c r="BE160" i="6"/>
  <c r="BE164" i="6"/>
  <c r="BE166" i="6"/>
  <c r="BE167" i="6"/>
  <c r="BE170" i="6"/>
  <c r="BE172" i="6"/>
  <c r="BE173" i="6"/>
  <c r="BE94" i="5"/>
  <c r="BE97" i="5"/>
  <c r="BE108" i="5"/>
  <c r="BE111" i="5"/>
  <c r="BE114" i="5"/>
  <c r="BE119" i="5"/>
  <c r="BE121" i="5"/>
  <c r="F54" i="5"/>
  <c r="BE90" i="5"/>
  <c r="BE91" i="5"/>
  <c r="BE93" i="5"/>
  <c r="BE103" i="5"/>
  <c r="BE109" i="5"/>
  <c r="BE113" i="5"/>
  <c r="BE117" i="5"/>
  <c r="E48" i="5"/>
  <c r="F55" i="5"/>
  <c r="BE87" i="5"/>
  <c r="BE99" i="5"/>
  <c r="J54" i="5"/>
  <c r="BE116" i="5"/>
  <c r="BE118" i="5"/>
  <c r="BE124" i="5"/>
  <c r="BE125" i="5"/>
  <c r="BE129" i="5"/>
  <c r="J55" i="5"/>
  <c r="BE88" i="5"/>
  <c r="BE89" i="5"/>
  <c r="BE100" i="5"/>
  <c r="BE105" i="5"/>
  <c r="BE110" i="5"/>
  <c r="BE112" i="5"/>
  <c r="BE92" i="5"/>
  <c r="BE95" i="5"/>
  <c r="BE101" i="5"/>
  <c r="BE104" i="5"/>
  <c r="BE115" i="5"/>
  <c r="BE122" i="5"/>
  <c r="BE127" i="5"/>
  <c r="BE128" i="5"/>
  <c r="J52" i="5"/>
  <c r="BE96" i="5"/>
  <c r="BE102" i="5"/>
  <c r="BE106" i="5"/>
  <c r="BE120" i="5"/>
  <c r="BE123" i="5"/>
  <c r="BE103" i="4"/>
  <c r="BE109" i="4"/>
  <c r="BE119" i="4"/>
  <c r="BE146" i="4"/>
  <c r="BE147" i="4"/>
  <c r="BE153" i="4"/>
  <c r="E48" i="4"/>
  <c r="F55" i="4"/>
  <c r="F83" i="4"/>
  <c r="BE93" i="4"/>
  <c r="BE105" i="4"/>
  <c r="BE108" i="4"/>
  <c r="BE124" i="4"/>
  <c r="BE125" i="4"/>
  <c r="BE132" i="4"/>
  <c r="BE133" i="4"/>
  <c r="BE136" i="4"/>
  <c r="BE144" i="4"/>
  <c r="BE157" i="4"/>
  <c r="BE169" i="4"/>
  <c r="BE187" i="4"/>
  <c r="J84" i="4"/>
  <c r="BE92" i="4"/>
  <c r="BE106" i="4"/>
  <c r="BE134" i="4"/>
  <c r="BE137" i="4"/>
  <c r="BE138" i="4"/>
  <c r="BE141" i="4"/>
  <c r="BE145" i="4"/>
  <c r="BE158" i="4"/>
  <c r="BE160" i="4"/>
  <c r="BE184" i="4"/>
  <c r="BE185" i="4"/>
  <c r="BE188" i="4"/>
  <c r="BE195" i="4"/>
  <c r="BE97" i="4"/>
  <c r="BE99" i="4"/>
  <c r="BE113" i="4"/>
  <c r="BE126" i="4"/>
  <c r="BE128" i="4"/>
  <c r="BE130" i="4"/>
  <c r="BE131" i="4"/>
  <c r="BE168" i="4"/>
  <c r="BE176" i="4"/>
  <c r="BE181" i="4"/>
  <c r="BE191" i="4"/>
  <c r="BE192" i="4"/>
  <c r="BE194" i="4"/>
  <c r="BK91" i="3"/>
  <c r="J54" i="4"/>
  <c r="BE100" i="4"/>
  <c r="BE127" i="4"/>
  <c r="BE139" i="4"/>
  <c r="BE140" i="4"/>
  <c r="BE142" i="4"/>
  <c r="BE143" i="4"/>
  <c r="BE154" i="4"/>
  <c r="BE163" i="4"/>
  <c r="BE170" i="4"/>
  <c r="BE172" i="4"/>
  <c r="BE178" i="4"/>
  <c r="BE193" i="4"/>
  <c r="BE197" i="4"/>
  <c r="J52" i="4"/>
  <c r="BE90" i="4"/>
  <c r="BE94" i="4"/>
  <c r="BE107" i="4"/>
  <c r="BE110" i="4"/>
  <c r="BE123" i="4"/>
  <c r="BE129" i="4"/>
  <c r="BE149" i="4"/>
  <c r="BE150" i="4"/>
  <c r="BE151" i="4"/>
  <c r="BE152" i="4"/>
  <c r="BE165" i="4"/>
  <c r="BE166" i="4"/>
  <c r="BE189" i="4"/>
  <c r="BE198" i="4"/>
  <c r="BE98" i="4"/>
  <c r="BE112" i="4"/>
  <c r="BE114" i="4"/>
  <c r="BE115" i="4"/>
  <c r="BE116" i="4"/>
  <c r="BE120" i="4"/>
  <c r="BE121" i="4"/>
  <c r="BE135" i="4"/>
  <c r="BE148" i="4"/>
  <c r="BE155" i="4"/>
  <c r="BE156" i="4"/>
  <c r="BE159" i="4"/>
  <c r="BE162" i="4"/>
  <c r="BE164" i="4"/>
  <c r="BE167" i="4"/>
  <c r="BE171" i="4"/>
  <c r="BE173" i="4"/>
  <c r="BE174" i="4"/>
  <c r="BE175" i="4"/>
  <c r="BE179" i="4"/>
  <c r="BE182" i="4"/>
  <c r="BE196" i="4"/>
  <c r="BE91" i="4"/>
  <c r="BE95" i="4"/>
  <c r="BE96" i="4"/>
  <c r="BE102" i="4"/>
  <c r="BE104" i="4"/>
  <c r="BE118" i="4"/>
  <c r="BE180" i="4"/>
  <c r="BE183" i="4"/>
  <c r="BE186" i="4"/>
  <c r="BE190" i="4"/>
  <c r="BE199" i="4"/>
  <c r="F55" i="3"/>
  <c r="J86" i="3"/>
  <c r="BE107" i="3"/>
  <c r="BE113" i="3"/>
  <c r="BE115" i="3"/>
  <c r="BE123" i="3"/>
  <c r="BE130" i="3"/>
  <c r="BE164" i="3"/>
  <c r="BE166" i="3"/>
  <c r="BE173" i="3"/>
  <c r="BE182" i="3"/>
  <c r="F86" i="3"/>
  <c r="BE93" i="3"/>
  <c r="BE94" i="3"/>
  <c r="BE95" i="3"/>
  <c r="BE105" i="3"/>
  <c r="BE108" i="3"/>
  <c r="BE109" i="3"/>
  <c r="BE131" i="3"/>
  <c r="BE132" i="3"/>
  <c r="BE133" i="3"/>
  <c r="BE145" i="3"/>
  <c r="BE148" i="3"/>
  <c r="BE158" i="3"/>
  <c r="BE168" i="3"/>
  <c r="BE177" i="3"/>
  <c r="E48" i="3"/>
  <c r="J87" i="3"/>
  <c r="BE98" i="3"/>
  <c r="BE102" i="3"/>
  <c r="BE140" i="3"/>
  <c r="BE162" i="3"/>
  <c r="BE174" i="3"/>
  <c r="BE176" i="3"/>
  <c r="BE180" i="3"/>
  <c r="BE183" i="3"/>
  <c r="BE192" i="3"/>
  <c r="J52" i="3"/>
  <c r="BE110" i="3"/>
  <c r="BE111" i="3"/>
  <c r="BE119" i="3"/>
  <c r="BE120" i="3"/>
  <c r="BE128" i="3"/>
  <c r="BE129" i="3"/>
  <c r="BE172" i="3"/>
  <c r="BE179" i="3"/>
  <c r="BE181" i="3"/>
  <c r="BE184" i="3"/>
  <c r="BE190" i="3"/>
  <c r="BE99" i="3"/>
  <c r="BE101" i="3"/>
  <c r="BE103" i="3"/>
  <c r="BE106" i="3"/>
  <c r="BE117" i="3"/>
  <c r="BE122" i="3"/>
  <c r="BE136" i="3"/>
  <c r="BE141" i="3"/>
  <c r="BE144" i="3"/>
  <c r="BE151" i="3"/>
  <c r="BE155" i="3"/>
  <c r="BE167" i="3"/>
  <c r="BE169" i="3"/>
  <c r="BE178" i="3"/>
  <c r="BE185" i="3"/>
  <c r="BE186" i="3"/>
  <c r="BE189" i="3"/>
  <c r="BE191" i="3"/>
  <c r="BK365" i="2"/>
  <c r="J365" i="2" s="1"/>
  <c r="J69" i="2" s="1"/>
  <c r="BE104" i="3"/>
  <c r="BE112" i="3"/>
  <c r="BE114" i="3"/>
  <c r="BE126" i="3"/>
  <c r="BE127" i="3"/>
  <c r="BE137" i="3"/>
  <c r="BE152" i="3"/>
  <c r="BE159" i="3"/>
  <c r="BE163" i="3"/>
  <c r="BE165" i="3"/>
  <c r="BE170" i="3"/>
  <c r="BE171" i="3"/>
  <c r="BE175" i="3"/>
  <c r="BE188" i="3"/>
  <c r="BE193" i="3"/>
  <c r="F54" i="2"/>
  <c r="BE239" i="2"/>
  <c r="BE246" i="2"/>
  <c r="BE254" i="2"/>
  <c r="BE262" i="2"/>
  <c r="BE274" i="2"/>
  <c r="BE296" i="2"/>
  <c r="BE322" i="2"/>
  <c r="BE332" i="2"/>
  <c r="BE342" i="2"/>
  <c r="BE358" i="2"/>
  <c r="BE394" i="2"/>
  <c r="BE403" i="2"/>
  <c r="BE406" i="2"/>
  <c r="BE414" i="2"/>
  <c r="BE416" i="2"/>
  <c r="BE421" i="2"/>
  <c r="BE423" i="2"/>
  <c r="BE431" i="2"/>
  <c r="BE432" i="2"/>
  <c r="BE436" i="2"/>
  <c r="BE454" i="2"/>
  <c r="BE456" i="2"/>
  <c r="BE474" i="2"/>
  <c r="BE479" i="2"/>
  <c r="BE496" i="2"/>
  <c r="BE502" i="2"/>
  <c r="BE512" i="2"/>
  <c r="BE522" i="2"/>
  <c r="BE528" i="2"/>
  <c r="BE535" i="2"/>
  <c r="BE549" i="2"/>
  <c r="BE551" i="2"/>
  <c r="BE554" i="2"/>
  <c r="BE556" i="2"/>
  <c r="BE565" i="2"/>
  <c r="BE567" i="2"/>
  <c r="BE599" i="2"/>
  <c r="BE606" i="2"/>
  <c r="BE608" i="2"/>
  <c r="BE628" i="2"/>
  <c r="BE632" i="2"/>
  <c r="BE651" i="2"/>
  <c r="BE658" i="2"/>
  <c r="BE672" i="2"/>
  <c r="BE674" i="2"/>
  <c r="BE676" i="2"/>
  <c r="BE707" i="2"/>
  <c r="BE709" i="2"/>
  <c r="BE711" i="2"/>
  <c r="BE713" i="2"/>
  <c r="BE716" i="2"/>
  <c r="BE157" i="2"/>
  <c r="BE199" i="2"/>
  <c r="BE224" i="2"/>
  <c r="BE228" i="2"/>
  <c r="BE231" i="2"/>
  <c r="BE241" i="2"/>
  <c r="BE258" i="2"/>
  <c r="BE270" i="2"/>
  <c r="BE367" i="2"/>
  <c r="BE405" i="2"/>
  <c r="BE410" i="2"/>
  <c r="BE411" i="2"/>
  <c r="BE412" i="2"/>
  <c r="BE434" i="2"/>
  <c r="BE619" i="2"/>
  <c r="BE630" i="2"/>
  <c r="BE634" i="2"/>
  <c r="BE653" i="2"/>
  <c r="BE660" i="2"/>
  <c r="BE667" i="2"/>
  <c r="J52" i="2"/>
  <c r="BE280" i="2"/>
  <c r="BE288" i="2"/>
  <c r="BE315" i="2"/>
  <c r="BE328" i="2"/>
  <c r="BE363" i="2"/>
  <c r="BE370" i="2"/>
  <c r="BE386" i="2"/>
  <c r="BE391" i="2"/>
  <c r="BE399" i="2"/>
  <c r="BE401" i="2"/>
  <c r="BE417" i="2"/>
  <c r="BE452" i="2"/>
  <c r="BE465" i="2"/>
  <c r="BE470" i="2"/>
  <c r="BE521" i="2"/>
  <c r="BE531" i="2"/>
  <c r="BE534" i="2"/>
  <c r="BE571" i="2"/>
  <c r="BE573" i="2"/>
  <c r="BE617" i="2"/>
  <c r="BE622" i="2"/>
  <c r="BE690" i="2"/>
  <c r="BE692" i="2"/>
  <c r="E48" i="2"/>
  <c r="BE105" i="2"/>
  <c r="BE177" i="2"/>
  <c r="BE181" i="2"/>
  <c r="BE201" i="2"/>
  <c r="BE207" i="2"/>
  <c r="BE243" i="2"/>
  <c r="BE253" i="2"/>
  <c r="BE284" i="2"/>
  <c r="BE292" i="2"/>
  <c r="BE309" i="2"/>
  <c r="BE324" i="2"/>
  <c r="BE352" i="2"/>
  <c r="BE372" i="2"/>
  <c r="BE381" i="2"/>
  <c r="BE389" i="2"/>
  <c r="BE413" i="2"/>
  <c r="BE418" i="2"/>
  <c r="BE427" i="2"/>
  <c r="BE477" i="2"/>
  <c r="BE486" i="2"/>
  <c r="BE529" i="2"/>
  <c r="BE547" i="2"/>
  <c r="BE558" i="2"/>
  <c r="BE562" i="2"/>
  <c r="BE588" i="2"/>
  <c r="F55" i="2"/>
  <c r="J98" i="2"/>
  <c r="BE132" i="2"/>
  <c r="BE187" i="2"/>
  <c r="BE192" i="2"/>
  <c r="BE205" i="2"/>
  <c r="BE219" i="2"/>
  <c r="BE233" i="2"/>
  <c r="BE235" i="2"/>
  <c r="BE248" i="2"/>
  <c r="BE251" i="2"/>
  <c r="BE275" i="2"/>
  <c r="BE278" i="2"/>
  <c r="BE336" i="2"/>
  <c r="BE338" i="2"/>
  <c r="BE354" i="2"/>
  <c r="BE415" i="2"/>
  <c r="BE424" i="2"/>
  <c r="BE468" i="2"/>
  <c r="BE472" i="2"/>
  <c r="BE518" i="2"/>
  <c r="BE520" i="2"/>
  <c r="BE557" i="2"/>
  <c r="BE590" i="2"/>
  <c r="BE597" i="2"/>
  <c r="BE602" i="2"/>
  <c r="BE611" i="2"/>
  <c r="BE613" i="2"/>
  <c r="BE643" i="2"/>
  <c r="BE646" i="2"/>
  <c r="BE656" i="2"/>
  <c r="BE680" i="2"/>
  <c r="BE687" i="2"/>
  <c r="BE688" i="2"/>
  <c r="BE694" i="2"/>
  <c r="BE700" i="2"/>
  <c r="BE121" i="2"/>
  <c r="BE131" i="2"/>
  <c r="BE173" i="2"/>
  <c r="BE568" i="2"/>
  <c r="BE570" i="2"/>
  <c r="BE578" i="2"/>
  <c r="BE581" i="2"/>
  <c r="BE583" i="2"/>
  <c r="BE615" i="2"/>
  <c r="BE624" i="2"/>
  <c r="BE626" i="2"/>
  <c r="BE636" i="2"/>
  <c r="BE639" i="2"/>
  <c r="BE641" i="2"/>
  <c r="BE669" i="2"/>
  <c r="BE702" i="2"/>
  <c r="BE705" i="2"/>
  <c r="BE107" i="2"/>
  <c r="BE111" i="2"/>
  <c r="BE115" i="2"/>
  <c r="BE119" i="2"/>
  <c r="BE148" i="2"/>
  <c r="BE151" i="2"/>
  <c r="BE155" i="2"/>
  <c r="BE168" i="2"/>
  <c r="BE197" i="2"/>
  <c r="BE203" i="2"/>
  <c r="BE211" i="2"/>
  <c r="BE237" i="2"/>
  <c r="BE245" i="2"/>
  <c r="BE250" i="2"/>
  <c r="BE256" i="2"/>
  <c r="BE260" i="2"/>
  <c r="BE281" i="2"/>
  <c r="BE282" i="2"/>
  <c r="BE294" i="2"/>
  <c r="BE384" i="2"/>
  <c r="BE407" i="2"/>
  <c r="BE408" i="2"/>
  <c r="BE460" i="2"/>
  <c r="BE475" i="2"/>
  <c r="BE482" i="2"/>
  <c r="BE532" i="2"/>
  <c r="BE539" i="2"/>
  <c r="BE542" i="2"/>
  <c r="BE648" i="2"/>
  <c r="BE678" i="2"/>
  <c r="BE696" i="2"/>
  <c r="BE698" i="2"/>
  <c r="J55" i="2"/>
  <c r="BE126" i="2"/>
  <c r="BE137" i="2"/>
  <c r="BE138" i="2"/>
  <c r="BE145" i="2"/>
  <c r="BE161" i="2"/>
  <c r="BE212" i="2"/>
  <c r="BE218" i="2"/>
  <c r="BE220" i="2"/>
  <c r="BE249" i="2"/>
  <c r="BE266" i="2"/>
  <c r="BE277" i="2"/>
  <c r="BE279" i="2"/>
  <c r="BE300" i="2"/>
  <c r="BE302" i="2"/>
  <c r="BE313" i="2"/>
  <c r="BE347" i="2"/>
  <c r="BE350" i="2"/>
  <c r="BE396" i="2"/>
  <c r="BE409" i="2"/>
  <c r="BE426" i="2"/>
  <c r="BE429" i="2"/>
  <c r="BE435" i="2"/>
  <c r="BE437" i="2"/>
  <c r="BE440" i="2"/>
  <c r="BE445" i="2"/>
  <c r="BE489" i="2"/>
  <c r="BE499" i="2"/>
  <c r="BE508" i="2"/>
  <c r="BE523" i="2"/>
  <c r="BE527" i="2"/>
  <c r="BE540" i="2"/>
  <c r="BE543" i="2"/>
  <c r="BE548" i="2"/>
  <c r="BE683" i="2"/>
  <c r="J34" i="2"/>
  <c r="AW55" i="1" s="1"/>
  <c r="J34" i="7"/>
  <c r="AW60" i="1"/>
  <c r="F37" i="7"/>
  <c r="BD60" i="1" s="1"/>
  <c r="F34" i="3"/>
  <c r="BA56" i="1"/>
  <c r="J34" i="3"/>
  <c r="AW56" i="1" s="1"/>
  <c r="J34" i="4"/>
  <c r="AW57" i="1"/>
  <c r="F36" i="4"/>
  <c r="BC57" i="1" s="1"/>
  <c r="J34" i="5"/>
  <c r="AW58" i="1"/>
  <c r="F37" i="5"/>
  <c r="BD58" i="1" s="1"/>
  <c r="J34" i="6"/>
  <c r="AW59" i="1"/>
  <c r="F37" i="6"/>
  <c r="BD59" i="1" s="1"/>
  <c r="F36" i="2"/>
  <c r="BC55" i="1"/>
  <c r="F36" i="6"/>
  <c r="BC59" i="1" s="1"/>
  <c r="F35" i="2"/>
  <c r="BB55" i="1"/>
  <c r="F36" i="3"/>
  <c r="BC56" i="1" s="1"/>
  <c r="F35" i="3"/>
  <c r="BB56" i="1"/>
  <c r="F35" i="4"/>
  <c r="BB57" i="1" s="1"/>
  <c r="F34" i="5"/>
  <c r="BA58" i="1"/>
  <c r="F35" i="5"/>
  <c r="BB58" i="1" s="1"/>
  <c r="F36" i="5"/>
  <c r="BC58" i="1"/>
  <c r="F35" i="6"/>
  <c r="BB59" i="1" s="1"/>
  <c r="F37" i="3"/>
  <c r="BD56" i="1"/>
  <c r="F34" i="4"/>
  <c r="BA57" i="1" s="1"/>
  <c r="F37" i="4"/>
  <c r="BD57" i="1"/>
  <c r="F34" i="6"/>
  <c r="BA59" i="1" s="1"/>
  <c r="F34" i="7"/>
  <c r="BA60" i="1"/>
  <c r="F35" i="7"/>
  <c r="BB60" i="1" s="1"/>
  <c r="F37" i="2"/>
  <c r="BD55" i="1"/>
  <c r="F34" i="2"/>
  <c r="BA55" i="1" s="1"/>
  <c r="F36" i="7"/>
  <c r="BC60" i="1"/>
  <c r="BK103" i="2" l="1"/>
  <c r="BK124" i="3"/>
  <c r="J124" i="3" s="1"/>
  <c r="J68" i="3" s="1"/>
  <c r="BK86" i="6"/>
  <c r="J86" i="6" s="1"/>
  <c r="J60" i="6" s="1"/>
  <c r="T84" i="7"/>
  <c r="T83" i="7" s="1"/>
  <c r="P102" i="2"/>
  <c r="AU55" i="1"/>
  <c r="R96" i="3"/>
  <c r="R365" i="2"/>
  <c r="T86" i="6"/>
  <c r="T85" i="6"/>
  <c r="T365" i="2"/>
  <c r="T102" i="2" s="1"/>
  <c r="P86" i="6"/>
  <c r="P85" i="6"/>
  <c r="AU59" i="1"/>
  <c r="P96" i="3"/>
  <c r="P90" i="3" s="1"/>
  <c r="AU56" i="1" s="1"/>
  <c r="R124" i="3"/>
  <c r="BK84" i="7"/>
  <c r="BK83" i="7" s="1"/>
  <c r="J83" i="7" s="1"/>
  <c r="J59" i="7" s="1"/>
  <c r="R86" i="6"/>
  <c r="R85" i="6" s="1"/>
  <c r="R88" i="4"/>
  <c r="R87" i="4"/>
  <c r="R103" i="2"/>
  <c r="R102" i="2" s="1"/>
  <c r="T96" i="3"/>
  <c r="T90" i="3"/>
  <c r="P85" i="5"/>
  <c r="P84" i="5" s="1"/>
  <c r="AU58" i="1" s="1"/>
  <c r="T88" i="4"/>
  <c r="T87" i="4" s="1"/>
  <c r="BK96" i="3"/>
  <c r="J96" i="3"/>
  <c r="J62" i="3"/>
  <c r="J85" i="7"/>
  <c r="J61" i="7" s="1"/>
  <c r="BK85" i="6"/>
  <c r="J85" i="6"/>
  <c r="J59" i="6" s="1"/>
  <c r="BK84" i="5"/>
  <c r="J84" i="5"/>
  <c r="J59" i="5"/>
  <c r="BK87" i="4"/>
  <c r="J87" i="4" s="1"/>
  <c r="J30" i="4" s="1"/>
  <c r="AG57" i="1" s="1"/>
  <c r="BK90" i="3"/>
  <c r="J90" i="3"/>
  <c r="J59" i="3" s="1"/>
  <c r="J91" i="3"/>
  <c r="J60" i="3"/>
  <c r="BK102" i="2"/>
  <c r="J102" i="2" s="1"/>
  <c r="J59" i="2" s="1"/>
  <c r="J103" i="2"/>
  <c r="J60" i="2"/>
  <c r="F33" i="4"/>
  <c r="AZ57" i="1" s="1"/>
  <c r="F33" i="6"/>
  <c r="AZ59" i="1"/>
  <c r="J33" i="2"/>
  <c r="AV55" i="1" s="1"/>
  <c r="AT55" i="1" s="1"/>
  <c r="F33" i="2"/>
  <c r="AZ55" i="1" s="1"/>
  <c r="J33" i="3"/>
  <c r="AV56" i="1"/>
  <c r="AT56" i="1"/>
  <c r="J33" i="5"/>
  <c r="AV58" i="1"/>
  <c r="AT58" i="1" s="1"/>
  <c r="F33" i="7"/>
  <c r="AZ60" i="1"/>
  <c r="J33" i="7"/>
  <c r="AV60" i="1" s="1"/>
  <c r="AT60" i="1" s="1"/>
  <c r="F33" i="3"/>
  <c r="AZ56" i="1"/>
  <c r="F33" i="5"/>
  <c r="AZ58" i="1" s="1"/>
  <c r="BC54" i="1"/>
  <c r="AY54" i="1"/>
  <c r="BB54" i="1"/>
  <c r="W31" i="1" s="1"/>
  <c r="BA54" i="1"/>
  <c r="AW54" i="1"/>
  <c r="AK30" i="1" s="1"/>
  <c r="BD54" i="1"/>
  <c r="W33" i="1"/>
  <c r="J33" i="4"/>
  <c r="AV57" i="1" s="1"/>
  <c r="AT57" i="1" s="1"/>
  <c r="J33" i="6"/>
  <c r="AV59" i="1"/>
  <c r="AT59" i="1" s="1"/>
  <c r="R90" i="3" l="1"/>
  <c r="J84" i="7"/>
  <c r="J60" i="7"/>
  <c r="AN57" i="1"/>
  <c r="J59" i="4"/>
  <c r="J39" i="4"/>
  <c r="AZ54" i="1"/>
  <c r="W29" i="1"/>
  <c r="AU54" i="1"/>
  <c r="J30" i="6"/>
  <c r="AG59" i="1"/>
  <c r="AN59" i="1"/>
  <c r="W32" i="1"/>
  <c r="J30" i="7"/>
  <c r="AG60" i="1"/>
  <c r="J30" i="2"/>
  <c r="AG55" i="1" s="1"/>
  <c r="J30" i="3"/>
  <c r="AG56" i="1"/>
  <c r="AN56" i="1"/>
  <c r="J30" i="5"/>
  <c r="AG58" i="1"/>
  <c r="AN58" i="1"/>
  <c r="AX54" i="1"/>
  <c r="W30" i="1"/>
  <c r="J39" i="7" l="1"/>
  <c r="J39" i="6"/>
  <c r="J39" i="5"/>
  <c r="J39" i="3"/>
  <c r="J39" i="2"/>
  <c r="AN55" i="1"/>
  <c r="AN60" i="1"/>
  <c r="AG54" i="1"/>
  <c r="AK26" i="1" s="1"/>
  <c r="AK35" i="1" s="1"/>
  <c r="AV54" i="1"/>
  <c r="AK29" i="1"/>
  <c r="AT54" i="1" l="1"/>
  <c r="AN54" i="1" l="1"/>
</calcChain>
</file>

<file path=xl/sharedStrings.xml><?xml version="1.0" encoding="utf-8"?>
<sst xmlns="http://schemas.openxmlformats.org/spreadsheetml/2006/main" count="11867" uniqueCount="2080">
  <si>
    <t>Export Komplet</t>
  </si>
  <si>
    <t>VZ</t>
  </si>
  <si>
    <t>2.0</t>
  </si>
  <si>
    <t>ZAMOK</t>
  </si>
  <si>
    <t>False</t>
  </si>
  <si>
    <t>{19f236b1-a567-4032-879f-b2cc0dd764a7}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</si>
  <si>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</si>
  <si>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</si>
  <si>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</si>
  <si>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</si>
  <si>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</si>
  <si>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</si>
  <si>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</si>
  <si>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</si>
  <si>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</si>
  <si>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</si>
  <si>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</si>
  <si>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1NP a 2NP - obj B - SVC Radovanek 3.5.2022</t>
  </si>
  <si>
    <t>KSO:</t>
  </si>
  <si>
    <t/>
  </si>
  <si>
    <t>CC-CZ:</t>
  </si>
  <si>
    <t>Místo:</t>
  </si>
  <si>
    <t>Pallova 52/19</t>
  </si>
  <si>
    <t>Datum:</t>
  </si>
  <si>
    <t>4. 5. 2022</t>
  </si>
  <si>
    <t>Zadavatel:</t>
  </si>
  <si>
    <t>IČ:</t>
  </si>
  <si>
    <t>Středisko volného času Radovánek</t>
  </si>
  <si>
    <t>DIČ:</t>
  </si>
  <si>
    <t>Uchazeč:</t>
  </si>
  <si>
    <t>Vyplň údaj</t>
  </si>
  <si>
    <t>Projektant:</t>
  </si>
  <si>
    <t>Luboš beneda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</si>
  <si>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</si>
  <si>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</si>
  <si>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</si>
  <si>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</si>
  <si>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</si>
  <si>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</si>
  <si>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</si>
  <si>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</si>
  <si>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</si>
  <si>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</si>
  <si>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</si>
  <si>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</si>
  <si>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</si>
  <si>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</si>
  <si>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</si>
  <si>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</si>
  <si>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</si>
  <si>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</si>
  <si>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</si>
  <si>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</si>
  <si>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</si>
  <si>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</si>
  <si>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</si>
  <si>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</si>
  <si>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</si>
  <si>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</si>
  <si>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</si>
  <si>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</si>
  <si>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</si>
  <si>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</si>
  <si>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</si>
  <si>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</si>
  <si>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</si>
  <si>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</si>
  <si>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</si>
  <si>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</si>
  <si>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</si>
  <si>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</si>
  <si>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</si>
  <si>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</si>
  <si>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</si>
  <si>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</si>
  <si>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</si>
  <si>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</si>
  <si>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a</t>
  </si>
  <si>
    <t>Stavební část</t>
  </si>
  <si>
    <t>STA</t>
  </si>
  <si>
    <t>1</t>
  </si>
  <si>
    <t>{5cc79404-1403-4f89-ae00-41c34a7d0a0c}</t>
  </si>
  <si>
    <t>2</t>
  </si>
  <si>
    <t>b</t>
  </si>
  <si>
    <t>Elektroinstalace</t>
  </si>
  <si>
    <t>{f8efe3a7-f016-4b5d-963a-30bbdc5c6eba}</t>
  </si>
  <si>
    <t>c</t>
  </si>
  <si>
    <t>Slaboproud</t>
  </si>
  <si>
    <t>{7bab672e-a215-4908-b21e-d129cc842e18}</t>
  </si>
  <si>
    <t>d</t>
  </si>
  <si>
    <t>ZTI</t>
  </si>
  <si>
    <t>{d61e9a8c-468e-44da-b75d-bde72015bdd2}</t>
  </si>
  <si>
    <t>e</t>
  </si>
  <si>
    <t>ÚT</t>
  </si>
  <si>
    <t>{3a6ea878-93c9-4516-9ffb-fd4d6771664a}</t>
  </si>
  <si>
    <t>x</t>
  </si>
  <si>
    <t>VON</t>
  </si>
  <si>
    <t>{2c3273db-ff02-4b1b-928a-91867936d9df}</t>
  </si>
  <si>
    <t>KRYCÍ LIST SOUPISU PRACÍ</t>
  </si>
  <si>
    <t>Objekt:</t>
  </si>
  <si>
    <t>a - 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</si>
  <si>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</si>
  <si>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</si>
  <si>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</si>
  <si>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</si>
  <si>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</si>
  <si>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</si>
  <si>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</si>
  <si>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</si>
  <si>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</si>
  <si>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</si>
  <si>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</si>
  <si>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</si>
  <si>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</si>
  <si>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</si>
  <si>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</si>
  <si>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</si>
  <si>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</si>
  <si>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</si>
  <si>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</si>
  <si>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</si>
  <si>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</si>
  <si>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</si>
  <si>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</si>
  <si>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</si>
  <si>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</si>
  <si>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</si>
  <si>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789 - Povrchové úpravy ocelových konstrukcí a technologických zařízení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</si>
  <si>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</si>
  <si>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</si>
  <si>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</si>
  <si>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</si>
  <si>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</si>
  <si>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</si>
  <si>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</si>
  <si>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</si>
  <si>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</si>
  <si>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</si>
  <si>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</si>
  <si>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</si>
  <si>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</si>
  <si>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</si>
  <si>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</si>
  <si>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</si>
  <si>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Zakládání</t>
  </si>
  <si>
    <t>133</t>
  </si>
  <si>
    <t>K</t>
  </si>
  <si>
    <t>213141111</t>
  </si>
  <si>
    <t>Zřízení vrstvy z geotextilie filtrační, separační, odvodňovací, ochranné, výztužné nebo protierozní v rovině nebo ve sklonu do 1:5, šířky do 3 m</t>
  </si>
  <si>
    <t>m2</t>
  </si>
  <si>
    <t>CS ÚRS 2022 01</t>
  </si>
  <si>
    <t>4</t>
  </si>
  <si>
    <t>Online PSC</t>
  </si>
  <si>
    <t>https://podminky.urs.cz/item/CS_URS_2022_01/213141111</t>
  </si>
  <si>
    <t>134</t>
  </si>
  <si>
    <t>M</t>
  </si>
  <si>
    <t>69311088</t>
  </si>
  <si>
    <t>geotextilie netkaná separační, ochranná, filtrační, drenážní PES 500g/m2</t>
  </si>
  <si>
    <t>8</t>
  </si>
  <si>
    <t>VV</t>
  </si>
  <si>
    <t>82,732*1,1845 "Přepočtené koeficientem množství</t>
  </si>
  <si>
    <t>Součet</t>
  </si>
  <si>
    <t>3</t>
  </si>
  <si>
    <t>Svislé a kompletní konstrukce</t>
  </si>
  <si>
    <t>310278842</t>
  </si>
  <si>
    <t>Zazdívka otvorů ve zdivu nadzákladovém nepálenými tvárnicemi plochy přes 0,25 m2 do 1 m2 , ve zdi tl. do 300 mm</t>
  </si>
  <si>
    <t>m3</t>
  </si>
  <si>
    <t>6</t>
  </si>
  <si>
    <t>https://podminky.urs.cz/item/CS_URS_2022_01/310278842</t>
  </si>
  <si>
    <t>0,6*0,6*0,5*3</t>
  </si>
  <si>
    <t>310279842</t>
  </si>
  <si>
    <t>Zazdívka otvorů ve zdivu nadzákladovém nepálenými tvárnicemi plochy přes 1 m2 do 4 m2 , ve zdi tl. do 300 mm</t>
  </si>
  <si>
    <t>https://podminky.urs.cz/item/CS_URS_2022_01/310279842</t>
  </si>
  <si>
    <t>0,25*4,05*1,26</t>
  </si>
  <si>
    <t>317234410</t>
  </si>
  <si>
    <t>Vyzdívka mezi nosníky cihlami pálenými na maltu cementovou</t>
  </si>
  <si>
    <t>10</t>
  </si>
  <si>
    <t>https://podminky.urs.cz/item/CS_URS_2022_01/317234410</t>
  </si>
  <si>
    <t>317361821</t>
  </si>
  <si>
    <t>Výztuž překladů, říms, žlabů, žlabových říms, klenbových pásů z betonářské oceli 10 505 (R) nebo BSt 500</t>
  </si>
  <si>
    <t>t</t>
  </si>
  <si>
    <t>12</t>
  </si>
  <si>
    <t>https://podminky.urs.cz/item/CS_URS_2022_01/317361821</t>
  </si>
  <si>
    <t>R12</t>
  </si>
  <si>
    <t>27*0,88/1000*1,08</t>
  </si>
  <si>
    <t>5</t>
  </si>
  <si>
    <t>317941121</t>
  </si>
  <si>
    <t>Osazování ocelových válcovaných nosníků na zdivu I nebo IE nebo U nebo UE nebo L do č. 12 nebo výšky do 120 mm</t>
  </si>
  <si>
    <t>14</t>
  </si>
  <si>
    <t>https://podminky.urs.cz/item/CS_URS_2022_01/317941121</t>
  </si>
  <si>
    <t>L 50x50x4</t>
  </si>
  <si>
    <t>0,059</t>
  </si>
  <si>
    <t>13011064</t>
  </si>
  <si>
    <t>úhelník ocelový rovnostranný jakost S235JR (11 375) 50x50x4mm</t>
  </si>
  <si>
    <t>16</t>
  </si>
  <si>
    <t>7</t>
  </si>
  <si>
    <t>18</t>
  </si>
  <si>
    <t>IPE 120</t>
  </si>
  <si>
    <t>0,067</t>
  </si>
  <si>
    <t>13010744</t>
  </si>
  <si>
    <t>ocel profilová jakost S235JR (11 375) průřez IPE 120</t>
  </si>
  <si>
    <t>20</t>
  </si>
  <si>
    <t>9</t>
  </si>
  <si>
    <t>317941123</t>
  </si>
  <si>
    <t>Osazování ocelových válcovaných nosníků na zdivu I nebo IE nebo U nebo UE nebo L č. 14 až 22 nebo výšky do 220 mm</t>
  </si>
  <si>
    <t>22</t>
  </si>
  <si>
    <t>https://podminky.urs.cz/item/CS_URS_2022_01/317941123</t>
  </si>
  <si>
    <t>I 140</t>
  </si>
  <si>
    <t>14,3/1000*2,6*4</t>
  </si>
  <si>
    <t>I200</t>
  </si>
  <si>
    <t>0,163</t>
  </si>
  <si>
    <t>13010716</t>
  </si>
  <si>
    <t>ocel profilová jakost S235JR (11 375) průřez I (IPN) 140</t>
  </si>
  <si>
    <t>24</t>
  </si>
  <si>
    <t>0,149*1,08 "Přepočtené koeficientem množství</t>
  </si>
  <si>
    <t>11</t>
  </si>
  <si>
    <t>13010722</t>
  </si>
  <si>
    <t>ocel profilová jakost S235JR (11 375) průřez I (IPN) 200</t>
  </si>
  <si>
    <t>26</t>
  </si>
  <si>
    <t>0,151*1,08 "Přepočtené koeficientem množství</t>
  </si>
  <si>
    <t>340271021</t>
  </si>
  <si>
    <t>Zazdívka otvorů v příčkách nebo stěnách pórobetonovými tvárnicemi plochy přes 0,025 m2 do 1 m2, objemová hmotnost 500 kg/m3, tloušťka příčky 100 mm</t>
  </si>
  <si>
    <t>28</t>
  </si>
  <si>
    <t>https://podminky.urs.cz/item/CS_URS_2022_01/340271021</t>
  </si>
  <si>
    <t>2*(2,02*1,4-0,9*2,02)</t>
  </si>
  <si>
    <t>13</t>
  </si>
  <si>
    <t>340271025</t>
  </si>
  <si>
    <t>Zazdívka otvorů v příčkách nebo stěnách pórobetonovými tvárnicemi plochy přes 1 m2 do 4 m2, objemová hmotnost 500 kg/m3, tloušťka příčky 100 mm</t>
  </si>
  <si>
    <t>30</t>
  </si>
  <si>
    <t>https://podminky.urs.cz/item/CS_URS_2022_01/340271025</t>
  </si>
  <si>
    <t>340271045</t>
  </si>
  <si>
    <t>Zazdívka otvorů v příčkách nebo stěnách pórobetonovými tvárnicemi plochy přes 1 m2 do 4 m2, objemová hmotnost 500 kg/m3, tloušťka příčky 150 mm</t>
  </si>
  <si>
    <t>32</t>
  </si>
  <si>
    <t>https://podminky.urs.cz/item/CS_URS_2022_01/340271045</t>
  </si>
  <si>
    <t>2,62*4,03-2,3*2,62</t>
  </si>
  <si>
    <t>342272225</t>
  </si>
  <si>
    <t>Příčky z pórobetonových tvárnic hladkých na tenké maltové lože objemová hmotnost do 500 kg/m3, tloušťka příčky 100 mm</t>
  </si>
  <si>
    <t>34</t>
  </si>
  <si>
    <t>https://podminky.urs.cz/item/CS_URS_2022_01/342272225</t>
  </si>
  <si>
    <t>1.NP</t>
  </si>
  <si>
    <t>80,045-8,2</t>
  </si>
  <si>
    <t>2.NP</t>
  </si>
  <si>
    <t>57,62+13,18</t>
  </si>
  <si>
    <t>342272245</t>
  </si>
  <si>
    <t>Příčky z pórobetonových tvárnic hladkých na tenké maltové lože objemová hmotnost do 500 kg/m3, tloušťka příčky 150 mm</t>
  </si>
  <si>
    <t>36</t>
  </si>
  <si>
    <t>https://podminky.urs.cz/item/CS_URS_2022_01/342272245</t>
  </si>
  <si>
    <t>55,78</t>
  </si>
  <si>
    <t>17</t>
  </si>
  <si>
    <t>342291121</t>
  </si>
  <si>
    <t>Ukotvení příček plochými kotvami, do konstrukce cihelné</t>
  </si>
  <si>
    <t>m</t>
  </si>
  <si>
    <t>38</t>
  </si>
  <si>
    <t>https://podminky.urs.cz/item/CS_URS_2022_01/342291121</t>
  </si>
  <si>
    <t>3,5*5+4,3*4+2,8*5</t>
  </si>
  <si>
    <t>342291131</t>
  </si>
  <si>
    <t>Ukotvení příček plochými kotvami, do konstrukce betonové</t>
  </si>
  <si>
    <t>40</t>
  </si>
  <si>
    <t>https://podminky.urs.cz/item/CS_URS_2022_01/342291131</t>
  </si>
  <si>
    <t>66,66</t>
  </si>
  <si>
    <t>19</t>
  </si>
  <si>
    <t>346244381</t>
  </si>
  <si>
    <t>Plentování ocelových válcovaných nosníků jednostranné cihlami na maltu, výška stojiny do 200 mm</t>
  </si>
  <si>
    <t>42</t>
  </si>
  <si>
    <t>https://podminky.urs.cz/item/CS_URS_2022_01/346244381</t>
  </si>
  <si>
    <t>0,12*1,5*2</t>
  </si>
  <si>
    <t>0,14*2,6*2*2</t>
  </si>
  <si>
    <t>Vodorovné konstrukce</t>
  </si>
  <si>
    <t>411321616</t>
  </si>
  <si>
    <t>Stropy z betonu železového (bez výztuže) stropů deskových, plochých střech, desek balkonových, desek hřibových stropů včetně hlavic hřibových sloupů tř. C 30/37</t>
  </si>
  <si>
    <t>44</t>
  </si>
  <si>
    <t>https://podminky.urs.cz/item/CS_URS_2022_01/411321616</t>
  </si>
  <si>
    <t>0,1*7,4*5,35</t>
  </si>
  <si>
    <t>0,1*(5,35*0,5*2+2,685*1,3)</t>
  </si>
  <si>
    <t>411354239</t>
  </si>
  <si>
    <t>Bednění stropů ztracené ocelové žebrované ze širokých tenkostěnných ohýbaných profilů (hraněných trapézových vln), bez úpravy povrchu otevřeného podhledu, bez podpěrné konstrukce, s osazením nasucho na zdech do připravených ozubů, popř. na rovných zdech, trámech, průvlacích, do traverz s povrchem pozinkovaným, výšky vln 40 mm, tl. plechu 1,00 mm</t>
  </si>
  <si>
    <t>46</t>
  </si>
  <si>
    <t>https://podminky.urs.cz/item/CS_URS_2022_01/411354239</t>
  </si>
  <si>
    <t>7,4*5,36</t>
  </si>
  <si>
    <t>5,35*0,5*2+2,685*1,3</t>
  </si>
  <si>
    <t>23</t>
  </si>
  <si>
    <t>411354311</t>
  </si>
  <si>
    <t>Podpěrná konstrukce stropů - desek, kleneb a skořepin výška podepření do 4 m tloušťka stropu přes 5 do 15 cm zřízení</t>
  </si>
  <si>
    <t>48</t>
  </si>
  <si>
    <t>https://podminky.urs.cz/item/CS_URS_2022_01/411354311</t>
  </si>
  <si>
    <t>411354312</t>
  </si>
  <si>
    <t>Podpěrná konstrukce stropů - desek, kleneb a skořepin výška podepření do 4 m tloušťka stropu přes 5 do 15 cm odstranění</t>
  </si>
  <si>
    <t>50</t>
  </si>
  <si>
    <t>https://podminky.urs.cz/item/CS_URS_2022_01/411354312</t>
  </si>
  <si>
    <t>25</t>
  </si>
  <si>
    <t>411361821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</si>
  <si>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 betonářské oceli 10 505 (R) nebo BSt 500</t>
  </si>
  <si>
    <t>52</t>
  </si>
  <si>
    <t>https://podminky.urs.cz/item/CS_URS_2022_01/411361821</t>
  </si>
  <si>
    <t>413231231</t>
  </si>
  <si>
    <t>Zazdívka zhlaví stropních trámů nebo válcovaných nosníků pálenými cihlami trámů, průřezu přes 0,04 mm2</t>
  </si>
  <si>
    <t>kus</t>
  </si>
  <si>
    <t>54</t>
  </si>
  <si>
    <t>https://podminky.urs.cz/item/CS_URS_2022_01/413231231</t>
  </si>
  <si>
    <t>27</t>
  </si>
  <si>
    <t>413232221</t>
  </si>
  <si>
    <t>Zazdívka zhlaví stropních trámů nebo válcovaných nosníků pálenými cihlami válcovaných nosníků, výšky přes 150 do 300 mm</t>
  </si>
  <si>
    <t>56</t>
  </si>
  <si>
    <t>https://podminky.urs.cz/item/CS_URS_2022_01/413232221</t>
  </si>
  <si>
    <t>58</t>
  </si>
  <si>
    <t>30+4</t>
  </si>
  <si>
    <t>41394001R</t>
  </si>
  <si>
    <t>Posunutí stáv.dřev.trámů pro osaz.schodiště</t>
  </si>
  <si>
    <t>ks</t>
  </si>
  <si>
    <t>60</t>
  </si>
  <si>
    <t>29</t>
  </si>
  <si>
    <t>413941123</t>
  </si>
  <si>
    <t>Osazování ocelových válcovaných nosníků ve stropech I nebo IE nebo U nebo UE nebo L č. 14 až 22 nebo výšky přes 120 do 220 mm</t>
  </si>
  <si>
    <t>62</t>
  </si>
  <si>
    <t>https://podminky.urs.cz/item/CS_URS_2022_01/413941123</t>
  </si>
  <si>
    <t>I 200</t>
  </si>
  <si>
    <t>2,274</t>
  </si>
  <si>
    <t>0,086</t>
  </si>
  <si>
    <t>64</t>
  </si>
  <si>
    <t>31</t>
  </si>
  <si>
    <t>14550328</t>
  </si>
  <si>
    <t>profil ocelový svařovaný jakost S235 průřez obdelníkový 120x60x5mm</t>
  </si>
  <si>
    <t>66</t>
  </si>
  <si>
    <t>33</t>
  </si>
  <si>
    <t>434311114</t>
  </si>
  <si>
    <t>Stupně dusané z betonu prostého nebo prokládaného kamenem na terén nebo na desku bez potěru, se zahlazením povrchu tř. C 16/20</t>
  </si>
  <si>
    <t>68</t>
  </si>
  <si>
    <t>https://podminky.urs.cz/item/CS_URS_2022_01/434311114</t>
  </si>
  <si>
    <t>2*0,9</t>
  </si>
  <si>
    <t>434351141</t>
  </si>
  <si>
    <t>Bednění stupňů betonovaných na podstupňové desce nebo na terénu půdorysně přímočarých zřízení</t>
  </si>
  <si>
    <t>70</t>
  </si>
  <si>
    <t>https://podminky.urs.cz/item/CS_URS_2022_01/434351141</t>
  </si>
  <si>
    <t>0,9*0,16*2+1,01*0,32</t>
  </si>
  <si>
    <t>35</t>
  </si>
  <si>
    <t>434351142</t>
  </si>
  <si>
    <t>Bednění stupňů betonovaných na podstupňové desce nebo na terénu půdorysně přímočarých odstranění</t>
  </si>
  <si>
    <t>72</t>
  </si>
  <si>
    <t>https://podminky.urs.cz/item/CS_URS_2022_01/434351142</t>
  </si>
  <si>
    <t>Úpravy povrchů, podlahy a osazování výplní</t>
  </si>
  <si>
    <t>612131121</t>
  </si>
  <si>
    <t>Podkladní a spojovací vrstva vnitřních omítaných ploch penetrace disperzní nanášená ručně stěn</t>
  </si>
  <si>
    <t>82</t>
  </si>
  <si>
    <t>https://podminky.urs.cz/item/CS_URS_2022_01/612131121</t>
  </si>
  <si>
    <t>612311131</t>
  </si>
  <si>
    <t>Potažení vnitřních ploch vápenným štukem tloušťky do 3 mm svislých konstrukcí stěn</t>
  </si>
  <si>
    <t>86</t>
  </si>
  <si>
    <t>https://podminky.urs.cz/item/CS_URS_2022_01/612311131</t>
  </si>
  <si>
    <t>41</t>
  </si>
  <si>
    <t>612321121</t>
  </si>
  <si>
    <t>Omítka vápenocementová vnitřních ploch nanášená ručně jednovrstvá, tloušťky do 10 mm hladká svislých konstrukcí stěn</t>
  </si>
  <si>
    <t>88</t>
  </si>
  <si>
    <t>https://podminky.urs.cz/item/CS_URS_2022_01/612321121</t>
  </si>
  <si>
    <t>612325411</t>
  </si>
  <si>
    <t>Oprava vápenocementové omítky vnitřních ploch hladké, tloušťky do 20 mm stěn, v rozsahu opravované plochy do 10%</t>
  </si>
  <si>
    <t>90</t>
  </si>
  <si>
    <t>https://podminky.urs.cz/item/CS_URS_2022_01/612325411</t>
  </si>
  <si>
    <t>615142002</t>
  </si>
  <si>
    <t>Potažení vnitřních ploch pletivem v ploše nebo pruzích, na plném podkladu sklovláknitým provizorním přichycením nosníků</t>
  </si>
  <si>
    <t>92</t>
  </si>
  <si>
    <t>https://podminky.urs.cz/item/CS_URS_2022_01/615142002</t>
  </si>
  <si>
    <t>619991011</t>
  </si>
  <si>
    <t>Zakrytí vnitřních ploch před znečištěním včetně pozdějšího odkrytí konstrukcí a prvků obalením fólií a přelepením páskou</t>
  </si>
  <si>
    <t>94</t>
  </si>
  <si>
    <t>https://podminky.urs.cz/item/CS_URS_2022_01/619991011</t>
  </si>
  <si>
    <t>45</t>
  </si>
  <si>
    <t>622143003</t>
  </si>
  <si>
    <t>Montáž omítkových profilů plastových, pozinkovaných nebo dřevěných upevněných vtlačením do podkladní vrstvy nebo přibitím rohových s tkaninou</t>
  </si>
  <si>
    <t>96</t>
  </si>
  <si>
    <t>https://podminky.urs.cz/item/CS_URS_2022_01/622143003</t>
  </si>
  <si>
    <t>47</t>
  </si>
  <si>
    <t>59051486</t>
  </si>
  <si>
    <t>profil rohový PVC 15x15mm s výztužnou tkaninou š 100mm pro ETICS</t>
  </si>
  <si>
    <t>98</t>
  </si>
  <si>
    <t>53</t>
  </si>
  <si>
    <t>642942111</t>
  </si>
  <si>
    <t>Osazování zárubní nebo rámů kovových dveřních lisovaných nebo z úhelníků bez dveřních křídel na cementovou maltu, plochy otvoru do 2,5 m2</t>
  </si>
  <si>
    <t>110</t>
  </si>
  <si>
    <t>https://podminky.urs.cz/item/CS_URS_2022_01/642942111</t>
  </si>
  <si>
    <t>55331481</t>
  </si>
  <si>
    <t>zárubeň jednokřídlá ocelová pro zdění tl stěny 75-100mm rozměru 700/1970, 2100mm</t>
  </si>
  <si>
    <t>112</t>
  </si>
  <si>
    <t>55331482</t>
  </si>
  <si>
    <t>zárubeň jednokřídlá ocelová pro zdění tl stěny 75-100mm rozměru 800/1970, 2100mm</t>
  </si>
  <si>
    <t>116</t>
  </si>
  <si>
    <t>57</t>
  </si>
  <si>
    <t>55331483</t>
  </si>
  <si>
    <t>zárubeň jednokřídlá ocelová pro zdění tl stěny 75-100mm rozměru 900/1970, 2100mm</t>
  </si>
  <si>
    <t>118</t>
  </si>
  <si>
    <t>642945111</t>
  </si>
  <si>
    <t>Osazování ocelových zárubní protipožárních nebo protiplynových dveří do vynechaného otvoru, s obetonováním, dveří jednokřídlových do 2,5 m2</t>
  </si>
  <si>
    <t>120</t>
  </si>
  <si>
    <t>https://podminky.urs.cz/item/CS_URS_2022_01/642945111</t>
  </si>
  <si>
    <t>59</t>
  </si>
  <si>
    <t>55331557</t>
  </si>
  <si>
    <t>zárubeň jednokřídlá ocelová pro zdění s protipožární úpravou tl stěny 75-100mm rozměru 800/1970, 2100mm</t>
  </si>
  <si>
    <t>122</t>
  </si>
  <si>
    <t>55331567</t>
  </si>
  <si>
    <t>zárubeň jednokřídlá ocelová pro zdění s protipožární úpravou tl stěny 160-200mm rozměru 800/1970, 2100mm</t>
  </si>
  <si>
    <t>124</t>
  </si>
  <si>
    <t>Trubní vedení</t>
  </si>
  <si>
    <t>259</t>
  </si>
  <si>
    <t>877270330</t>
  </si>
  <si>
    <t>Montáž tvarovek na kanalizačním plastovém potrubí z polypropylenu PP hladkého plnostěnného spojek nebo redukcí DN 125</t>
  </si>
  <si>
    <t>126</t>
  </si>
  <si>
    <t>https://podminky.urs.cz/item/CS_URS_2022_01/877270330</t>
  </si>
  <si>
    <t>260</t>
  </si>
  <si>
    <t>28611502</t>
  </si>
  <si>
    <t>redukce kanalizační PVC 125/110</t>
  </si>
  <si>
    <t>128</t>
  </si>
  <si>
    <t>Ostatní konstrukce a práce, bourání</t>
  </si>
  <si>
    <t>949101111</t>
  </si>
  <si>
    <t>Lešení pomocné pracovní pro objekty pozemních staveb pro zatížení do 150 kg/m2, o výšce lešeňové podlahy do 1,9 m</t>
  </si>
  <si>
    <t>136</t>
  </si>
  <si>
    <t>https://podminky.urs.cz/item/CS_URS_2022_01/949101111</t>
  </si>
  <si>
    <t>65</t>
  </si>
  <si>
    <t>949101112</t>
  </si>
  <si>
    <t>Lešení pomocné pracovní pro objekty pozemních staveb pro zatížení do 150 kg/m2, o výšce lešeňové podlahy přes 1,9 do 3,5 m</t>
  </si>
  <si>
    <t>138</t>
  </si>
  <si>
    <t>https://podminky.urs.cz/item/CS_URS_2022_01/949101112</t>
  </si>
  <si>
    <t>63,82</t>
  </si>
  <si>
    <t>952901111</t>
  </si>
  <si>
    <t>Vyčištění budov nebo objektů před předáním do užívání budov bytové nebo občanské výstavby, světlé výšky podlaží do 4 m</t>
  </si>
  <si>
    <t>140</t>
  </si>
  <si>
    <t>https://podminky.urs.cz/item/CS_URS_2022_01/952901111</t>
  </si>
  <si>
    <t>503,99+63,82+234,7+170,55</t>
  </si>
  <si>
    <t>71</t>
  </si>
  <si>
    <t>953312111</t>
  </si>
  <si>
    <t>Vložky svislé do dilatačních spár z polystyrenových desek fasádních včetně dodání a osazení, v jakémkoliv zdivu do 10 mm</t>
  </si>
  <si>
    <t>142</t>
  </si>
  <si>
    <t>https://podminky.urs.cz/item/CS_URS_2022_01/953312111</t>
  </si>
  <si>
    <t>3,5*0,8</t>
  </si>
  <si>
    <t>69</t>
  </si>
  <si>
    <t>95394001R</t>
  </si>
  <si>
    <t>Požár.zabezp, tabolky, požár.ucpávky ( 20 ks)Osazování drobných kovových předmětů kotvených do stěny skříně pro hasicí přístroj</t>
  </si>
  <si>
    <t>144</t>
  </si>
  <si>
    <t>67</t>
  </si>
  <si>
    <t>953943211</t>
  </si>
  <si>
    <t>Osazování drobných kovových předmětů kotvených do stěny hasicího přístroje</t>
  </si>
  <si>
    <t>146</t>
  </si>
  <si>
    <t>https://podminky.urs.cz/item/CS_URS_2022_01/953943211</t>
  </si>
  <si>
    <t>44932114</t>
  </si>
  <si>
    <t>přístroj hasicí ruční práškový 21A</t>
  </si>
  <si>
    <t>148</t>
  </si>
  <si>
    <t>73</t>
  </si>
  <si>
    <t>95394802R</t>
  </si>
  <si>
    <t>Repase madel ve schodištít</t>
  </si>
  <si>
    <t>152</t>
  </si>
  <si>
    <t>74</t>
  </si>
  <si>
    <t>95394803R</t>
  </si>
  <si>
    <t>Repasešplhového náčiní</t>
  </si>
  <si>
    <t>154</t>
  </si>
  <si>
    <t>75</t>
  </si>
  <si>
    <t>95394804R</t>
  </si>
  <si>
    <t>Renovace stáv.žulových stupňů</t>
  </si>
  <si>
    <t>156</t>
  </si>
  <si>
    <t>95394901R</t>
  </si>
  <si>
    <t>Zednické výpomoci pro ZTI ,ÚT , elektro,VZT</t>
  </si>
  <si>
    <t>158</t>
  </si>
  <si>
    <t>105</t>
  </si>
  <si>
    <t>962031132</t>
  </si>
  <si>
    <t>Bourání příček z cihel, tvárnic nebo příčkovek z cihel pálených, plných nebo dutých na maltu vápennou nebo vápenocementovou, tl. do 100 mm</t>
  </si>
  <si>
    <t>160</t>
  </si>
  <si>
    <t>https://podminky.urs.cz/item/CS_URS_2022_01/962031132</t>
  </si>
  <si>
    <t>106</t>
  </si>
  <si>
    <t>962031133</t>
  </si>
  <si>
    <t>Bourání příček z cihel, tvárnic nebo příčkovek z cihel pálených, plných nebo dutých na maltu vápennou nebo vápenocementovou, tl. do 150 mm</t>
  </si>
  <si>
    <t>162</t>
  </si>
  <si>
    <t>https://podminky.urs.cz/item/CS_URS_2022_01/962031133</t>
  </si>
  <si>
    <t>51,873</t>
  </si>
  <si>
    <t>107</t>
  </si>
  <si>
    <t>962032241</t>
  </si>
  <si>
    <t>Bourání zdiva nadzákladového z cihel nebo tvárnic z cihel pálených nebo vápenopískových, na maltu cementovou, objemu přes 1 m3</t>
  </si>
  <si>
    <t>164</t>
  </si>
  <si>
    <t>https://podminky.urs.cz/item/CS_URS_2022_01/962032241</t>
  </si>
  <si>
    <t>12*1,45*1,25</t>
  </si>
  <si>
    <t>964061331</t>
  </si>
  <si>
    <t>Uvolnění zhlaví trámu při jeho výměně pro jakoukoliv délku uložení, ze zdiva cihelného, o průřezu zhlaví do 0,05 m2</t>
  </si>
  <si>
    <t>166</t>
  </si>
  <si>
    <t>https://podminky.urs.cz/item/CS_URS_2022_01/964061331</t>
  </si>
  <si>
    <t>99</t>
  </si>
  <si>
    <t>964073221</t>
  </si>
  <si>
    <t>Vybourání válcovaných nosníků uložených ve zdivu cihelném délky do 4 m, hmotnosti do 20 kg/m</t>
  </si>
  <si>
    <t>168</t>
  </si>
  <si>
    <t>https://podminky.urs.cz/item/CS_URS_2022_01/964073221</t>
  </si>
  <si>
    <t>108</t>
  </si>
  <si>
    <t>965042141</t>
  </si>
  <si>
    <t>Bourání mazanin betonových nebo z litého asfaltu tl. do 100 mm, plochy přes 4 m2</t>
  </si>
  <si>
    <t>170</t>
  </si>
  <si>
    <t>https://podminky.urs.cz/item/CS_URS_2022_01/965042141</t>
  </si>
  <si>
    <t>6,201</t>
  </si>
  <si>
    <t>109</t>
  </si>
  <si>
    <t>965049111</t>
  </si>
  <si>
    <t>Bourání mazanin Příplatek k cenám za bourání mazanin betonových se svařovanou sítí, tl. do 100 mm</t>
  </si>
  <si>
    <t>172</t>
  </si>
  <si>
    <t>https://podminky.urs.cz/item/CS_URS_2022_01/965049111</t>
  </si>
  <si>
    <t>965081523</t>
  </si>
  <si>
    <t>Bourání litých podlah epoxidových, polyuretanových nebo silikátových tl. přes 10 mm, plochy přes 1 m2</t>
  </si>
  <si>
    <t>174</t>
  </si>
  <si>
    <t>https://podminky.urs.cz/item/CS_URS_2022_01/965081523</t>
  </si>
  <si>
    <t>4,1*1,1+3,9*1,1+0,3*1,3</t>
  </si>
  <si>
    <t>3*1,2*2</t>
  </si>
  <si>
    <t>111</t>
  </si>
  <si>
    <t>965083112</t>
  </si>
  <si>
    <t>Odstranění násypu mezi stropními trámy tl. do 100 mm, plochy přes 2 m2</t>
  </si>
  <si>
    <t>176</t>
  </si>
  <si>
    <t>https://podminky.urs.cz/item/CS_URS_2022_01/965083112</t>
  </si>
  <si>
    <t>33,4</t>
  </si>
  <si>
    <t>967031132</t>
  </si>
  <si>
    <t>Přisekání (špicování) plošné nebo rovných ostění zdiva z cihel pálených rovných ostění, bez odstupu, po hrubém vybourání otvorů, na maltu vápennou nebo vápenocementovou</t>
  </si>
  <si>
    <t>178</t>
  </si>
  <si>
    <t>https://podminky.urs.cz/item/CS_URS_2022_01/967031132</t>
  </si>
  <si>
    <t>113</t>
  </si>
  <si>
    <t>968072455</t>
  </si>
  <si>
    <t>Vybourání kovových rámů oken s křídly, dveřních zárubní, vrat, stěn, ostění nebo obkladů dveřních zárubní, plochy do 2 m2</t>
  </si>
  <si>
    <t>180</t>
  </si>
  <si>
    <t>https://podminky.urs.cz/item/CS_URS_2022_01/968072455</t>
  </si>
  <si>
    <t>0,6*2*2+0,8*2*6</t>
  </si>
  <si>
    <t>0,8*2*8+0,8*2*4+0,6*2*2</t>
  </si>
  <si>
    <t>114</t>
  </si>
  <si>
    <t>968072456</t>
  </si>
  <si>
    <t>Vybourání kovových rámů oken s křídly, dveřních zárubní, vrat, stěn, ostění nebo obkladů dveřních zárubní, plochy přes 2 m2</t>
  </si>
  <si>
    <t>182</t>
  </si>
  <si>
    <t>https://podminky.urs.cz/item/CS_URS_2022_01/968072456</t>
  </si>
  <si>
    <t>115</t>
  </si>
  <si>
    <t>968072641</t>
  </si>
  <si>
    <t>Vybourání kovových rámů oken s křídly, dveřních zárubní, vrat, stěn, ostění nebo obkladů stěn jakýchkoliv, kromě výkladních jakékoliv plochy</t>
  </si>
  <si>
    <t>184</t>
  </si>
  <si>
    <t>https://podminky.urs.cz/item/CS_URS_2022_01/968072641</t>
  </si>
  <si>
    <t>3,65*2,62</t>
  </si>
  <si>
    <t>971033651</t>
  </si>
  <si>
    <t>Vybourání otvorů ve zdivu základovém nebo nadzákladovém z cihel, tvárnic, příčkovek z cihel pálených na maltu vápennou nebo vápenocementovou plochy do 4 m2, tl. do 600 mm</t>
  </si>
  <si>
    <t>186</t>
  </si>
  <si>
    <t>https://podminky.urs.cz/item/CS_URS_2022_01/971033651</t>
  </si>
  <si>
    <t>0,5*1,2*2,12</t>
  </si>
  <si>
    <t>973031325</t>
  </si>
  <si>
    <t>Vysekání výklenků nebo kapes ve zdivu z cihel na maltu vápennou nebo vápenocementovou kapes, plochy do 0,10 m2, hl. do 300 mm</t>
  </si>
  <si>
    <t>188</t>
  </si>
  <si>
    <t>https://podminky.urs.cz/item/CS_URS_2022_01/973031325</t>
  </si>
  <si>
    <t>9*2+4*2+2+2</t>
  </si>
  <si>
    <t>119</t>
  </si>
  <si>
    <t>973031346</t>
  </si>
  <si>
    <t>Vysekání výklenků nebo kapes ve zdivu z cihel na maltu vápennou nebo vápenocementovou kapes, plochy do 0,25 m2, hl. do 450 mm</t>
  </si>
  <si>
    <t>190</t>
  </si>
  <si>
    <t>https://podminky.urs.cz/item/CS_URS_2022_01/973031346</t>
  </si>
  <si>
    <t>117</t>
  </si>
  <si>
    <t>974031664</t>
  </si>
  <si>
    <t>Vysekání rýh ve zdivu cihelném na maltu vápennou nebo vápenocementovou pro vtahování nosníků do zdí, před vybouráním otvoru do hl. 150 mm, při v. nosníku do 150 mm</t>
  </si>
  <si>
    <t>192</t>
  </si>
  <si>
    <t>https://podminky.urs.cz/item/CS_URS_2022_01/974031664</t>
  </si>
  <si>
    <t>4*1,5</t>
  </si>
  <si>
    <t>978012121</t>
  </si>
  <si>
    <t>Otlučení vápenných nebo vápenocementových omítek vnitřních ploch stropů rákosovaných, v rozsahu přes 5 do 10 %</t>
  </si>
  <si>
    <t>194</t>
  </si>
  <si>
    <t>https://podminky.urs.cz/item/CS_URS_2022_01/978012121</t>
  </si>
  <si>
    <t>85,39</t>
  </si>
  <si>
    <t>121</t>
  </si>
  <si>
    <t>978013121</t>
  </si>
  <si>
    <t>Otlučení vápenných nebo vápenocementových omítek vnitřních ploch stěn s vyškrabáním spar, s očištěním zdiva, v rozsahu přes 5 do 10 %</t>
  </si>
  <si>
    <t>196</t>
  </si>
  <si>
    <t>https://podminky.urs.cz/item/CS_URS_2022_01/978013121</t>
  </si>
  <si>
    <t>997</t>
  </si>
  <si>
    <t>Přesun sutě</t>
  </si>
  <si>
    <t>997013111</t>
  </si>
  <si>
    <t>Vnitrostaveništní doprava suti a vybouraných hmot vodorovně do 50 m svisle s použitím mechanizace pro budovy a haly výšky do 6 m</t>
  </si>
  <si>
    <t>198</t>
  </si>
  <si>
    <t>https://podminky.urs.cz/item/CS_URS_2022_01/997013111</t>
  </si>
  <si>
    <t>123</t>
  </si>
  <si>
    <t>997013501</t>
  </si>
  <si>
    <t>Odvoz suti a vybouraných hmot na skládku nebo meziskládku se složením, na vzdálenost do 1 km</t>
  </si>
  <si>
    <t>200</t>
  </si>
  <si>
    <t>https://podminky.urs.cz/item/CS_URS_2022_01/997013501</t>
  </si>
  <si>
    <t>997013509</t>
  </si>
  <si>
    <t>Odvoz suti a vybouraných hmot na skládku nebo meziskládku se složením, na vzdálenost Příplatek k ceně za každý další i započatý 1 km přes 1 km</t>
  </si>
  <si>
    <t>202</t>
  </si>
  <si>
    <t>https://podminky.urs.cz/item/CS_URS_2022_01/997013509</t>
  </si>
  <si>
    <t>181,724*14</t>
  </si>
  <si>
    <t>125</t>
  </si>
  <si>
    <t>997013631</t>
  </si>
  <si>
    <t>Poplatek za uložení stavebního odpadu na skládce (skládkovné) směsného stavebního a demoličního zatříděného do Katalogu odpadů pod kódem 17 09 04</t>
  </si>
  <si>
    <t>204</t>
  </si>
  <si>
    <t>https://podminky.urs.cz/item/CS_URS_2022_01/997013631</t>
  </si>
  <si>
    <t>181,724</t>
  </si>
  <si>
    <t>998</t>
  </si>
  <si>
    <t>Přesun hmot</t>
  </si>
  <si>
    <t>998011002</t>
  </si>
  <si>
    <t>Přesun hmot pro budovy občanské výstavby, bydlení, výrobu a služby s nosnou svislou konstrukcí zděnou z cihel, tvárnic nebo kamene vodorovná dopravní vzdálenost do 100 m pro budovy výšky přes 6 do 12 m</t>
  </si>
  <si>
    <t>206</t>
  </si>
  <si>
    <t>https://podminky.urs.cz/item/CS_URS_2022_01/998011002</t>
  </si>
  <si>
    <t>PSV</t>
  </si>
  <si>
    <t>Práce a dodávky PSV</t>
  </si>
  <si>
    <t>711</t>
  </si>
  <si>
    <t>Izolace proti vodě, vlhkosti a plynům</t>
  </si>
  <si>
    <t>76</t>
  </si>
  <si>
    <t>711131811</t>
  </si>
  <si>
    <t>Odstranění izolace proti zemní vlhkosti na ploše vodorovné V</t>
  </si>
  <si>
    <t>208</t>
  </si>
  <si>
    <t>https://podminky.urs.cz/item/CS_URS_2022_01/711131811</t>
  </si>
  <si>
    <t>713</t>
  </si>
  <si>
    <t>Izolace tepelné</t>
  </si>
  <si>
    <t>77</t>
  </si>
  <si>
    <t>713120811</t>
  </si>
  <si>
    <t>Odstranění tepelné izolace podlah z rohoží, pásů, dílců, desek, bloků podlah volně kladených nebo mezi trámy z vláknitých materiálů suchých, tloušťka izolace do 100 mm</t>
  </si>
  <si>
    <t>210</t>
  </si>
  <si>
    <t>https://podminky.urs.cz/item/CS_URS_2022_01/713120811</t>
  </si>
  <si>
    <t>127</t>
  </si>
  <si>
    <t>713121111</t>
  </si>
  <si>
    <t>Montáž tepelné izolace podlah rohožemi, pásy, deskami, dílci, bloky (izolační materiál ve specifikaci) kladenými volně jednovrstvá</t>
  </si>
  <si>
    <t>212</t>
  </si>
  <si>
    <t>https://podminky.urs.cz/item/CS_URS_2022_01/713121111</t>
  </si>
  <si>
    <t>40,02</t>
  </si>
  <si>
    <t>37,362</t>
  </si>
  <si>
    <t>2.NP pasy u chod.</t>
  </si>
  <si>
    <t>5,35</t>
  </si>
  <si>
    <t>28372305</t>
  </si>
  <si>
    <t>deska EPS 100 pro konstrukce s běžným zatížením λ=0,037 tl 50mm</t>
  </si>
  <si>
    <t>214</t>
  </si>
  <si>
    <t>82,732*1,02 "Přepočtené koeficientem množství</t>
  </si>
  <si>
    <t>129</t>
  </si>
  <si>
    <t>713121211</t>
  </si>
  <si>
    <t>Montáž tepelné izolace podlah okrajovými pásky kladenými volně</t>
  </si>
  <si>
    <t>216</t>
  </si>
  <si>
    <t>https://podminky.urs.cz/item/CS_URS_2022_01/713121211</t>
  </si>
  <si>
    <t>130</t>
  </si>
  <si>
    <t>63140274</t>
  </si>
  <si>
    <t>pásek okrajový izolační minerální plovoucích podlah š 120mm tl 12mm</t>
  </si>
  <si>
    <t>218</t>
  </si>
  <si>
    <t>90*1,05 "Přepočtené koeficientem množství</t>
  </si>
  <si>
    <t>131</t>
  </si>
  <si>
    <t>713191132</t>
  </si>
  <si>
    <t>Montáž tepelné izolace stavebních konstrukcí - doplňky a konstrukční součásti podlah, stropů vrchem nebo střech překrytím fólií separační z PE</t>
  </si>
  <si>
    <t>220</t>
  </si>
  <si>
    <t>https://podminky.urs.cz/item/CS_URS_2022_01/713191132</t>
  </si>
  <si>
    <t>132</t>
  </si>
  <si>
    <t>28329042</t>
  </si>
  <si>
    <t>fólie PE separační či ochranná tl 0,2mm</t>
  </si>
  <si>
    <t>222</t>
  </si>
  <si>
    <t>82,732*1,1 "Přepočtené koeficientem množství</t>
  </si>
  <si>
    <t>287</t>
  </si>
  <si>
    <t>713311121</t>
  </si>
  <si>
    <t>Montáž izolace tepelné těles pásy nebo rohožemi bez povrchové úpravy (izolační materiál ve specifikaci) připevněnými ocelovým drátem nebo na trny z tyčové oceli kruhové (bez přivaření trnů) pomocí příchytek nebo ohnutím trnů ploch tvarových jednovrstvá</t>
  </si>
  <si>
    <t>224</t>
  </si>
  <si>
    <t>https://podminky.urs.cz/item/CS_URS_2022_01/713311121</t>
  </si>
  <si>
    <t>288</t>
  </si>
  <si>
    <t>63150985</t>
  </si>
  <si>
    <t>rohož izolační z minerální vlny lamelová s Al fólií 25-40kg/m3 tl 80mm</t>
  </si>
  <si>
    <t>226</t>
  </si>
  <si>
    <t>4*1,05 "Přepočtené koeficientem množství</t>
  </si>
  <si>
    <t>289</t>
  </si>
  <si>
    <t>713410831</t>
  </si>
  <si>
    <t>Odstranění tepelné izolace potrubí a ohybů pásy nebo rohožemi s povrchovou úpravou hliníkovou fólií připevněnými ocelovým drátem potrubí, tloušťka izolace do 50 mm</t>
  </si>
  <si>
    <t>228</t>
  </si>
  <si>
    <t>https://podminky.urs.cz/item/CS_URS_2022_01/713410831</t>
  </si>
  <si>
    <t>290</t>
  </si>
  <si>
    <t>713410841</t>
  </si>
  <si>
    <t>Odstranění tepelné izolace potrubí a ohybů pásy nebo rohožemi s povrchovou úpravou hliníkovou fólií připevněnými ocelovým drátem ohybů, tloušťka izolace do 50 mm</t>
  </si>
  <si>
    <t>230</t>
  </si>
  <si>
    <t>https://podminky.urs.cz/item/CS_URS_2022_01/713410841</t>
  </si>
  <si>
    <t>291</t>
  </si>
  <si>
    <t>713463411</t>
  </si>
  <si>
    <t>Montáž izolace tepelné potrubí a ohybů tvarovkami nebo deskami potrubními pouzdry návlekovými izolačními hadicemi potrubí a ohybů</t>
  </si>
  <si>
    <t>232</t>
  </si>
  <si>
    <t>https://podminky.urs.cz/item/CS_URS_2022_01/713463411</t>
  </si>
  <si>
    <t>292</t>
  </si>
  <si>
    <t>28655583R</t>
  </si>
  <si>
    <t>trubice tepelně izolační na bázi PE ,lambda 0,038 síla 20 mm 15/1,2</t>
  </si>
  <si>
    <t>234</t>
  </si>
  <si>
    <t>295</t>
  </si>
  <si>
    <t>63152001R</t>
  </si>
  <si>
    <t>izol.ze skelné vlny  tl. 80 mm  ,lembda 0,035</t>
  </si>
  <si>
    <t>236</t>
  </si>
  <si>
    <t>293</t>
  </si>
  <si>
    <t>28655584R</t>
  </si>
  <si>
    <t>trubice tepelně izolační na bázi PE ,lambda 0,038 síla 20 mm   18/1,2</t>
  </si>
  <si>
    <t>238</t>
  </si>
  <si>
    <t>294</t>
  </si>
  <si>
    <t>28655586R</t>
  </si>
  <si>
    <t>plast spony</t>
  </si>
  <si>
    <t>240</t>
  </si>
  <si>
    <t>296</t>
  </si>
  <si>
    <t>28655585R</t>
  </si>
  <si>
    <t>spoj.páska 3 mm 50mm x 50 m</t>
  </si>
  <si>
    <t>242</t>
  </si>
  <si>
    <t>297</t>
  </si>
  <si>
    <t>63154401R</t>
  </si>
  <si>
    <t>pouzdro izolační potrubní z minerální vlny  17/30 mm  potr. 15/1,2</t>
  </si>
  <si>
    <t>244</t>
  </si>
  <si>
    <t>298</t>
  </si>
  <si>
    <t>63154402R</t>
  </si>
  <si>
    <t>pouzdro izolační potrubní z minerální vlny  22/30 mm  potr. 18/1,2, 22/1,5</t>
  </si>
  <si>
    <t>246</t>
  </si>
  <si>
    <t>299</t>
  </si>
  <si>
    <t>63154403R</t>
  </si>
  <si>
    <t>pouzdro izolační potrubní z minerální vlny  28/30 mm  potr. 28/1,5</t>
  </si>
  <si>
    <t>248</t>
  </si>
  <si>
    <t>300</t>
  </si>
  <si>
    <t>63154404R</t>
  </si>
  <si>
    <t>pouzdro izolační potrubní z minerální vlny  35/30 mm  potr. 35/1,5</t>
  </si>
  <si>
    <t>250</t>
  </si>
  <si>
    <t>301</t>
  </si>
  <si>
    <t>63154405R</t>
  </si>
  <si>
    <t>pouzdro izolační potrubní z minerální vlny  42/40 mm  potr. 42/1,5</t>
  </si>
  <si>
    <t>252</t>
  </si>
  <si>
    <t>302</t>
  </si>
  <si>
    <t>63154406R</t>
  </si>
  <si>
    <t>pouzdro izolační potrubní z minerální vlny  54/40 mm  potr. 54/1,5</t>
  </si>
  <si>
    <t>254</t>
  </si>
  <si>
    <t>303</t>
  </si>
  <si>
    <t>63154407R</t>
  </si>
  <si>
    <t>pouzdro izolační potrubní z minerální vlny  108/50 mm  potr. 108/4</t>
  </si>
  <si>
    <t>256</t>
  </si>
  <si>
    <t>304</t>
  </si>
  <si>
    <t>63154408R</t>
  </si>
  <si>
    <t>páska samolep.</t>
  </si>
  <si>
    <t>258</t>
  </si>
  <si>
    <t>135</t>
  </si>
  <si>
    <t>998713102</t>
  </si>
  <si>
    <t>Přesun hmot pro izolace tepelné stanovený z hmotnosti přesunovaného materiálu vodorovná dopravní vzdálenost do 50 m v objektech výšky přes 6 m do 12 m</t>
  </si>
  <si>
    <t>https://podminky.urs.cz/item/CS_URS_2022_01/998713102</t>
  </si>
  <si>
    <t>751</t>
  </si>
  <si>
    <t>Vzduchotechnika</t>
  </si>
  <si>
    <t>384</t>
  </si>
  <si>
    <t>751122092</t>
  </si>
  <si>
    <t>Montáž ventilátoru radiálního nízkotlakého potrubního základního do kruhového potrubí, průměru přes 100 do 200 mm</t>
  </si>
  <si>
    <t>272</t>
  </si>
  <si>
    <t>https://podminky.urs.cz/item/CS_URS_2022_01/751122092</t>
  </si>
  <si>
    <t>387</t>
  </si>
  <si>
    <t>42914103</t>
  </si>
  <si>
    <t>ventilátor axiální potrubní skříň z plastu průtok 200m3/h IP44 25W D 125mm</t>
  </si>
  <si>
    <t>274</t>
  </si>
  <si>
    <t>385</t>
  </si>
  <si>
    <t>751398012</t>
  </si>
  <si>
    <t>Montáž ostatních zařízení větrací mřížky na kruhové potrubí, průměru přes 100 do 200 mm</t>
  </si>
  <si>
    <t>276</t>
  </si>
  <si>
    <t>https://podminky.urs.cz/item/CS_URS_2022_01/751398012</t>
  </si>
  <si>
    <t>388</t>
  </si>
  <si>
    <t>55341427</t>
  </si>
  <si>
    <t>mřížka větrací nerezová se síťovinou 150x150mm</t>
  </si>
  <si>
    <t>278</t>
  </si>
  <si>
    <t>386</t>
  </si>
  <si>
    <t>751398041</t>
  </si>
  <si>
    <t>Montáž ostatních zařízení protidešťové žaluzie nebo žaluziové klapky na kruhové potrubí, průměru do 300 mm</t>
  </si>
  <si>
    <t>280</t>
  </si>
  <si>
    <t>https://podminky.urs.cz/item/CS_URS_2022_01/751398041</t>
  </si>
  <si>
    <t>390</t>
  </si>
  <si>
    <t>751537012</t>
  </si>
  <si>
    <t>Montáž potrubí ohebného kruhového neizolovaného z Al laminátové hadice, průměru přes 100 do 200 mm</t>
  </si>
  <si>
    <t>282</t>
  </si>
  <si>
    <t>https://podminky.urs.cz/item/CS_URS_2022_01/751537012</t>
  </si>
  <si>
    <t>391</t>
  </si>
  <si>
    <t>4291477R</t>
  </si>
  <si>
    <t>kruhové potrubí  oheb. do 200 mm</t>
  </si>
  <si>
    <t>284</t>
  </si>
  <si>
    <t>389</t>
  </si>
  <si>
    <t>751572002</t>
  </si>
  <si>
    <t>Závěs kruhového potrubí na montovanou konstrukci z nosníku, kotvenou do trapézového plechu průměru potrubí přes 100 do 200 mm</t>
  </si>
  <si>
    <t>286</t>
  </si>
  <si>
    <t>https://podminky.urs.cz/item/CS_URS_2022_01/751572002</t>
  </si>
  <si>
    <t>392</t>
  </si>
  <si>
    <t>42972100R</t>
  </si>
  <si>
    <t>mřížka větrací 125 x 125 mmse sítí</t>
  </si>
  <si>
    <t>393</t>
  </si>
  <si>
    <t>751713121R</t>
  </si>
  <si>
    <t>Montáž izol.tepel.potrubí</t>
  </si>
  <si>
    <t>394</t>
  </si>
  <si>
    <t>63151674R</t>
  </si>
  <si>
    <t>rohož izolační z minerální vlny lamelová s Al fólií 50-60kg/m3 tl 25 mm</t>
  </si>
  <si>
    <t>395</t>
  </si>
  <si>
    <t>998751101</t>
  </si>
  <si>
    <t>Přesun hmot pro vzduchotechniku stanovený z hmotnosti přesunovaného materiálu vodorovná dopravní vzdálenost do 100 m v objektech výšky do 12 m</t>
  </si>
  <si>
    <t>https://podminky.urs.cz/item/CS_URS_2022_01/998751101</t>
  </si>
  <si>
    <t>762</t>
  </si>
  <si>
    <t>Konstrukce tesařské</t>
  </si>
  <si>
    <t>141</t>
  </si>
  <si>
    <t>762511282</t>
  </si>
  <si>
    <t>Podlahové konstrukce podkladové z dřevoštěpkových desek OSB dvouvrstvých lepených na pero a drážku 2x12 mm</t>
  </si>
  <si>
    <t>https://podminky.urs.cz/item/CS_URS_2022_01/762511282</t>
  </si>
  <si>
    <t>pod PVC</t>
  </si>
  <si>
    <t>248,93</t>
  </si>
  <si>
    <t>762522811</t>
  </si>
  <si>
    <t>Demontáž podlah s polštáři z prken tl. do 32 mm</t>
  </si>
  <si>
    <t>https://podminky.urs.cz/item/CS_URS_2022_01/762522811</t>
  </si>
  <si>
    <t>170,55+28,13</t>
  </si>
  <si>
    <t>30,71+17,99+27,32+25,8+22,18+23,27+38,4+10,29+11,63+8,13</t>
  </si>
  <si>
    <t>762595001</t>
  </si>
  <si>
    <t>Spojovací prostředky podlah a podkladových konstrukcí hřebíky, vruty</t>
  </si>
  <si>
    <t>https://podminky.urs.cz/item/CS_URS_2022_01/762595001</t>
  </si>
  <si>
    <t>762811811</t>
  </si>
  <si>
    <t>Demontáž záklopů stropů vrchních a zapuštěných z hrubých prken, tl. do 32 mm</t>
  </si>
  <si>
    <t>https://podminky.urs.cz/item/CS_URS_2022_01/762811811</t>
  </si>
  <si>
    <t>89</t>
  </si>
  <si>
    <t>762822830</t>
  </si>
  <si>
    <t>Demontáž stropních trámů z hraněného řeziva, průřezové plochy přes 288 do 450 cm2</t>
  </si>
  <si>
    <t>https://podminky.urs.cz/item/CS_URS_2022_01/762822830</t>
  </si>
  <si>
    <t>10*5,7</t>
  </si>
  <si>
    <t>762841812</t>
  </si>
  <si>
    <t>Demontáž podbíjení obkladů stropů a střech sklonu do 60° z hrubých prken tl. do 35 mm s omítkou</t>
  </si>
  <si>
    <t>306</t>
  </si>
  <si>
    <t>https://podminky.urs.cz/item/CS_URS_2022_01/762841812</t>
  </si>
  <si>
    <t>7,4*5,35</t>
  </si>
  <si>
    <t>2,06*5,35+0,65*5,35+1*1</t>
  </si>
  <si>
    <t>143</t>
  </si>
  <si>
    <t>998762102</t>
  </si>
  <si>
    <t>Přesun hmot pro konstrukce tesařské stanovený z hmotnosti přesunovaného materiálu vodorovná dopravní vzdálenost do 50 m v objektech výšky přes 6 do 12 m</t>
  </si>
  <si>
    <t>308</t>
  </si>
  <si>
    <t>https://podminky.urs.cz/item/CS_URS_2022_01/998762102</t>
  </si>
  <si>
    <t>763</t>
  </si>
  <si>
    <t>Konstrukce suché výstavby</t>
  </si>
  <si>
    <t>763131451</t>
  </si>
  <si>
    <t>Podhled ze sádrokartonových desek dvouvrstvá zavěšená spodní konstrukce z ocelových profilů CD, UD jednoduše opláštěná deskou impregnovanou H2, tl. 12,5 mm, bez izolace</t>
  </si>
  <si>
    <t>310</t>
  </si>
  <si>
    <t>https://podminky.urs.cz/item/CS_URS_2022_01/763131451</t>
  </si>
  <si>
    <t>145</t>
  </si>
  <si>
    <t>763131714</t>
  </si>
  <si>
    <t>Podhled ze sádrokartonových desek ostatní práce a konstrukce na podhledech ze sádrokartonových desek základní penetrační nátěr</t>
  </si>
  <si>
    <t>312</t>
  </si>
  <si>
    <t>https://podminky.urs.cz/item/CS_URS_2022_01/763131714</t>
  </si>
  <si>
    <t>763131751</t>
  </si>
  <si>
    <t>Podhled ze sádrokartonových desek ostatní práce a konstrukce na podhledech ze sádrokartonových desek montáž parotěsné zábrany</t>
  </si>
  <si>
    <t>314</t>
  </si>
  <si>
    <t>https://podminky.urs.cz/item/CS_URS_2022_01/763131751</t>
  </si>
  <si>
    <t>147</t>
  </si>
  <si>
    <t>28329012</t>
  </si>
  <si>
    <t>fólie PE vyztužená pro parotěsnou vrstvu (reakce na oheň - třída F) 140g/m2</t>
  </si>
  <si>
    <t>316</t>
  </si>
  <si>
    <t>763164521</t>
  </si>
  <si>
    <t>Obklad konstrukcí sádrokartonovými deskami včetně ochranných úhelníků ve tvaru L rozvinuté šíře do 0,4 m, opláštěný deskou impregnovanou H2, tl. 12,5 mm</t>
  </si>
  <si>
    <t>318</t>
  </si>
  <si>
    <t>https://podminky.urs.cz/item/CS_URS_2022_01/763164521</t>
  </si>
  <si>
    <t>149</t>
  </si>
  <si>
    <t>763164621</t>
  </si>
  <si>
    <t>Obklad konstrukcí sádrokartonovými deskami včetně ochranných úhelníků ve tvaru U rozvinuté šíře do 0,6 m, opláštěný deskou impregnovanou H2, tl. 12,5 mm</t>
  </si>
  <si>
    <t>320</t>
  </si>
  <si>
    <t>https://podminky.urs.cz/item/CS_URS_2022_01/763164621</t>
  </si>
  <si>
    <t>150</t>
  </si>
  <si>
    <t>998763302</t>
  </si>
  <si>
    <t>Přesun hmot pro konstrukce montované z desek sádrokartonových, sádrovláknitých, cementovláknitých nebo cementových stanovený z hmotnosti přesunovaného materiálu vodorovná dopravní vzdálenost do 50 m v objektech výšky přes 6 do 12 m</t>
  </si>
  <si>
    <t>322</t>
  </si>
  <si>
    <t>https://podminky.urs.cz/item/CS_URS_2022_01/998763302</t>
  </si>
  <si>
    <t>766</t>
  </si>
  <si>
    <t>Konstrukce truhlářské</t>
  </si>
  <si>
    <t>151</t>
  </si>
  <si>
    <t>766211500</t>
  </si>
  <si>
    <t>Montáž madel schodišťových dřevěných z jednoho kusu průběžných, šířky do 150 mm</t>
  </si>
  <si>
    <t>324</t>
  </si>
  <si>
    <t>https://podminky.urs.cz/item/CS_URS_2022_01/766211500</t>
  </si>
  <si>
    <t>2,85*2</t>
  </si>
  <si>
    <t>61191425R</t>
  </si>
  <si>
    <t>madla buková 50 x 50 mm vč.lakování</t>
  </si>
  <si>
    <t>326</t>
  </si>
  <si>
    <t>5,7*1,1 "Přepočtené koeficientem množství</t>
  </si>
  <si>
    <t>93</t>
  </si>
  <si>
    <t>766221811</t>
  </si>
  <si>
    <t>Demontáž schodů celodřevěných samonosných</t>
  </si>
  <si>
    <t>328</t>
  </si>
  <si>
    <t>https://podminky.urs.cz/item/CS_URS_2022_01/766221811</t>
  </si>
  <si>
    <t>1,1+4,4</t>
  </si>
  <si>
    <t>1,9+0,3</t>
  </si>
  <si>
    <t>153</t>
  </si>
  <si>
    <t>76642313R</t>
  </si>
  <si>
    <t>Montáž obložení podest dub.spárovkou tl. 40 mm dvojitě, 1x celopl. na mont.lepidlo, 1 x šroub. k jackl. prof. vč.dodávky mont.úchytů z oc.pásoviny</t>
  </si>
  <si>
    <t>330</t>
  </si>
  <si>
    <t>2,685*1,3+2,685*1,2</t>
  </si>
  <si>
    <t>76642314R</t>
  </si>
  <si>
    <t>Montáž dřev. obložení ocel.stupňů bez podst. kotvena do ocel.úchytů schodnice vč.dodání úchytů</t>
  </si>
  <si>
    <t>332</t>
  </si>
  <si>
    <t>22*1,2</t>
  </si>
  <si>
    <t>155</t>
  </si>
  <si>
    <t>60627001R</t>
  </si>
  <si>
    <t>ldubová spárovka 40 mm</t>
  </si>
  <si>
    <t>334</t>
  </si>
  <si>
    <t>stupně 2 x</t>
  </si>
  <si>
    <t>2*22*0,28</t>
  </si>
  <si>
    <t>podesty 2x</t>
  </si>
  <si>
    <t>2*(2,685*1,3+2,685*1,2)</t>
  </si>
  <si>
    <t>766622216</t>
  </si>
  <si>
    <t>Montáž oken plastových plochy do 1 m2 včetně montáže rámu otevíravých do zdiva</t>
  </si>
  <si>
    <t>336</t>
  </si>
  <si>
    <t>https://podminky.urs.cz/item/CS_URS_2022_01/766622216</t>
  </si>
  <si>
    <t>1+5</t>
  </si>
  <si>
    <t>157</t>
  </si>
  <si>
    <t>61140041</t>
  </si>
  <si>
    <t>okno plastové s fixním zasklením dvojsklo do plochy 1m2</t>
  </si>
  <si>
    <t>338</t>
  </si>
  <si>
    <t>pozice 13</t>
  </si>
  <si>
    <t>1*0,9*0,58</t>
  </si>
  <si>
    <t>pozice 14</t>
  </si>
  <si>
    <t>5*1*0,58</t>
  </si>
  <si>
    <t>766660001</t>
  </si>
  <si>
    <t>Montáž dveřních křídel dřevěných nebo plastových otevíravých do ocelové zárubně povrchově upravených jednokřídlových, šířky do 800 mm</t>
  </si>
  <si>
    <t>340</t>
  </si>
  <si>
    <t>https://podminky.urs.cz/item/CS_URS_2022_01/766660001</t>
  </si>
  <si>
    <t>61162073</t>
  </si>
  <si>
    <t>dveře jednokřídlé voštinové povrch laminátový plné 700x1970-2100mm</t>
  </si>
  <si>
    <t>342</t>
  </si>
  <si>
    <t>161</t>
  </si>
  <si>
    <t>61162074</t>
  </si>
  <si>
    <t>dveře jednokřídlé voštinové povrch laminátový plné 800x1970-2100mm</t>
  </si>
  <si>
    <t>344</t>
  </si>
  <si>
    <t>61162080</t>
  </si>
  <si>
    <t>dveře jednokřídlé voštinové povrch laminátový částečně prosklené 2/3 800x1970-2100mm</t>
  </si>
  <si>
    <t>346</t>
  </si>
  <si>
    <t>159</t>
  </si>
  <si>
    <t>766660002</t>
  </si>
  <si>
    <t>Montáž dveřních křídel dřevěných nebo plastových otevíravých do ocelové zárubně povrchově upravených jednokřídlových, šířky přes 800 mm</t>
  </si>
  <si>
    <t>348</t>
  </si>
  <si>
    <t>https://podminky.urs.cz/item/CS_URS_2022_01/766660002</t>
  </si>
  <si>
    <t>163</t>
  </si>
  <si>
    <t>61162081</t>
  </si>
  <si>
    <t>dveře jednokřídlé voštinové povrch laminátový částečně prosklené 2/3 900x1970-2100mm</t>
  </si>
  <si>
    <t>350</t>
  </si>
  <si>
    <t>61162075</t>
  </si>
  <si>
    <t>dveře jednokřídlé voštinové povrch laminátový plné 900x1970-2100mm</t>
  </si>
  <si>
    <t>352</t>
  </si>
  <si>
    <t>167</t>
  </si>
  <si>
    <t>766660021</t>
  </si>
  <si>
    <t>Montáž dveřních křídel dřevěných nebo plastových otevíravých do ocelové zárubně protipožárních jednokřídlových, šířky do 800 mm</t>
  </si>
  <si>
    <t>358</t>
  </si>
  <si>
    <t>https://podminky.urs.cz/item/CS_URS_2022_01/766660021</t>
  </si>
  <si>
    <t>169</t>
  </si>
  <si>
    <t>SLD.0011303.URS</t>
  </si>
  <si>
    <t>dveře vnitřní požárně odolné, CPL,odolnost EI (EW) 30 D3, 1křídlové 80 x 197 cm</t>
  </si>
  <si>
    <t>360</t>
  </si>
  <si>
    <t>766660022</t>
  </si>
  <si>
    <t>Montáž dveřních křídel dřevěných nebo plastových otevíravých do ocelové zárubně protipožárních jednokřídlových, šířky přes 800 mm</t>
  </si>
  <si>
    <t>362</t>
  </si>
  <si>
    <t>https://podminky.urs.cz/item/CS_URS_2022_01/766660022</t>
  </si>
  <si>
    <t>61162101R</t>
  </si>
  <si>
    <t>dveře jednokřídlé akustické 42 dB ,  protipožární EI 30 D3 povrch laminátový HPL , dub ,</t>
  </si>
  <si>
    <t>364</t>
  </si>
  <si>
    <t>171</t>
  </si>
  <si>
    <t>766660717</t>
  </si>
  <si>
    <t>Montáž dveřních doplňků samozavírače na zárubeň ocelovou</t>
  </si>
  <si>
    <t>366</t>
  </si>
  <si>
    <t>https://podminky.urs.cz/item/CS_URS_2022_01/766660717</t>
  </si>
  <si>
    <t>3+2+1+1</t>
  </si>
  <si>
    <t>54917255</t>
  </si>
  <si>
    <t>samozavírač dveří hydraulický K214 č.12 zlatá bronz</t>
  </si>
  <si>
    <t>368</t>
  </si>
  <si>
    <t>173</t>
  </si>
  <si>
    <t>766660718</t>
  </si>
  <si>
    <t>Montáž dveřních doplňků stavěče křídla</t>
  </si>
  <si>
    <t>370</t>
  </si>
  <si>
    <t>https://podminky.urs.cz/item/CS_URS_2022_01/766660718</t>
  </si>
  <si>
    <t>54916362</t>
  </si>
  <si>
    <t>kování dveřní stavěč dveří K501 lak</t>
  </si>
  <si>
    <t>372</t>
  </si>
  <si>
    <t>175</t>
  </si>
  <si>
    <t>766660729</t>
  </si>
  <si>
    <t>Montáž dveřních doplňků dveřního kování interiérového štítku s klikou</t>
  </si>
  <si>
    <t>374</t>
  </si>
  <si>
    <t>https://podminky.urs.cz/item/CS_URS_2022_01/766660729</t>
  </si>
  <si>
    <t>22+6</t>
  </si>
  <si>
    <t>54914620</t>
  </si>
  <si>
    <t>kování dveřní vrchní klika včetně rozet a montážního materiálu R PZ nerez PK</t>
  </si>
  <si>
    <t>376</t>
  </si>
  <si>
    <t>76681111R</t>
  </si>
  <si>
    <t>Montáž a dodávka kuchyňských linek 2100 mm spodních a horních skříněk ,prac.deska ,zásuvky, nerez dřez, baterie ,lednice , mikrovln..trouba</t>
  </si>
  <si>
    <t>378</t>
  </si>
  <si>
    <t>91</t>
  </si>
  <si>
    <t>766812840</t>
  </si>
  <si>
    <t>Demontáž kuchyňských linek dřevěných nebo kovových včetně skříněk uchycených na stěně, délky přes 1800 do 2100 mm</t>
  </si>
  <si>
    <t>380</t>
  </si>
  <si>
    <t>https://podminky.urs.cz/item/CS_URS_2022_01/766812840</t>
  </si>
  <si>
    <t>177</t>
  </si>
  <si>
    <t>998766102</t>
  </si>
  <si>
    <t>Přesun hmot pro konstrukce truhlářské stanovený z hmotnosti přesunovaného materiálu vodorovná dopravní vzdálenost do 50 m v objektech výšky přes 6 do 12 m</t>
  </si>
  <si>
    <t>382</t>
  </si>
  <si>
    <t>https://podminky.urs.cz/item/CS_URS_2022_01/998766102</t>
  </si>
  <si>
    <t>767</t>
  </si>
  <si>
    <t>Konstrukce zámečnické</t>
  </si>
  <si>
    <t>183</t>
  </si>
  <si>
    <t>767210112</t>
  </si>
  <si>
    <t>Montáž schodnic ocelových rovných do zdiva</t>
  </si>
  <si>
    <t>https://podminky.urs.cz/item/CS_URS_2022_01/767210112</t>
  </si>
  <si>
    <t>13010826</t>
  </si>
  <si>
    <t>ocel profilová jakost S235JR (11 375) průřez U (UPN) 200</t>
  </si>
  <si>
    <t>185</t>
  </si>
  <si>
    <t>13010814</t>
  </si>
  <si>
    <t>ocel profilová jakost S235JR (11 375) průřez U (UPN) 80</t>
  </si>
  <si>
    <t>767220220</t>
  </si>
  <si>
    <t>Montáž schodišťového zábradlí z trubek nebo tenkostěnných profilů na ocelovou konstrukci, hmotnosti 1 m zábradlí přes 15 do 25 kg</t>
  </si>
  <si>
    <t>https://podminky.urs.cz/item/CS_URS_2022_01/767220220</t>
  </si>
  <si>
    <t>2,85*2+0,435</t>
  </si>
  <si>
    <t>187</t>
  </si>
  <si>
    <t>14550110R</t>
  </si>
  <si>
    <t>ocel.prvky zábradlí , madla ,tyče, pásovina</t>
  </si>
  <si>
    <t>869/1000*1,08</t>
  </si>
  <si>
    <t>767861010</t>
  </si>
  <si>
    <t>Montáž vnitřních kovových žebříků přímých délky přes 2 do 5 m, ukotvených do zdiva</t>
  </si>
  <si>
    <t>398</t>
  </si>
  <si>
    <t>https://podminky.urs.cz/item/CS_URS_2022_01/767861010</t>
  </si>
  <si>
    <t>191</t>
  </si>
  <si>
    <t>44983021</t>
  </si>
  <si>
    <t>žebřík výsuvný  z eloxovaného hliníku , poz. 10</t>
  </si>
  <si>
    <t>400</t>
  </si>
  <si>
    <t>767995111</t>
  </si>
  <si>
    <t>Montáž ostatních atypických zámečnických konstrukcí hmotnosti do 5 kg</t>
  </si>
  <si>
    <t>kg</t>
  </si>
  <si>
    <t>402</t>
  </si>
  <si>
    <t>https://podminky.urs.cz/item/CS_URS_2022_01/767995111</t>
  </si>
  <si>
    <t>193</t>
  </si>
  <si>
    <t>14550110</t>
  </si>
  <si>
    <t>roznáš.plechy , chem.kotvy a ostatní pomoc.materiál</t>
  </si>
  <si>
    <t>404</t>
  </si>
  <si>
    <t>767996702</t>
  </si>
  <si>
    <t>Demontáž ostatních zámečnických konstrukcí o hmotnosti jednotlivých dílů řezáním přes 50 do 100 kg</t>
  </si>
  <si>
    <t>406</t>
  </si>
  <si>
    <t>https://podminky.urs.cz/item/CS_URS_2022_01/767996702</t>
  </si>
  <si>
    <t>95</t>
  </si>
  <si>
    <t>767996801</t>
  </si>
  <si>
    <t>Demontáž ostatních zámečnických konstrukcí o hmotnosti jednotlivých dílů rozebráním do 50 kg</t>
  </si>
  <si>
    <t>408</t>
  </si>
  <si>
    <t>https://podminky.urs.cz/item/CS_URS_2022_01/767996801</t>
  </si>
  <si>
    <t>trapéz.plech</t>
  </si>
  <si>
    <t>(12,35+7,22)*7,0</t>
  </si>
  <si>
    <t>998767102</t>
  </si>
  <si>
    <t>Přesun hmot pro zámečnické konstrukce stanovený z hmotnosti přesunovaného materiálu vodorovná dopravní vzdálenost do 50 m v objektech výšky přes 6 do 12 m</t>
  </si>
  <si>
    <t>410</t>
  </si>
  <si>
    <t>https://podminky.urs.cz/item/CS_URS_2022_01/998767102</t>
  </si>
  <si>
    <t>771</t>
  </si>
  <si>
    <t>Podlahy z dlaždic</t>
  </si>
  <si>
    <t>195</t>
  </si>
  <si>
    <t>771111011</t>
  </si>
  <si>
    <t>Příprava podkladu před provedením dlažby vysátí podlah</t>
  </si>
  <si>
    <t>412</t>
  </si>
  <si>
    <t>https://podminky.urs.cz/item/CS_URS_2022_01/771111011</t>
  </si>
  <si>
    <t>771121011</t>
  </si>
  <si>
    <t>Příprava podkladu před provedením dlažby nátěr penetrační na podlahu</t>
  </si>
  <si>
    <t>414</t>
  </si>
  <si>
    <t>https://podminky.urs.cz/item/CS_URS_2022_01/771121011</t>
  </si>
  <si>
    <t>101,8*0,1</t>
  </si>
  <si>
    <t>92,624</t>
  </si>
  <si>
    <t>201</t>
  </si>
  <si>
    <t>771151012</t>
  </si>
  <si>
    <t>Příprava podkladu před provedením dlažby samonivelační stěrka min.pevnosti 20 MPa, tloušťky přes 3 do 5 mm</t>
  </si>
  <si>
    <t>416</t>
  </si>
  <si>
    <t>https://podminky.urs.cz/item/CS_URS_2022_01/771151012</t>
  </si>
  <si>
    <t>100</t>
  </si>
  <si>
    <t>771471810</t>
  </si>
  <si>
    <t>Demontáž soklíků z dlaždic keramických kladených do malty rovných</t>
  </si>
  <si>
    <t>418</t>
  </si>
  <si>
    <t>https://podminky.urs.cz/item/CS_URS_2022_01/771471810</t>
  </si>
  <si>
    <t>sokl u lit.teraca</t>
  </si>
  <si>
    <t>(4,1+1,1)*2-0,8</t>
  </si>
  <si>
    <t>(3,9+1,1)*2-0,8*2</t>
  </si>
  <si>
    <t>(3+1,2*2)*2</t>
  </si>
  <si>
    <t>181</t>
  </si>
  <si>
    <t>771474112</t>
  </si>
  <si>
    <t>Montáž soklů z dlaždic keramických lepených flexibilním lepidlem rovných, výšky přes 65 do 90 mm</t>
  </si>
  <si>
    <t>420</t>
  </si>
  <si>
    <t>https://podminky.urs.cz/item/CS_URS_2022_01/771474112</t>
  </si>
  <si>
    <t>59761605</t>
  </si>
  <si>
    <t>dlažba keramická hutná hladká do interiéru přes 22 do 25ks/m2</t>
  </si>
  <si>
    <t>422</t>
  </si>
  <si>
    <t>101,8*0,1*1,1</t>
  </si>
  <si>
    <t>101</t>
  </si>
  <si>
    <t>771571810</t>
  </si>
  <si>
    <t>Demontáž podlah z dlaždic keramických kladených do malty</t>
  </si>
  <si>
    <t>424</t>
  </si>
  <si>
    <t>https://podminky.urs.cz/item/CS_URS_2022_01/771571810</t>
  </si>
  <si>
    <t>5,56+8,13</t>
  </si>
  <si>
    <t>179</t>
  </si>
  <si>
    <t>771574115</t>
  </si>
  <si>
    <t>Montáž podlah z dlaždic keramických lepených flexibilním lepidlem maloformátových hladkých přes 22 do 25 ks/m2</t>
  </si>
  <si>
    <t>426</t>
  </si>
  <si>
    <t>https://podminky.urs.cz/item/CS_URS_2022_01/771574115</t>
  </si>
  <si>
    <t>428</t>
  </si>
  <si>
    <t>92,624*1,1 "Přepočtené koeficientem množství</t>
  </si>
  <si>
    <t>197</t>
  </si>
  <si>
    <t>771577151</t>
  </si>
  <si>
    <t>Montáž podlah z dlaždic keramických kladených do malty Příplatek k cenám za plochu do 5 m2 jednotlivě</t>
  </si>
  <si>
    <t>430</t>
  </si>
  <si>
    <t>https://podminky.urs.cz/item/CS_URS_2022_01/771577151</t>
  </si>
  <si>
    <t>771591115</t>
  </si>
  <si>
    <t>Podlahy - dokončovací práce spárování silikonem</t>
  </si>
  <si>
    <t>432</t>
  </si>
  <si>
    <t>https://podminky.urs.cz/item/CS_URS_2022_01/771591115</t>
  </si>
  <si>
    <t>199</t>
  </si>
  <si>
    <t>771591117</t>
  </si>
  <si>
    <t>Podlahy - dokončovací práce spárování akrylem</t>
  </si>
  <si>
    <t>434</t>
  </si>
  <si>
    <t>https://podminky.urs.cz/item/CS_URS_2022_01/771591117</t>
  </si>
  <si>
    <t>771591184</t>
  </si>
  <si>
    <t>Podlahy - dokončovací práce pracnější řezání dlaždic keramických rovné</t>
  </si>
  <si>
    <t>436</t>
  </si>
  <si>
    <t>https://podminky.urs.cz/item/CS_URS_2022_01/771591184</t>
  </si>
  <si>
    <t>998771102</t>
  </si>
  <si>
    <t>Přesun hmot pro podlahy z dlaždic stanovený z hmotnosti přesunovaného materiálu vodorovná dopravní vzdálenost do 50 m v objektech výšky přes 6 do 12 m</t>
  </si>
  <si>
    <t>438</t>
  </si>
  <si>
    <t>https://podminky.urs.cz/item/CS_URS_2022_01/998771102</t>
  </si>
  <si>
    <t>776</t>
  </si>
  <si>
    <t>Podlahy povlakové</t>
  </si>
  <si>
    <t>217</t>
  </si>
  <si>
    <t>776111115</t>
  </si>
  <si>
    <t>Příprava podkladu broušení podlah stávajícího podkladu před litím stěrky</t>
  </si>
  <si>
    <t>472</t>
  </si>
  <si>
    <t>https://podminky.urs.cz/item/CS_URS_2022_01/776111115</t>
  </si>
  <si>
    <t>776111311</t>
  </si>
  <si>
    <t>Příprava podkladu vysátí podlah</t>
  </si>
  <si>
    <t>474</t>
  </si>
  <si>
    <t>https://podminky.urs.cz/item/CS_URS_2022_01/776111311</t>
  </si>
  <si>
    <t>219</t>
  </si>
  <si>
    <t>776121112</t>
  </si>
  <si>
    <t>Příprava podkladu penetrace vodou ředitelná podlah</t>
  </si>
  <si>
    <t>476</t>
  </si>
  <si>
    <t>https://podminky.urs.cz/item/CS_URS_2022_01/776121112</t>
  </si>
  <si>
    <t>776141111</t>
  </si>
  <si>
    <t>Příprava podkladu vyrovnání samonivelační stěrkou podlah min.pevnosti 20 MPa, tloušťky do 3 mm</t>
  </si>
  <si>
    <t>478</t>
  </si>
  <si>
    <t>https://podminky.urs.cz/item/CS_URS_2022_01/776141111</t>
  </si>
  <si>
    <t>102</t>
  </si>
  <si>
    <t>776201812</t>
  </si>
  <si>
    <t>Demontáž povlakových podlahovin lepených ručně s podložkou</t>
  </si>
  <si>
    <t>480</t>
  </si>
  <si>
    <t>https://podminky.urs.cz/item/CS_URS_2022_01/776201812</t>
  </si>
  <si>
    <t>221</t>
  </si>
  <si>
    <t>776223111</t>
  </si>
  <si>
    <t>Montáž podlahovin z PVC spoj podlah svařováním za tepla (včetně frézování)</t>
  </si>
  <si>
    <t>482</t>
  </si>
  <si>
    <t>https://podminky.urs.cz/item/CS_URS_2022_01/776223111</t>
  </si>
  <si>
    <t>776251311</t>
  </si>
  <si>
    <t>Montáž podlahovin z přírodního linolea (marmolea) lepením 2-složkovým lepidlem z pásů</t>
  </si>
  <si>
    <t>484</t>
  </si>
  <si>
    <t>https://podminky.urs.cz/item/CS_URS_2022_01/776251311</t>
  </si>
  <si>
    <t>28411018</t>
  </si>
  <si>
    <t>PVC vinyl heterogenní zátěžové akustická tl 2,60mm, nášlapná vrstva 0,70mm, zátěž 34/42, otlak do 0,07mm, útlum 15dB, R10, hořlavost Bfl S1</t>
  </si>
  <si>
    <t>486</t>
  </si>
  <si>
    <t>248,93*1,05 "Přepočtené koeficientem množství</t>
  </si>
  <si>
    <t>103</t>
  </si>
  <si>
    <t>776410811</t>
  </si>
  <si>
    <t>Demontáž soklíků nebo lišt pryžových nebo plastových</t>
  </si>
  <si>
    <t>488</t>
  </si>
  <si>
    <t>https://podminky.urs.cz/item/CS_URS_2022_01/776410811</t>
  </si>
  <si>
    <t>223</t>
  </si>
  <si>
    <t>776411111</t>
  </si>
  <si>
    <t>Montáž soklíků lepením obvodových, výšky do 80 mm</t>
  </si>
  <si>
    <t>490</t>
  </si>
  <si>
    <t>https://podminky.urs.cz/item/CS_URS_2022_01/776411111</t>
  </si>
  <si>
    <t>225</t>
  </si>
  <si>
    <t>28411007</t>
  </si>
  <si>
    <t>lišta soklová PVC 15x50mm</t>
  </si>
  <si>
    <t>492</t>
  </si>
  <si>
    <t>211,635*1,05 "Přepočtené koeficientem množství</t>
  </si>
  <si>
    <t>776421312</t>
  </si>
  <si>
    <t>Montáž lišt přechodových šroubovaných</t>
  </si>
  <si>
    <t>494</t>
  </si>
  <si>
    <t>https://podminky.urs.cz/item/CS_URS_2022_01/776421312</t>
  </si>
  <si>
    <t>227</t>
  </si>
  <si>
    <t>59054110</t>
  </si>
  <si>
    <t>profil přechodový Al s pohyblivým ramenem matně eloxovaný 8x20mm</t>
  </si>
  <si>
    <t>496</t>
  </si>
  <si>
    <t>17,28*1,05 "Přepočtené koeficientem množství</t>
  </si>
  <si>
    <t>776991131</t>
  </si>
  <si>
    <t>Ostatní práce údržba nových podlahovin po pokládce čištění včetně ošetření polymerním nátěrem dvousložkovým jednovrstvým</t>
  </si>
  <si>
    <t>498</t>
  </si>
  <si>
    <t>https://podminky.urs.cz/item/CS_URS_2022_01/776991131</t>
  </si>
  <si>
    <t>229</t>
  </si>
  <si>
    <t>998776102</t>
  </si>
  <si>
    <t>Přesun hmot pro podlahy povlakové stanovený z hmotnosti přesunovaného materiálu vodorovná dopravní vzdálenost do 50 m v objektech výšky přes 6 do 12 m</t>
  </si>
  <si>
    <t>500</t>
  </si>
  <si>
    <t>https://podminky.urs.cz/item/CS_URS_2022_01/998776102</t>
  </si>
  <si>
    <t>781</t>
  </si>
  <si>
    <t>Dokončovací práce - obklady</t>
  </si>
  <si>
    <t>781111011</t>
  </si>
  <si>
    <t>Příprava podkladu před provedením obkladu oprášení (ometení) stěny</t>
  </si>
  <si>
    <t>502</t>
  </si>
  <si>
    <t>https://podminky.urs.cz/item/CS_URS_2022_01/781111011</t>
  </si>
  <si>
    <t>233</t>
  </si>
  <si>
    <t>781121011</t>
  </si>
  <si>
    <t>Příprava podkladu před provedením obkladu nátěr penetrační na stěnu</t>
  </si>
  <si>
    <t>504</t>
  </si>
  <si>
    <t>https://podminky.urs.cz/item/CS_URS_2022_01/781121011</t>
  </si>
  <si>
    <t>104</t>
  </si>
  <si>
    <t>781473810</t>
  </si>
  <si>
    <t>Demontáž obkladů z dlaždic keramických lepených</t>
  </si>
  <si>
    <t>506</t>
  </si>
  <si>
    <t>https://podminky.urs.cz/item/CS_URS_2022_01/781473810</t>
  </si>
  <si>
    <t>1,92+19,2</t>
  </si>
  <si>
    <t>3,45+4,8+13,424</t>
  </si>
  <si>
    <t>781474114</t>
  </si>
  <si>
    <t>Montáž obkladů vnitřních stěn z dlaždic keramických lepených flexibilním lepidlem maloformátových hladkých přes 19 do 22 ks/m2</t>
  </si>
  <si>
    <t>508</t>
  </si>
  <si>
    <t>https://podminky.urs.cz/item/CS_URS_2022_01/781474114</t>
  </si>
  <si>
    <t>231</t>
  </si>
  <si>
    <t>59761040</t>
  </si>
  <si>
    <t>obklad keramický hladký přes 19 do 22ks/m2</t>
  </si>
  <si>
    <t>510</t>
  </si>
  <si>
    <t>85,69*1,1 "Přepočtené koeficientem množství</t>
  </si>
  <si>
    <t>781494511</t>
  </si>
  <si>
    <t>Obklad - dokončující práce profily ukončovací lepené flexibilním lepidlem ukončovací</t>
  </si>
  <si>
    <t>512</t>
  </si>
  <si>
    <t>https://podminky.urs.cz/item/CS_URS_2022_01/781494511</t>
  </si>
  <si>
    <t>235</t>
  </si>
  <si>
    <t>781495115</t>
  </si>
  <si>
    <t>Obklad - dokončující práce ostatní práce spárování silikonem</t>
  </si>
  <si>
    <t>514</t>
  </si>
  <si>
    <t>https://podminky.urs.cz/item/CS_URS_2022_01/781495115</t>
  </si>
  <si>
    <t>781495142</t>
  </si>
  <si>
    <t>Obklad - dokončující práce průnik obkladem kruhový, bez izolace přes DN 30 do DN 90</t>
  </si>
  <si>
    <t>516</t>
  </si>
  <si>
    <t>https://podminky.urs.cz/item/CS_URS_2022_01/781495142</t>
  </si>
  <si>
    <t>237</t>
  </si>
  <si>
    <t>781495184</t>
  </si>
  <si>
    <t>Obklad - dokončující práce pracnější řezání obkladaček rovné</t>
  </si>
  <si>
    <t>518</t>
  </si>
  <si>
    <t>https://podminky.urs.cz/item/CS_URS_2022_01/781495184</t>
  </si>
  <si>
    <t>998781102</t>
  </si>
  <si>
    <t>Přesun hmot pro obklady keramické stanovený z hmotnosti přesunovaného materiálu vodorovná dopravní vzdálenost do 50 m v objektech výšky přes 6 do 12 m</t>
  </si>
  <si>
    <t>520</t>
  </si>
  <si>
    <t>https://podminky.urs.cz/item/CS_URS_2022_01/998781102</t>
  </si>
  <si>
    <t>783</t>
  </si>
  <si>
    <t>Dokončovací práce - nátěry</t>
  </si>
  <si>
    <t>239</t>
  </si>
  <si>
    <t>783118211</t>
  </si>
  <si>
    <t>Lakovací nátěr truhlářských konstrukcí dvojnásobný s mezibroušením syntetický</t>
  </si>
  <si>
    <t>522</t>
  </si>
  <si>
    <t>https://podminky.urs.cz/item/CS_URS_2022_01/783118211</t>
  </si>
  <si>
    <t>2*(6,713+26,4*0,28)</t>
  </si>
  <si>
    <t>78314821R</t>
  </si>
  <si>
    <t>Lakovací nátěr truhlářských konstrukcí čtyřnásobný s mezibroušením lodní</t>
  </si>
  <si>
    <t>524</t>
  </si>
  <si>
    <t>241</t>
  </si>
  <si>
    <t>783301311</t>
  </si>
  <si>
    <t>Příprava podkladu zámečnických konstrukcí před provedením nátěru odmaštění odmašťovačem vodou ředitelným</t>
  </si>
  <si>
    <t>526</t>
  </si>
  <si>
    <t>https://podminky.urs.cz/item/CS_URS_2022_01/783301311</t>
  </si>
  <si>
    <t>783334201</t>
  </si>
  <si>
    <t>Základní antikorozní nátěr zámečnických konstrukcí jednonásobný epoxidový</t>
  </si>
  <si>
    <t>528</t>
  </si>
  <si>
    <t>https://podminky.urs.cz/item/CS_URS_2022_01/783334201</t>
  </si>
  <si>
    <t>243</t>
  </si>
  <si>
    <t>783337101</t>
  </si>
  <si>
    <t>Krycí nátěr (email) zámečnických konstrukcí jednonásobný epoxidový</t>
  </si>
  <si>
    <t>530</t>
  </si>
  <si>
    <t>https://podminky.urs.cz/item/CS_URS_2022_01/783337101</t>
  </si>
  <si>
    <t>783806811</t>
  </si>
  <si>
    <t>Odstranění nátěrů z omítek oškrábáním</t>
  </si>
  <si>
    <t>532</t>
  </si>
  <si>
    <t>https://podminky.urs.cz/item/CS_URS_2022_01/783806811</t>
  </si>
  <si>
    <t>245</t>
  </si>
  <si>
    <t>783813131</t>
  </si>
  <si>
    <t>Penetrační nátěr omítek hladkých omítek hladkých, zrnitých tenkovrstvých nebo štukových stupně členitosti 1 a 2 syntetický</t>
  </si>
  <si>
    <t>534</t>
  </si>
  <si>
    <t>https://podminky.urs.cz/item/CS_URS_2022_01/783813131</t>
  </si>
  <si>
    <t>783822211</t>
  </si>
  <si>
    <t>Vyrovnání omítek před provedením nátěru celoplošné, tloušťky do 3 mm, stěrkou vápennou</t>
  </si>
  <si>
    <t>536</t>
  </si>
  <si>
    <t>https://podminky.urs.cz/item/CS_URS_2022_01/783822211</t>
  </si>
  <si>
    <t>247</t>
  </si>
  <si>
    <t>783826301</t>
  </si>
  <si>
    <t>Nátěr omítek se schopností překlenutí trhlin elastický (trvale pružný) akrylátový</t>
  </si>
  <si>
    <t>538</t>
  </si>
  <si>
    <t>https://podminky.urs.cz/item/CS_URS_2022_01/783826301</t>
  </si>
  <si>
    <t>783896305</t>
  </si>
  <si>
    <t>Nátěr omítek se schopností překlenutí trhlin Příplatek k cenám za provedení barevného nátěru v odstínu středně sytém</t>
  </si>
  <si>
    <t>540</t>
  </si>
  <si>
    <t>https://podminky.urs.cz/item/CS_URS_2022_01/783896305</t>
  </si>
  <si>
    <t>784</t>
  </si>
  <si>
    <t>Dokončovací práce - malby a tapety</t>
  </si>
  <si>
    <t>249</t>
  </si>
  <si>
    <t>784111001</t>
  </si>
  <si>
    <t>Oprášení (ometení) podkladu v místnostech výšky do 3,80 m</t>
  </si>
  <si>
    <t>542</t>
  </si>
  <si>
    <t>https://podminky.urs.cz/item/CS_URS_2022_01/784111001</t>
  </si>
  <si>
    <t>784121001</t>
  </si>
  <si>
    <t>Oškrabání malby v místnostech výšky do 3,80 m</t>
  </si>
  <si>
    <t>544</t>
  </si>
  <si>
    <t>https://podminky.urs.cz/item/CS_URS_2022_01/784121001</t>
  </si>
  <si>
    <t>251</t>
  </si>
  <si>
    <t>784121011</t>
  </si>
  <si>
    <t>Rozmývání podkladu po oškrabání malby v místnostech výšky do 3,80 m</t>
  </si>
  <si>
    <t>546</t>
  </si>
  <si>
    <t>https://podminky.urs.cz/item/CS_URS_2022_01/784121011</t>
  </si>
  <si>
    <t>784181121</t>
  </si>
  <si>
    <t>Penetrace podkladu jednonásobná hloubková akrylátová bezbarvá v místnostech výšky do 3,80 m</t>
  </si>
  <si>
    <t>548</t>
  </si>
  <si>
    <t>https://podminky.urs.cz/item/CS_URS_2022_01/784181121</t>
  </si>
  <si>
    <t>253</t>
  </si>
  <si>
    <t>784211121</t>
  </si>
  <si>
    <t>Malby z malířských směsí oděruvzdorných za mokra dvojnásobné, bílé za mokra oděruvzdorné středně v místnostech výšky do 3,80 m</t>
  </si>
  <si>
    <t>550</t>
  </si>
  <si>
    <t>https://podminky.urs.cz/item/CS_URS_2022_01/784211121</t>
  </si>
  <si>
    <t>789</t>
  </si>
  <si>
    <t>Povrchové úpravy ocelových konstrukcí a technologických zařízení</t>
  </si>
  <si>
    <t>789421511</t>
  </si>
  <si>
    <t>Žárové stříkání ocelových konstrukcí slitinou zinacor ZnAl, tloušťky 50 μm, třídy I</t>
  </si>
  <si>
    <t>552</t>
  </si>
  <si>
    <t>https://podminky.urs.cz/item/CS_URS_2022_01/789421511</t>
  </si>
  <si>
    <t>b - Elektroinstalace</t>
  </si>
  <si>
    <t xml:space="preserve">    D - Ostatní elektro</t>
  </si>
  <si>
    <t xml:space="preserve">    740 - Elektromontáže - zkoušky a revize</t>
  </si>
  <si>
    <t xml:space="preserve">    741 - Elektroinstalace - silnoproud</t>
  </si>
  <si>
    <t xml:space="preserve">    743 - Elektromontáže - hrubá montáž</t>
  </si>
  <si>
    <t xml:space="preserve">    747 - Elektromontáže - kompletace rozvodů</t>
  </si>
  <si>
    <t xml:space="preserve">    748 - Elektromontáže - osvětlovací zařízení a svítidla</t>
  </si>
  <si>
    <t>M - Práce a dodávky M</t>
  </si>
  <si>
    <t xml:space="preserve">    21-M - Elektromontáže</t>
  </si>
  <si>
    <t xml:space="preserve">    46-M - Zemní práce při extr.mont.pracích</t>
  </si>
  <si>
    <t>Ostatní elektro</t>
  </si>
  <si>
    <t>D00000001</t>
  </si>
  <si>
    <t>demontáž stávající elektroinstalace</t>
  </si>
  <si>
    <t>hod</t>
  </si>
  <si>
    <t>D00000002</t>
  </si>
  <si>
    <t>zakreslení skutečného provedení elektroinstalace</t>
  </si>
  <si>
    <t>D00000003</t>
  </si>
  <si>
    <t>prověření stávající rozvodny, úprava pro osazení nové technologie</t>
  </si>
  <si>
    <t>740</t>
  </si>
  <si>
    <t>Elektromontáže - zkoušky a revize</t>
  </si>
  <si>
    <t>741810003</t>
  </si>
  <si>
    <t>Celková prohlídka elektrického rozvodu a zařízení do 1 milionu Kč</t>
  </si>
  <si>
    <t>741810011</t>
  </si>
  <si>
    <t>Příplatek k celkové prohlídce za každých dalších 500 000,- Kč</t>
  </si>
  <si>
    <t>741</t>
  </si>
  <si>
    <t>Elektroinstalace - silnoproud</t>
  </si>
  <si>
    <t>210111017</t>
  </si>
  <si>
    <t>Montáž zásuvka (polo)zapuštěná šroubové připojení 2x (2P + PE) dvojnásobná šikmá</t>
  </si>
  <si>
    <t>741112003</t>
  </si>
  <si>
    <t>Montáž krabice zapuštěná plastová čtyřhranná</t>
  </si>
  <si>
    <t>34571521</t>
  </si>
  <si>
    <t>krabice univerzální rozvodná z PH s víčkem a svorkovnicí krabicovou šroubovací s vodiči 12x4mm2 D 73,5mm x 43mm</t>
  </si>
  <si>
    <t>741310001</t>
  </si>
  <si>
    <t>Montáž spínač nástěnný 1-jednopólový prostředí normální se zapojením vodičů</t>
  </si>
  <si>
    <t>34535799</t>
  </si>
  <si>
    <t>ovladač zapínací tlačítkový 10A 3553-80289 velkoplošný</t>
  </si>
  <si>
    <t>7413100011</t>
  </si>
  <si>
    <t>345354000.1</t>
  </si>
  <si>
    <t>přístroj spínače jednopólového 10A 3558-A01340</t>
  </si>
  <si>
    <t>741310021</t>
  </si>
  <si>
    <t>Montáž přepínač nástěnný 5-sériový prostředí normální</t>
  </si>
  <si>
    <t>34535404</t>
  </si>
  <si>
    <t>přístroj přepínače sériového 10A 3559-A05345 bezšroubový</t>
  </si>
  <si>
    <t>741310022</t>
  </si>
  <si>
    <t>Montáž přepínač nástěnný 6-střídavý prostředí normální se zapojením vodičů</t>
  </si>
  <si>
    <t>34535425</t>
  </si>
  <si>
    <t>přístroj přepínače dvojitého střídavého 10A 3558-A52340</t>
  </si>
  <si>
    <t>34535552</t>
  </si>
  <si>
    <t>přepínač střídavý řazení 6 10A 3553-01289 bílý</t>
  </si>
  <si>
    <t>741313002</t>
  </si>
  <si>
    <t>Montáž zásuvka (polo)zapuštěná bezšroubové připojení 2P+PE dvojí zapojení - průběžná se zapojením vodičů</t>
  </si>
  <si>
    <t>345551230</t>
  </si>
  <si>
    <t>zásuvka 2násobná 16A bílá</t>
  </si>
  <si>
    <t>741811012</t>
  </si>
  <si>
    <t>Kontrola stávajících rozvaděčů nn silový hmotnosti do 300 kg</t>
  </si>
  <si>
    <t>743</t>
  </si>
  <si>
    <t>Elektromontáže - hrubá montáž</t>
  </si>
  <si>
    <t>743991100</t>
  </si>
  <si>
    <t>Měření zemních odporů zemniče</t>
  </si>
  <si>
    <t>747</t>
  </si>
  <si>
    <t>Elektromontáže - kompletace rozvodů</t>
  </si>
  <si>
    <t>747233220</t>
  </si>
  <si>
    <t>Montáž jistič třípólový nn do 63 A bez krytu se signálním kontaktem</t>
  </si>
  <si>
    <t>358224070</t>
  </si>
  <si>
    <t>jistič 3pólový-charakteristika B LPN (LSN) 63B/3</t>
  </si>
  <si>
    <t>748</t>
  </si>
  <si>
    <t>Elektromontáže - osvětlovací zařízení a svítidla</t>
  </si>
  <si>
    <t>748992300</t>
  </si>
  <si>
    <t>Měření intenzity osvětlení</t>
  </si>
  <si>
    <t>soubor</t>
  </si>
  <si>
    <t>748992300.1</t>
  </si>
  <si>
    <t>Měření intenzity osvětlení, světelné zkoušky zdrojů</t>
  </si>
  <si>
    <t>Práce a dodávky M</t>
  </si>
  <si>
    <t>21-M</t>
  </si>
  <si>
    <t>Elektromontáže</t>
  </si>
  <si>
    <t>210010521</t>
  </si>
  <si>
    <t>Otevření nebo uzavření krabice víčkem na závit</t>
  </si>
  <si>
    <t>34571457</t>
  </si>
  <si>
    <t>krabice pod omítku PVC odbočná kruhová D 70mm s víčkem</t>
  </si>
  <si>
    <t>34571451</t>
  </si>
  <si>
    <t>krabice pod omítku PVC přístrojová kruhová D 70mm hluboká</t>
  </si>
  <si>
    <t>210100001</t>
  </si>
  <si>
    <t>Ukončení vodičů v rozváděči nebo na přístroji včetně zapojení průřezu žíly do 2,5 mm2</t>
  </si>
  <si>
    <t>210100003</t>
  </si>
  <si>
    <t>Ukončení vodičů v rozváděči nebo na přístoji včetně zapojení průřezu žíly do16 mm2</t>
  </si>
  <si>
    <t>741112001</t>
  </si>
  <si>
    <t>Montáž krabice zapuštěná plastová kruhová</t>
  </si>
  <si>
    <t>741120003</t>
  </si>
  <si>
    <t>Montáž vodič Cu izolovaný plný a laněný žíla 10-16 mm2 pod omítku (např. CY)</t>
  </si>
  <si>
    <t>61</t>
  </si>
  <si>
    <t>34141029</t>
  </si>
  <si>
    <t>vodič propojovací flexibilní jádro Cu lanované izolace PVC 450/750V (H07V-K) 1x16mm2</t>
  </si>
  <si>
    <t>250*1,15 "Přepočtené koeficientem množství</t>
  </si>
  <si>
    <t>741122015</t>
  </si>
  <si>
    <t>Montáž kabel Cu bez ukončení uložený pod omítku plný kulatý 3x1,5 mm2 (např. CYKY)</t>
  </si>
  <si>
    <t>63</t>
  </si>
  <si>
    <t>34111030</t>
  </si>
  <si>
    <t>kabel instalační jádro Cu plné izolace PVC plášť PVC 450/750V (CYKY) 3x1,5mm2</t>
  </si>
  <si>
    <t>2100*1,15 "Přepočtené koeficientem množství</t>
  </si>
  <si>
    <t>741122016</t>
  </si>
  <si>
    <t>Montáž kabel Cu bez ukončení uložený pod omítku plný kulatý 3x2,5 až 6 mm2 (např. CYKY)</t>
  </si>
  <si>
    <t>34111036</t>
  </si>
  <si>
    <t>kabel instalační jádro Cu plné izolace PVC plášť PVC 450/750V (CYKY) 3x2,5mm2</t>
  </si>
  <si>
    <t>1700*1,15 "Přepočtené koeficientem množství</t>
  </si>
  <si>
    <t>741122031</t>
  </si>
  <si>
    <t>Montáž kabel Cu bez ukončení uložený pod omítku plný kulatý 5x1,5 až 2,5 mm2 (např. CYKY)</t>
  </si>
  <si>
    <t>34111094</t>
  </si>
  <si>
    <t>kabel instalační jádro Cu plné izolace PVC plášť PVC 450/750V (CYKY) 5x2,5mm2</t>
  </si>
  <si>
    <t>78</t>
  </si>
  <si>
    <t>100*1,15 "Přepočtené koeficientem množství</t>
  </si>
  <si>
    <t>34111090</t>
  </si>
  <si>
    <t>kabel instalační jádro Cu plné izolace PVC plášť PVC 450/750V (CYKY) 5x1,5mm2</t>
  </si>
  <si>
    <t>80</t>
  </si>
  <si>
    <t>741122032</t>
  </si>
  <si>
    <t>Montáž kabel Cu bez ukončení uložený pod omítku plný kulatý 5x4 až 6 mm2 (např. CYKY)</t>
  </si>
  <si>
    <t>34111098</t>
  </si>
  <si>
    <t>kabel instalační jádro Cu plné izolace PVC plášť PVC 450/750V (CYKY) 5x4mm2</t>
  </si>
  <si>
    <t>84</t>
  </si>
  <si>
    <t>50*1,15 "Přepočtené koeficientem množství</t>
  </si>
  <si>
    <t>34111100</t>
  </si>
  <si>
    <t>kabel instalační jádro Cu plné izolace PVC plášť PVC 450/750V (CYKY) 5x6mm2</t>
  </si>
  <si>
    <t>741122145</t>
  </si>
  <si>
    <t>Montáž kabel Cu plný kulatý žíla 5x16 mm2 zatažený v trubkách (např. CYKY)</t>
  </si>
  <si>
    <t>34113035</t>
  </si>
  <si>
    <t>kabel instalační jádro Cu plné izolace PVC plášť PVC 450/750V (CYKY) 5x16mm2</t>
  </si>
  <si>
    <t>230*1,15 "Přepočtené koeficientem množství</t>
  </si>
  <si>
    <t>741210003</t>
  </si>
  <si>
    <t>Montáž rozvodnice oceloplechová nebo plastová běžná do 100 kg</t>
  </si>
  <si>
    <t>R00000101</t>
  </si>
  <si>
    <t>rozváděč RJ dle specifikace</t>
  </si>
  <si>
    <t>R00000102</t>
  </si>
  <si>
    <t>rozváděč Rts+ch dle specifikace</t>
  </si>
  <si>
    <t>43</t>
  </si>
  <si>
    <t>R00000103</t>
  </si>
  <si>
    <t>rozváděč Rt dle specifikace</t>
  </si>
  <si>
    <t>R00000104</t>
  </si>
  <si>
    <t>rozváděč R2.1 dle specifikace</t>
  </si>
  <si>
    <t>741210201</t>
  </si>
  <si>
    <t>Montáž rozváděč skříňový nebo panelový dělitelný pole do 200 kg</t>
  </si>
  <si>
    <t>R00000105</t>
  </si>
  <si>
    <t>rozváděč RH, sestavený ze 2 polí dle specifikace</t>
  </si>
  <si>
    <t>741313042</t>
  </si>
  <si>
    <t>Montáž zásuvka (polo)zapuštěná šroubové připojení 2P+PE dvojí zapojení - průběžná se zapojením vodičů</t>
  </si>
  <si>
    <t>345551000</t>
  </si>
  <si>
    <t>zásuvka 1násobná 16A klasik 3553-01289 bílá</t>
  </si>
  <si>
    <t>345551040_T3</t>
  </si>
  <si>
    <t>zásuvka 1násobná 16A pod.om. ostatní barvy, s přepěť ochranou</t>
  </si>
  <si>
    <t>741313083</t>
  </si>
  <si>
    <t>Montáž zásuvka chráněná v krabici šroubové připojení 2P+PE dvojí zapojení, prostředí venkovní, mokré se zapojením vodičů</t>
  </si>
  <si>
    <t>345514850</t>
  </si>
  <si>
    <t>zásuvka krytá pro vlhké prostředí  S šedá 1x DIN.IP44</t>
  </si>
  <si>
    <t>37</t>
  </si>
  <si>
    <t>741313122</t>
  </si>
  <si>
    <t>Montáž zásuvek průmyslových spojovacích provedení IP 67 3P+N+PE 32 A se zapojením vodičů</t>
  </si>
  <si>
    <t>358111340</t>
  </si>
  <si>
    <t>zásuvka nepropustná spojovací ISG3243 32A 400 V 4pólová</t>
  </si>
  <si>
    <t>39</t>
  </si>
  <si>
    <t>35811071</t>
  </si>
  <si>
    <t>zásuvka nepropustná nástěnná 16A 400 V 4pólová</t>
  </si>
  <si>
    <t>741372053 N</t>
  </si>
  <si>
    <t>Montáž svítidlo LED Nouzové</t>
  </si>
  <si>
    <t>N10000001</t>
  </si>
  <si>
    <t>N1_LED svítidlo 3W/150lm, IP42</t>
  </si>
  <si>
    <t>49</t>
  </si>
  <si>
    <t>N20000002</t>
  </si>
  <si>
    <t>N2_LED svítidlo 3W/150lm, IP42</t>
  </si>
  <si>
    <t>N30000003</t>
  </si>
  <si>
    <t>N3_LED svítidlo 3W/150lm, IP42</t>
  </si>
  <si>
    <t>51</t>
  </si>
  <si>
    <t>741372112I</t>
  </si>
  <si>
    <t>Montáž svítidlo LED interiérové zapojením vodičů</t>
  </si>
  <si>
    <t>S40000013</t>
  </si>
  <si>
    <t>S4_LED svítidlo 43W/4000K/5520lm</t>
  </si>
  <si>
    <t>S60000014</t>
  </si>
  <si>
    <t>S6_LED svítidlo 18,4W/3000K/2040lm</t>
  </si>
  <si>
    <t>S80000015</t>
  </si>
  <si>
    <t>S8_LED svítidlo 36W/4000K/4500lm</t>
  </si>
  <si>
    <t>V100000019</t>
  </si>
  <si>
    <t>V1_LED svítidlo 1,2W/3000K/90lm</t>
  </si>
  <si>
    <t>S100000016</t>
  </si>
  <si>
    <t>S10_LED svítidlo 25,2W/4000K/3360lm</t>
  </si>
  <si>
    <t>46-M</t>
  </si>
  <si>
    <t>Zemní práce při extr.mont.pracích</t>
  </si>
  <si>
    <t>460680101</t>
  </si>
  <si>
    <t>Vybourání otvorů ve zdivu z lehkých betonů plochy do 0,09 m2, tloušťky do 15 cm</t>
  </si>
  <si>
    <t>460680452</t>
  </si>
  <si>
    <t>Vysekání kapes a výklenků ve zdivu cihelném pro krabice 10x10x8 cm</t>
  </si>
  <si>
    <t>460680583</t>
  </si>
  <si>
    <t>Vysekání rýh pro montáž trubek a kabelů v cihelných zdech hloubky do 3 cm a šířky do 7 cm</t>
  </si>
  <si>
    <t>460680701</t>
  </si>
  <si>
    <t>Bourání podlah a mazanin betonových tloušťky do 15 cm</t>
  </si>
  <si>
    <t>468101411</t>
  </si>
  <si>
    <t>Vysekání rýh pro montáž trubek a kabelů v cihelných zdech hl do 3 cm a š do 3 cm</t>
  </si>
  <si>
    <t>79</t>
  </si>
  <si>
    <t>PROMAT</t>
  </si>
  <si>
    <t>požární ucpávka</t>
  </si>
  <si>
    <t>c - Slaboproud</t>
  </si>
  <si>
    <t>21-M - Elektromontáže - slaboproudá alektrotechnika</t>
  </si>
  <si>
    <t xml:space="preserve">    M22-1-1 - Strukturovaná kabeláž - dodávka</t>
  </si>
  <si>
    <t xml:space="preserve">    - - DATOVÝ ROZVADĚČ DR2</t>
  </si>
  <si>
    <t xml:space="preserve">    -- - DATOVÝ ROZVADĚČ DR2</t>
  </si>
  <si>
    <t xml:space="preserve">    --- - AKTIVNÍ PRVKY</t>
  </si>
  <si>
    <t xml:space="preserve">    M22 - Strukturovaná kabeláž - montáž</t>
  </si>
  <si>
    <t xml:space="preserve">    M22-5-1 - Elektrická zabezpečovací signalizace - dodávka</t>
  </si>
  <si>
    <t xml:space="preserve">    M22-5-1. - Elektrická zabezpečovací signalizace - montáž</t>
  </si>
  <si>
    <t>Elektromontáže - slaboproudá alektrotechnika</t>
  </si>
  <si>
    <t>M22-1-1</t>
  </si>
  <si>
    <t>Strukturovaná kabeláž - dodávka</t>
  </si>
  <si>
    <t>Zásuvka datová 2xRJ 45 Cat.5 kompletní vč.rámečku, krabice V 1.NP - 18 ks + 2.NP - 24 ks = 42 ks</t>
  </si>
  <si>
    <t>407</t>
  </si>
  <si>
    <t>M22-1-2</t>
  </si>
  <si>
    <t>Zásuvka datová 1xRJ 45 Cat.5 kompletní vč.rámečku, krabice V 1.NP - 5 ks + 2.NP - 3 ks = 8 ks</t>
  </si>
  <si>
    <t>M22-1-3</t>
  </si>
  <si>
    <t>nestíněný kabel CAT 5, 4x2x0,5 s PVC pláštěm, kroucený s PVC křížem a Cu žílami  Kabel k zásuvkám 1.NP 2800m + 2.NP - 3600m + propojení DR - 200m = 6600m</t>
  </si>
  <si>
    <t>409</t>
  </si>
  <si>
    <t>M22-1-4</t>
  </si>
  <si>
    <t>kabel optický 4x50/125 MM Od DR do části B + rezrva = 200m</t>
  </si>
  <si>
    <t>M22-1-5</t>
  </si>
  <si>
    <t>Krabice přístrojová vč.zasekání Počet dle počtu zásuvek SKS = 42 ks+ 8 ks = 50 ks</t>
  </si>
  <si>
    <t>411</t>
  </si>
  <si>
    <t>M22-1-6</t>
  </si>
  <si>
    <t>Trubka ohebná PVC pr. 23 p.o. Pro datové kabely v 1.NP 350 m + 2.NP - 400m = 750 m</t>
  </si>
  <si>
    <t>M22-1-7</t>
  </si>
  <si>
    <t>Trubka ohebná pr. 36 p.o. Pro datové kabely v 1.NP 200 m + 2.NP - 200m = 400 m</t>
  </si>
  <si>
    <t>413</t>
  </si>
  <si>
    <t>M22-1-8</t>
  </si>
  <si>
    <t>Protahovací vodič do trubek pr. 2.5 mm Pomocný vodič pro protahování kabeláže v zasekaných trubkách, stejná délka jako je součet všech trubek ve zdi 750+400m = 1150 m + konce, které budou ponechány v rezervě z krabic pro snažší uchopení drátu.1150+rez50=1200m</t>
  </si>
  <si>
    <t>M22-1-10</t>
  </si>
  <si>
    <t>popiska rozvaděče, zásuvky, patch panelu Popis 60 ks zásuvek SKS, rozvodnice, komponentů SKS, nalepení štítků=140 ks</t>
  </si>
  <si>
    <t>415</t>
  </si>
  <si>
    <t>M22-1-11</t>
  </si>
  <si>
    <t>Protipožární ucpávka průrazu mezi požárními úseky Instalace mezi požárními úseky dle PBŘ</t>
  </si>
  <si>
    <t>kpl</t>
  </si>
  <si>
    <t>M22-1-12</t>
  </si>
  <si>
    <t>drobný montážní, úložný + podružný materiál Hmoždinky, šrouby, hřebíky, sádra, špalíky, příchytky, kotvy, podpěry atd.</t>
  </si>
  <si>
    <t>-</t>
  </si>
  <si>
    <t>DATOVÝ ROZVADĚČ DR2</t>
  </si>
  <si>
    <t>M22-1-13</t>
  </si>
  <si>
    <t>19" rozvaděč stojanový 22U/600x600 skleněné dveře instalován v 1.NP ve skladu = 1ks</t>
  </si>
  <si>
    <t>419</t>
  </si>
  <si>
    <t>M22-1-14</t>
  </si>
  <si>
    <t>19" rozvodný panel 5x220V-3m s přepěťovou ochranou instalován v 1.NP ve skladu = 1ks</t>
  </si>
  <si>
    <t>M22-1-15</t>
  </si>
  <si>
    <t>Vent.j.spodní(horní)-2V-220V/70W term. instalován v 1.NP ve skladu = 1ks</t>
  </si>
  <si>
    <t>421</t>
  </si>
  <si>
    <t>M22-1-16</t>
  </si>
  <si>
    <t>19" vyvazovací panel 1U 5x plastová úchytka  2ks pro patch panely + 2ks pro SWITCH = 4 ks</t>
  </si>
  <si>
    <t>M22-1-17</t>
  </si>
  <si>
    <t>Police pro nestandardní komponenty Pro instalaci komponentů a zařízení,které nemají rozměr 19"</t>
  </si>
  <si>
    <t>423</t>
  </si>
  <si>
    <t>M22-1-18</t>
  </si>
  <si>
    <t>Montážní sada M6 Vyvaz.panel 10x2+patch penel 4x4+police 4 ventil.jednotka+44 pro SWITCH = 80 ks</t>
  </si>
  <si>
    <t>M22-1-19</t>
  </si>
  <si>
    <t>rozvodná krabice  instalace v DR - napojení uzemnění = 1 ks</t>
  </si>
  <si>
    <t>425</t>
  </si>
  <si>
    <t>M22-1-20</t>
  </si>
  <si>
    <t>metalický patch panel 24xRJ45/UTP/cat.5/1U Pro datové rozvody 84 portů + 8 ks IP kamery  = 92/24 = 4 ks</t>
  </si>
  <si>
    <t>M22-1-21</t>
  </si>
  <si>
    <t>Optický rozvoděč 4x SC konektor+4x pigtail+čelní panel+provařovací kazeta propojení DR = 1 ks</t>
  </si>
  <si>
    <t>--</t>
  </si>
  <si>
    <t>M22-1-22</t>
  </si>
  <si>
    <t>"5.0 Megapixelová, R6, IP vnitřní antivandal miniDome kamera s IR a wifi, 1/3"" progressive CMOS, komprese H.264 / MJPEG/H.264+, max.rozlišení: (2560×1920), 25fps (2048×1536), 25fps (1920× 1080), 25fps (1280×720), objektiv: 4mm (6mm volitelně) @ F1.2, úhel záběru: úhel záběru: 70°(4mm), 43.3°(6mm), Citlivost: 0.01Lux @(F1.2,AGC ON) 0 LUX s IR, Den &amp; Noc:ICR automaticky, 3D-DNR, D-WDR, Slot na SD/SDHC/SDXC kartu až 128GB, Wifi standard: IEEE802.11b, 802.11g, 802.11n, Napájení: DC12V/416mA, PoE (802.3af, Power over Ethernet), Dosah IR:10-30m, Krytí: IP66, Pracovní rozsah: -30°C – 60°C, Poplachový I/O 1/1, Audio I/O 1/1, Antivandal krytí: IEC60068-2-75Eh, 20J; EN50102, až IK10, Program iVMS4200 zdarma, doporučený kryt pro skrytou montáž kabelů: DS-1280ZJ-DM18" Vnitřní kamery - rozmístění dle půdorysného plánu = 6 ks</t>
  </si>
  <si>
    <t>429</t>
  </si>
  <si>
    <t>M22-1-24</t>
  </si>
  <si>
    <t>Stěnový držák pro mini dome kamery pro 6 ks IP kamer = 6 ks držáku</t>
  </si>
  <si>
    <t>M22-1-25</t>
  </si>
  <si>
    <t>8 kanálový 4K síťový digitální videorekordér, záznam video&amp;audio, komprese H.265/H.264/MPEG4,  vstupní/odchozí šířka pásma 160M/256Mbps, dekódování hl. monitor: 4-k @ 4K, nebo 16-k @ 1080p, HDMI (4K) a VGA na hlavní monitor, 1x RJ45 10M/100M/1000M Ethernet Port, podpora 2x HDD o kapacitě 6TB, 1* USB 2.0, 1* USB 3.0, bez HDD, Poplachový I/O: 4/1, lokalizace v čj., napájení: 240V AC, 50Hz/15W, velikost 1U, Program iVMS4200 zdarma  pro celý systém CCTV - 8vstupů = 6 IP kamer</t>
  </si>
  <si>
    <t>431</t>
  </si>
  <si>
    <t>M22-1-26</t>
  </si>
  <si>
    <t>Pevný disk pro CCTV systémy 3TB rozšíření záznamu na dobu 7 dnů</t>
  </si>
  <si>
    <t>M22-1-27</t>
  </si>
  <si>
    <t>Vysoce kvalitní ethernetový přepínač, jehož pomocí propojíte ve vaší sítí až 8 počítačů s přenosovou rychlostí až 1 Gb/s na port. 16 portů jsou navíc vybaveny možností napájení síťových prvků pomocí PoE standardu. Přepínač podporuje celé řady ethernetových protokolů, jako je například 802.3u, 802.3ab a 802.3af. Každý z osmi portů je opatřen led indikátorem, díky kterému vždy snadno zkontroluje správný běh jednotlivých portů a tím i vaší sítě. Přepínač disponuje celkovou šířkou pásma až 16 Gb/s. Samozřejmě podporuje, jak full-duplex, tak i half-duplex režim. Pro napojení IP kamer 6ks = 1 ks switch</t>
  </si>
  <si>
    <t>---</t>
  </si>
  <si>
    <t>AKTIVNÍ PRVKY</t>
  </si>
  <si>
    <t>M22-1-28</t>
  </si>
  <si>
    <t>WiFi. Frekvence 2412-2462MHz, Normy 802.11b/g/n, Max rychlost 300Mbps, LAN port 1xRJ45 10/100Mbps, napájení 12-24V ( pouze PoE), Bezdrátové operační módy AP, operační módy Bridge, DHCP server/klient Ne/Ano, šifrování WEP, WPA,WPA2,  instalace dle půdorysného plánu 2 ks</t>
  </si>
  <si>
    <t>435</t>
  </si>
  <si>
    <t>M22-1-29</t>
  </si>
  <si>
    <t>SWITCH 24x10/100/1000Mbit/s Pro datové rozvody = 2 ks</t>
  </si>
  <si>
    <t>M22-1-32</t>
  </si>
  <si>
    <t>Prpojovací PATCH kabely Cat.5 UTP - 2-5 m Pro datové rozvody =50 ks</t>
  </si>
  <si>
    <t>437</t>
  </si>
  <si>
    <t>M22-1-33</t>
  </si>
  <si>
    <t>Záložní zdroj UPS 1500VA montáž do RACKu Záložní zdroj pro SWITCH pro 2 ks + záznamové zařízení CCTV - postačí 1 ks UPS</t>
  </si>
  <si>
    <t>M22</t>
  </si>
  <si>
    <t>Strukturovaná kabeláž - montáž</t>
  </si>
  <si>
    <t>220290002</t>
  </si>
  <si>
    <t>Zásuvka datová 2xRJ 45 Cat.5 kompletní vč.rámečku, krabice</t>
  </si>
  <si>
    <t>439</t>
  </si>
  <si>
    <t>220290001</t>
  </si>
  <si>
    <t>Zásuvka datová 1xRJ 45 Cat.5 kompletní vč.rámečku, krabice</t>
  </si>
  <si>
    <t>440</t>
  </si>
  <si>
    <t>220280201</t>
  </si>
  <si>
    <t>nestíněný kabel CAT 5, 4x2x0,5 s PVC pláštěm, kroucený s PVC křížem a Cu žílami</t>
  </si>
  <si>
    <t>441</t>
  </si>
  <si>
    <t>220280201.1</t>
  </si>
  <si>
    <t>kabel optický 4x50/125 MM</t>
  </si>
  <si>
    <t>442</t>
  </si>
  <si>
    <t>22 026 0003</t>
  </si>
  <si>
    <t>Krabice přístrojová vč.zasekání</t>
  </si>
  <si>
    <t>443</t>
  </si>
  <si>
    <t>22 026 0533</t>
  </si>
  <si>
    <t>Trubka ohebná PVC pr. 23 p.o.</t>
  </si>
  <si>
    <t>444</t>
  </si>
  <si>
    <t>22 026 0554</t>
  </si>
  <si>
    <t>Trubka ohebná pr. 36 p.o.</t>
  </si>
  <si>
    <t>445</t>
  </si>
  <si>
    <t>22 027 0301</t>
  </si>
  <si>
    <t>Protahovací vodič do trubek pr. 2.5 mm</t>
  </si>
  <si>
    <t>446</t>
  </si>
  <si>
    <t>22 0300 201</t>
  </si>
  <si>
    <t>připojení kabelu 4P na patch panel</t>
  </si>
  <si>
    <t>447</t>
  </si>
  <si>
    <t>22 011 1431</t>
  </si>
  <si>
    <t>měření metalické kabeláže (cat.5e), měř. protokol</t>
  </si>
  <si>
    <t>4P</t>
  </si>
  <si>
    <t>448</t>
  </si>
  <si>
    <t>22 011 0346</t>
  </si>
  <si>
    <t>popiska rozvaděče, zásuvky, patch panelu</t>
  </si>
  <si>
    <t>449</t>
  </si>
  <si>
    <t>22 026 1662</t>
  </si>
  <si>
    <t>drážka pro trubku 23 vč.začištění</t>
  </si>
  <si>
    <t>450</t>
  </si>
  <si>
    <t>22 026 1663</t>
  </si>
  <si>
    <t>Drážka pro trubku pr. 36 mm vč.začištění</t>
  </si>
  <si>
    <t>451</t>
  </si>
  <si>
    <t>460680041</t>
  </si>
  <si>
    <t>Průraz zdí 30-45 cm</t>
  </si>
  <si>
    <t>452</t>
  </si>
  <si>
    <t>460680042</t>
  </si>
  <si>
    <t>průraz stropu</t>
  </si>
  <si>
    <t>453</t>
  </si>
  <si>
    <t>M22-1-36</t>
  </si>
  <si>
    <t>Protipožární ucpávka průrazu mezi požárními úseky</t>
  </si>
  <si>
    <t>454</t>
  </si>
  <si>
    <t>M22-1-37</t>
  </si>
  <si>
    <t>drobný montážní, úložný + podružný materiál</t>
  </si>
  <si>
    <t>455</t>
  </si>
  <si>
    <t>M22-1-38</t>
  </si>
  <si>
    <t>Demontáž stáívajících rozvodů</t>
  </si>
  <si>
    <t>Nhod</t>
  </si>
  <si>
    <t>456</t>
  </si>
  <si>
    <t>M22-1-39</t>
  </si>
  <si>
    <t>19" rozvaděč stojanový 22U/600x600 skleněné dveře</t>
  </si>
  <si>
    <t>457</t>
  </si>
  <si>
    <t>M22-1-40</t>
  </si>
  <si>
    <t>19" rozvodný panel 5x220V-3m s přepěťovou ochranou</t>
  </si>
  <si>
    <t>458</t>
  </si>
  <si>
    <t>M22-1-41</t>
  </si>
  <si>
    <t>Vent.j.spodní(horní)-2V-220V/70W term.</t>
  </si>
  <si>
    <t>459</t>
  </si>
  <si>
    <t>M22-1-42</t>
  </si>
  <si>
    <t>19" vyvazovací panel 1U 5x plastová úchytka</t>
  </si>
  <si>
    <t>460</t>
  </si>
  <si>
    <t>M22-1-43</t>
  </si>
  <si>
    <t>Police pro nestandardní komponenty</t>
  </si>
  <si>
    <t>461</t>
  </si>
  <si>
    <t>M22-1-44</t>
  </si>
  <si>
    <t>Montážní sada M6</t>
  </si>
  <si>
    <t>462</t>
  </si>
  <si>
    <t>22 026 0103</t>
  </si>
  <si>
    <t>rozvodná krabice</t>
  </si>
  <si>
    <t>463</t>
  </si>
  <si>
    <t>22 029 0971</t>
  </si>
  <si>
    <t>metalický patch panel 24xRJ45/UTP/cat.5e/1U</t>
  </si>
  <si>
    <t>464</t>
  </si>
  <si>
    <t>M22-1-45</t>
  </si>
  <si>
    <t>Optický rozvoděč 4x SC konektor+4x pigtail+čelní panel+provařovací kazeta</t>
  </si>
  <si>
    <t>465</t>
  </si>
  <si>
    <t>M22-1-46</t>
  </si>
  <si>
    <t>5.0 Megapixelová, R6, IP vnitřní antivandal miniDome kamera s IR a wifi, 1/3" progressive CMOS, komprese H.264 / MJPEG/H.264+, max.rozlišení: (2560×1920), 25fps (2048×1536), 25fps (1920× 1080), 25fps (1280×720), objektiv: 4mm (6mm volitelně) @ F1.2, úhel záběru: úhel záběru: 70°(4mm), 43.3°(6mm), Citlivost: 0.01Lux @(F1.2,AGC ON) 0 LUX s IR, Den &amp; Noc:ICR automaticky, 3D-DNR, D-WDR, Slot na SD/SDHC/SDXC kartu až 128GB, Wifi standard: IEEE802.11b, 802.11g, 802.11n, Napájení: DC12V/416mA, PoE (802.3af, Power over Ethernet), Dosah IR:10-30m, Krytí: IP66, Pracovní rozsah: -30°C – 60°C, Poplachový I/O 1/1, Audio I/O 1/1, Antivandal krytí: IEC60068-2-75Eh, 20J; EN50102, až IK10, Program iVMS4200 zdarma, doporučený kryt pro skrytou montáž kabelů: DS-1280ZJ-DM18</t>
  </si>
  <si>
    <t>466</t>
  </si>
  <si>
    <t>22 006 0045</t>
  </si>
  <si>
    <t>Stěnový držák pro mini dome kamery</t>
  </si>
  <si>
    <t>467</t>
  </si>
  <si>
    <t>M22-1-48</t>
  </si>
  <si>
    <t>8 kanálový 4K síťový digitální videorekordér, záznam video&amp;audio, komprese H.265/H.264/MPEG4, vstupní/odchozí šířka pásma 160M/256Mbps, dekódování hl. monitor: 4-k @ 4K, nebo 16-k @ 1080p, HDMI (4K) a VGA na hlavní monitor, 1x RJ45 10M/100M/1000M Ethernet Port, podpora 2x HDD o kapacitě 6TB, 1* USB 2.0, 1* USB 3.0, bez HDD, Poplachový I/O: 4/1, lokalizace v čj., napájení: 240V AC, 50Hz/15W, velikost 1U, Program iVMS4200 zdarma</t>
  </si>
  <si>
    <t>468</t>
  </si>
  <si>
    <t>M22-1-49</t>
  </si>
  <si>
    <t>Pevný disk pro CCTV systémy 3TB</t>
  </si>
  <si>
    <t>469</t>
  </si>
  <si>
    <t>M22-1-50</t>
  </si>
  <si>
    <t>Konfigurace, zaškolení a test systému</t>
  </si>
  <si>
    <t>470</t>
  </si>
  <si>
    <t>M22-1-51</t>
  </si>
  <si>
    <t>Vysoce kvalitní ethernetový přepínač, jehož pomocí propojíte ve vaší sítí až 8 počítačů s přenosovou rychlostí až 1 Gb/s na port. 16 portů jsou navíc vybaveny možností napájení síťových prvků pomocí PoE standardu. Přepínač podporuje celé řady ethernetových protokolů, jako je například 802.3u, 802.3ab a 802.3af. Každý z osmi portů je opatřen led indikátorem, díky kterému vždy snadno zkontroluje správný běh jednotlivých portů a tím i vaší sítě. Přepínač disponuje celkovou šířkou pásma až 16 Gb/s. Samozřejmě podporuje, jak full-duplex, tak i half-duplex režim.</t>
  </si>
  <si>
    <t>471</t>
  </si>
  <si>
    <t>M22-1-52</t>
  </si>
  <si>
    <t>WiFi. Frekvence 2412-2462MHz, Normy 802.11b/g/n, Max rychlost 300Mbps, LAN port 1xRJ45 10/100Mbps, napájení 12-24V ( pouze PoE), Bezdrátové operační módy AP, operační módy Bridge, DHCP server/klient Ne/Ano, šifrování WEP, WPA,WPA2,</t>
  </si>
  <si>
    <t>M22-1-53</t>
  </si>
  <si>
    <t>Dokumentace skutečného stavu</t>
  </si>
  <si>
    <t>473</t>
  </si>
  <si>
    <t>M22-1-54</t>
  </si>
  <si>
    <t>SWITCH 24x10/100/1000Mbit/s</t>
  </si>
  <si>
    <t>M22-1-59</t>
  </si>
  <si>
    <t>Prpojovací PATCH kabely Cat.5 UTP - 2-5 m</t>
  </si>
  <si>
    <t>475</t>
  </si>
  <si>
    <t>M22-1-60</t>
  </si>
  <si>
    <t>Záložní zdroj UPS 1500VA montáž do RACKu</t>
  </si>
  <si>
    <t>M22-5-1</t>
  </si>
  <si>
    <t>Elektrická zabezpečovací signalizace - dodávka</t>
  </si>
  <si>
    <t>Klávesnice LCD  v 1.NP 3 ks celkem = 3 ks</t>
  </si>
  <si>
    <t>477</t>
  </si>
  <si>
    <t>M22-5-2</t>
  </si>
  <si>
    <t>Koncentrátor 8 vstupů/4x výstup včetně montážní krabice Sběrnice č.1 - 6 ks + sběrnice č.2 - 3 ks  = 9 ks</t>
  </si>
  <si>
    <t>M22-5-3</t>
  </si>
  <si>
    <t>Prostorový PIR detektor detekce 15x15 m včetně držáku Sběrnice č.1 - 12 ks + sběrnice č.2 - 14 ks = 26 ks</t>
  </si>
  <si>
    <t>479</t>
  </si>
  <si>
    <t>M22-5-4</t>
  </si>
  <si>
    <t>Detektor tříštění skla Sběrnice č.1 - 12ks = 12 ks</t>
  </si>
  <si>
    <t>M22-5-5</t>
  </si>
  <si>
    <t>Magnetický kontakt dveřní, okenní  Sběrnice č.1 -12 ks + sběrnice č.2 - 5 ks = 17 ks</t>
  </si>
  <si>
    <t>481</t>
  </si>
  <si>
    <t>M22-5-6</t>
  </si>
  <si>
    <t>LED indikátor, zobrazující stav zabezpečení, zelená a červená LED dioda  Podle počtu klávesnic pro každou klávesnici 3 ks 3x1ks = 3 ks</t>
  </si>
  <si>
    <t>M22-5-7</t>
  </si>
  <si>
    <t>Kabel k magnetickým kontaktům 4x0,22 Sběrnice č.1 - 70 m + sběrnice č.2 - 40m = 110m</t>
  </si>
  <si>
    <t>483</t>
  </si>
  <si>
    <t>M22-5-8</t>
  </si>
  <si>
    <t>Kabel sběrnice EZS 2x2x0,8 twistovaný + 2x1,5 napájecí Sběrnice č.1 - 200 m + sběrnice č. 2 = 130m = 330m</t>
  </si>
  <si>
    <t>M22-5-9</t>
  </si>
  <si>
    <t>Kabel k PIR detektorům 4x0,22+2x0,6 38ks detektorů*5 m + prořez = 210m</t>
  </si>
  <si>
    <t>485</t>
  </si>
  <si>
    <t>M22-5-10</t>
  </si>
  <si>
    <t>Trubka ohebná PVC pr.16 mm Shodná jako délka kabelů EZS 330 + 210 + 110 = 550 m</t>
  </si>
  <si>
    <t>M22-5-11</t>
  </si>
  <si>
    <t>Protahovací vodič do trubek pr. 2.5 mm Pomocný vodič pro protahování kabeláže v zasekaných trubkách, stejná délka jako je součet všech trubek ve zdi 550 = 550 m + konce, které budou ponechány v rezervě z krabic pro snažší uchopení drátu.550+rez50=600m</t>
  </si>
  <si>
    <t>487</t>
  </si>
  <si>
    <t>M22-5-12</t>
  </si>
  <si>
    <t>Krabice elektroinstalační protahovací z PE vč.zasekání Krabice osazeny v rozích pro snažši zatažení kabeláže do PVC trubek v úsecích po 8 m. 550:8=69 ks</t>
  </si>
  <si>
    <t>M22-5-13</t>
  </si>
  <si>
    <t>Krabice rozvodná Propojení sběrnice u koncentrátorů 9 ks + klávesnice 3 ks = 12 ks</t>
  </si>
  <si>
    <t>489</t>
  </si>
  <si>
    <t>M22-5-14</t>
  </si>
  <si>
    <t>Svorkovnice, šrouby, hmoždinky,drobný mat. Pomocný instalační materiál = 1 kpl</t>
  </si>
  <si>
    <t>M22-5-15</t>
  </si>
  <si>
    <t>M22-5-1.</t>
  </si>
  <si>
    <t>Elektrická zabezpečovací signalizace - montáž</t>
  </si>
  <si>
    <t>491</t>
  </si>
  <si>
    <t>22 071 1111</t>
  </si>
  <si>
    <t>Klávesnice LCD</t>
  </si>
  <si>
    <t>22 071 1112</t>
  </si>
  <si>
    <t>Koncentrátor 8 vstupů/4x výstup včetně montážní krabice</t>
  </si>
  <si>
    <t>493</t>
  </si>
  <si>
    <t>22 071 1301</t>
  </si>
  <si>
    <t>Prostorový PIR detektor detekce 15x15 m včetně držáku</t>
  </si>
  <si>
    <t>22 071 1306</t>
  </si>
  <si>
    <t>Detektor tříštění skla</t>
  </si>
  <si>
    <t>495</t>
  </si>
  <si>
    <t>22 071 1304</t>
  </si>
  <si>
    <t>Magnetický kontakt dveřní, okenní</t>
  </si>
  <si>
    <t>22 071 1403</t>
  </si>
  <si>
    <t>LED indikátor, zobrazující stav zabezpečení, zelená a červená LED dioda</t>
  </si>
  <si>
    <t>497</t>
  </si>
  <si>
    <t>22 028 0010</t>
  </si>
  <si>
    <t>Kabel k magnetickým kontaktům 4x0,22</t>
  </si>
  <si>
    <t>22 028 0010.1</t>
  </si>
  <si>
    <t>Kabel sběrnice EZS 2x2x0,8 twistovaný + 2x1,5 napájecí</t>
  </si>
  <si>
    <t>499</t>
  </si>
  <si>
    <t>22 028 0010.2</t>
  </si>
  <si>
    <t>Kabel k PIR detektorům 4x0,22+2x0,6</t>
  </si>
  <si>
    <t>22 026 0531</t>
  </si>
  <si>
    <t>Trubka ohebná PVC pr.16 mm</t>
  </si>
  <si>
    <t>501</t>
  </si>
  <si>
    <t>22 026 1662.1</t>
  </si>
  <si>
    <t>Drážka pro trubku 16 včetně začištění</t>
  </si>
  <si>
    <t>503</t>
  </si>
  <si>
    <t>460680041.1</t>
  </si>
  <si>
    <t>Průraz zdí 15 cm</t>
  </si>
  <si>
    <t>505</t>
  </si>
  <si>
    <t>22 026 0003.1</t>
  </si>
  <si>
    <t>Krabice elektroinstalační protahovací z PE vč.zasekání</t>
  </si>
  <si>
    <t>22 026 0003.2</t>
  </si>
  <si>
    <t>Krabice rozvodná</t>
  </si>
  <si>
    <t>507</t>
  </si>
  <si>
    <t>M22-5-16</t>
  </si>
  <si>
    <t>Svorkovnice, šrouby, hmoždinky,drobný mat.</t>
  </si>
  <si>
    <t>M22-5-17</t>
  </si>
  <si>
    <t>Oživení, uvedení do provozu</t>
  </si>
  <si>
    <t>509</t>
  </si>
  <si>
    <t>M22-5-18</t>
  </si>
  <si>
    <t>M22-5-19</t>
  </si>
  <si>
    <t>Zaškolení obsluhy</t>
  </si>
  <si>
    <t>511</t>
  </si>
  <si>
    <t>M22-5-20</t>
  </si>
  <si>
    <t>Výchozí revize elektro</t>
  </si>
  <si>
    <t>M22-5-21</t>
  </si>
  <si>
    <t>d - ZTI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</si>
  <si>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</si>
  <si>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</si>
  <si>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</si>
  <si>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</si>
  <si>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>721</t>
  </si>
  <si>
    <t>Zdravotechnika - vnitřní kanalizace</t>
  </si>
  <si>
    <t>721100911</t>
  </si>
  <si>
    <t>Opravy potrubí hrdlového zazátkování hrdla kanalizačního potrubí</t>
  </si>
  <si>
    <t>721140806</t>
  </si>
  <si>
    <t>Demontáž potrubí z litinových trub odpadních nebo dešťových přes 100 do DN 200</t>
  </si>
  <si>
    <t>721171803</t>
  </si>
  <si>
    <t>Demontáž potrubí z novodurových trub odpadních nebo připojovacích do D 75</t>
  </si>
  <si>
    <t>721174043</t>
  </si>
  <si>
    <t>Potrubí z trub polypropylenových připojovací DN 50</t>
  </si>
  <si>
    <t>721174045</t>
  </si>
  <si>
    <t>Potrubí z trub polypropylenových připojovací DN 110</t>
  </si>
  <si>
    <t>721175022</t>
  </si>
  <si>
    <t>Plastové potrubí odhlučněné dvouvrstvé svodné (ležaté) DN 125</t>
  </si>
  <si>
    <t>721194105</t>
  </si>
  <si>
    <t>Vyměření přípojek na potrubí vyvedení a upevnění odpadních výpustek DN 50</t>
  </si>
  <si>
    <t>721194109</t>
  </si>
  <si>
    <t>Vyměření přípojek na potrubí vyvedení a upevnění odpadních výpustek DN 110</t>
  </si>
  <si>
    <t>721273153</t>
  </si>
  <si>
    <t>Ventilační hlavice z polypropylenu (PP) DN 110</t>
  </si>
  <si>
    <t>721290111</t>
  </si>
  <si>
    <t>Zkouška těsnosti kanalizace v objektech vodou do DN 125</t>
  </si>
  <si>
    <t>998721102</t>
  </si>
  <si>
    <t>Přesun hmot pro vnitřní kanalizace stanovený z hmotnosti přesunovaného materiálu vodorovná dopravní vzdálenost do 50 m v objektech výšky přes 6 do 12 m</t>
  </si>
  <si>
    <t>722</t>
  </si>
  <si>
    <t>Zdravotechnika - vnitřní vodovod</t>
  </si>
  <si>
    <t>722130803</t>
  </si>
  <si>
    <t>Demontáž potrubí z ocelových trubek pozinkovaných závitových přes 40 do DN 50</t>
  </si>
  <si>
    <t>722174002</t>
  </si>
  <si>
    <t>Potrubí z plastových trubek z polypropylenu PPR svařovaných polyfúzně PN 16 (SDR 7,4) D 20 x 2,8</t>
  </si>
  <si>
    <t>722181222</t>
  </si>
  <si>
    <t>Ochrana potrubí termoizolačními trubicemi z pěnového polyetylenu PE přilepenými v příčných a podélných spojích, tloušťky izolace přes 6 do 9 mm, vnitřního průměru izolace DN přes 22 do 45 mm</t>
  </si>
  <si>
    <t>722190901</t>
  </si>
  <si>
    <t>Opravy ostatní uzavření nebo otevření vodovodního potrubí při opravách včetně vypuštění a napuštění</t>
  </si>
  <si>
    <t>722232044</t>
  </si>
  <si>
    <t>Armatury se dvěma závity kulové kohouty PN 42 do 185 °C přímé vnitřní závit G 3/4"</t>
  </si>
  <si>
    <t>722290226</t>
  </si>
  <si>
    <t>Zkoušky, proplach a desinfekce vodovodního potrubí zkoušky těsnosti vodovodního potrubí závitového do DN 50</t>
  </si>
  <si>
    <t>722290234</t>
  </si>
  <si>
    <t>Zkoušky, proplach a desinfekce vodovodního potrubí proplach a desinfekce vodovodního potrubí do DN 80</t>
  </si>
  <si>
    <t>998722102</t>
  </si>
  <si>
    <t>Přesun hmot pro vnitřní vodovod stanovený z hmotnosti přesunovaného materiálu vodorovná dopravní vzdálenost do 50 m v objektech výšky přes 6 do 12 m</t>
  </si>
  <si>
    <t>725</t>
  </si>
  <si>
    <t>Zdravotechnika - zařizovací předměty</t>
  </si>
  <si>
    <t>725110811</t>
  </si>
  <si>
    <t>Demontáž klozetů splachovacích s nádrží nebo tlakovým splachovačem</t>
  </si>
  <si>
    <t>725112022</t>
  </si>
  <si>
    <t>Zařízení záchodů klozety keramické závěsné na nosné stěny s hlubokým splachováním odpad vodorovný</t>
  </si>
  <si>
    <t>725210821</t>
  </si>
  <si>
    <t>Demontáž umyvadel bez výtokových armatur umyvadel</t>
  </si>
  <si>
    <t>725211623</t>
  </si>
  <si>
    <t>Umyvadla keramická bílá bez výtokových armatur připevněná na stěnu šrouby se sloupem, šířka umyvadla 600 mm</t>
  </si>
  <si>
    <t>725331111</t>
  </si>
  <si>
    <t>Výlevky bez výtokových armatur a splachovací nádrže keramické se sklopnou plastovou mřížkou 425 mm</t>
  </si>
  <si>
    <t>725810811</t>
  </si>
  <si>
    <t>Demontáž výtokových ventilů nástěnných</t>
  </si>
  <si>
    <t>725813111</t>
  </si>
  <si>
    <t>Ventily rohové bez připojovací trubičky nebo flexi hadičky G 1/2"</t>
  </si>
  <si>
    <t>55190001</t>
  </si>
  <si>
    <t>flexi hadice ohebná sanitární D 9x13mm FF 3/8" 500mm</t>
  </si>
  <si>
    <t>725820801</t>
  </si>
  <si>
    <t>Demontáž baterií nástěnných do G 3/4</t>
  </si>
  <si>
    <t>725820802</t>
  </si>
  <si>
    <t>Demontáž baterií stojánkových do 1 otvoru</t>
  </si>
  <si>
    <t>725821316</t>
  </si>
  <si>
    <t>Baterie dřezové nástěnné pákové s otáčivým plochým ústím a délkou ramínka 300 mm</t>
  </si>
  <si>
    <t>725822613</t>
  </si>
  <si>
    <t>Baterie umyvadlové stojánkové pákové s výpustí</t>
  </si>
  <si>
    <t>725850800</t>
  </si>
  <si>
    <t>Demontáž odpadních ventilů všech připojovacích dimenzí</t>
  </si>
  <si>
    <t>725851325</t>
  </si>
  <si>
    <t>Ventily odpadní pro zařizovací předměty umyvadlové bez přepadu G 5/4"</t>
  </si>
  <si>
    <t>725860811</t>
  </si>
  <si>
    <t>Demontáž zápachových uzávěrek pro zařizovací předměty jednoduchých</t>
  </si>
  <si>
    <t>725861102</t>
  </si>
  <si>
    <t>Zápachové uzávěrky zařizovacích předmětů pro umyvadla DN 40</t>
  </si>
  <si>
    <t>725980123</t>
  </si>
  <si>
    <t>Dvířka 30/30</t>
  </si>
  <si>
    <t>998725102</t>
  </si>
  <si>
    <t>Přesun hmot pro zařizovací předměty stanovený z hmotnosti přesunovaného materiálu vodorovná dopravní vzdálenost do 50 m v objektech výšky přes 6 do 12 m</t>
  </si>
  <si>
    <t>726</t>
  </si>
  <si>
    <t>Zdravotechnika - předstěnové instalace</t>
  </si>
  <si>
    <t>726131041</t>
  </si>
  <si>
    <t>Předstěnové instalační systémy do lehkých stěn s kovovou konstrukcí pro závěsné klozety ovládání zepředu, stavební výšky 1120 mm</t>
  </si>
  <si>
    <t>726191002</t>
  </si>
  <si>
    <t>Ostatní příslušenství instalačních systémů souprava pro předstěnovou montáž</t>
  </si>
  <si>
    <t>998726112</t>
  </si>
  <si>
    <t>Přesun hmot pro instalační prefabrikáty stanovený z hmotnosti přesunovaného materiálu vodorovná dopravní vzdálenost do 50 m v objektech výšky přes 6 m do 12 m</t>
  </si>
  <si>
    <t>e - ÚT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</si>
  <si>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</si>
  <si>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</si>
  <si>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</si>
  <si>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</si>
  <si>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</si>
  <si>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731</t>
  </si>
  <si>
    <t>Ústřední vytápění - kotelny</t>
  </si>
  <si>
    <t>731341130</t>
  </si>
  <si>
    <t>Hadice napouštěcí pryžové Ø 16/23</t>
  </si>
  <si>
    <t>998731101</t>
  </si>
  <si>
    <t>Přesun hmot pro kotelny stanovený z hmotnosti přesunovaného materiálu vodorovná dopravní vzdálenost do 50 m v objektech výšky do 6 m</t>
  </si>
  <si>
    <t>732</t>
  </si>
  <si>
    <t>Ústřední vytápění - strojovny</t>
  </si>
  <si>
    <t>732110812</t>
  </si>
  <si>
    <t>Demontáž těles rozdělovačů a sběračů přes 100 do DN 200</t>
  </si>
  <si>
    <t>732111135</t>
  </si>
  <si>
    <t>Rozdělovače a sběrače tělesa rozdělovačů a sběračů z ocelových trub bezešvých DN 150</t>
  </si>
  <si>
    <t>732111233</t>
  </si>
  <si>
    <t>Rozdělovače a sběrače tělesa rozdělovačů a sběračů z ocelových trub bezešvých Příplatek k cenám za každých dalších i započatých 0,5 m délky tělesa DN 150</t>
  </si>
  <si>
    <t>732111315</t>
  </si>
  <si>
    <t>Rozdělovače a sběrače trubková hrdla rozdělovačů a sběračů bez přírub DN 32</t>
  </si>
  <si>
    <t>732111316</t>
  </si>
  <si>
    <t>Rozdělovače a sběrače trubková hrdla rozdělovačů a sběračů bez přírub DN 40</t>
  </si>
  <si>
    <t>732111318</t>
  </si>
  <si>
    <t>Rozdělovače a sběrače trubková hrdla rozdělovačů a sběračů bez přírub DN 50</t>
  </si>
  <si>
    <t>73211131R</t>
  </si>
  <si>
    <t>Trubková hrdla rozdělovačů a sběračů bez přírub DN 20</t>
  </si>
  <si>
    <t>732111328</t>
  </si>
  <si>
    <t>Rozdělovače a sběrače trubková hrdla rozdělovačů a sběračů bez přírub DN 100</t>
  </si>
  <si>
    <t>732199100</t>
  </si>
  <si>
    <t>Montáž a dodávka štítků orientačních</t>
  </si>
  <si>
    <t>998732101</t>
  </si>
  <si>
    <t>Přesun hmot pro strojovny stanovený z hmotnosti přesunovaného materiálu vodorovná dopravní vzdálenost do 50 m v objektech výšky do 6 m</t>
  </si>
  <si>
    <t>733</t>
  </si>
  <si>
    <t>Ústřední vytápění - rozvodné potrubí</t>
  </si>
  <si>
    <t>733110803</t>
  </si>
  <si>
    <t>Demontáž potrubí z trubek ocelových závitových DN do 15</t>
  </si>
  <si>
    <t>733110806</t>
  </si>
  <si>
    <t>Demontáž potrubí z trubek ocelových závitových DN přes 15 do 32</t>
  </si>
  <si>
    <t>733111215</t>
  </si>
  <si>
    <t>Potrubí z trubek ocelových závitových černých spojovaných svařováním bezešvých zesílených nízkotlakých PN 16 do 115°C v kotelnách a strojovnách DN 25</t>
  </si>
  <si>
    <t>733122222</t>
  </si>
  <si>
    <t>Potrubí z trubek ocelových hladkých spojovaných lisováním z uhlíkové oceli tenkostěnné vně pozinkované PN 16, T= +110°C Ø 15/1,2</t>
  </si>
  <si>
    <t>733122223</t>
  </si>
  <si>
    <t>Potrubí z trubek ocelových hladkých spojovaných lisováním z uhlíkové oceli tenkostěnné vně pozinkované PN 16, T= +110°C Ø 18/1,2</t>
  </si>
  <si>
    <t>733122224</t>
  </si>
  <si>
    <t>Potrubí z trubek ocelových hladkých spojovaných lisováním z uhlíkové oceli tenkostěnné vně pozinkované PN 16, T= +110°C Ø 22/1,5</t>
  </si>
  <si>
    <t>733122225</t>
  </si>
  <si>
    <t>Potrubí z trubek ocelových hladkých spojovaných lisováním z uhlíkové oceli tenkostěnné vně pozinkované PN 16, T= +110°C Ø 28/1,5</t>
  </si>
  <si>
    <t>733190801</t>
  </si>
  <si>
    <t>Demontáž příslušenství potrubí odřezání objímek dvojitých DN do 50</t>
  </si>
  <si>
    <t>733191111</t>
  </si>
  <si>
    <t>Zkoušky těsnosti potrubí, manžety prostupové z trubek ocelových manžety prostupové pro trubky DN do 20</t>
  </si>
  <si>
    <t>733191918</t>
  </si>
  <si>
    <t>Opravy rozvodů potrubí z trubek ocelových závitových normálních i zesílených zaslepení skováním a zavařením DN 50</t>
  </si>
  <si>
    <t>733193810</t>
  </si>
  <si>
    <t>Demontáž příslušenství potrubí rozřezání konzol, podpěr a výložníků pro potrubí z úhelníků L do 50x50x5 mm</t>
  </si>
  <si>
    <t>998733102</t>
  </si>
  <si>
    <t>Přesun hmot pro rozvody potrubí stanovený z hmotnosti přesunovaného materiálu vodorovná dopravní vzdálenost do 50 m v objektech výšky přes 6 do 12 m</t>
  </si>
  <si>
    <t>734</t>
  </si>
  <si>
    <t>Ústřední vytápění - armatury</t>
  </si>
  <si>
    <t>734100811</t>
  </si>
  <si>
    <t>Demontáž armatur přírubových se dvěma přírubami do DN 50</t>
  </si>
  <si>
    <t>734100812</t>
  </si>
  <si>
    <t>Demontáž armatur přírubových se dvěma přírubami přes 50 do DN 100</t>
  </si>
  <si>
    <t>734109117</t>
  </si>
  <si>
    <t>Montáž armatur přírubových se dvěma přírubami PN 6 DN 100</t>
  </si>
  <si>
    <t>422051001</t>
  </si>
  <si>
    <t>klapky uzavírací mezipřír. ruční DN 100/ 0,6</t>
  </si>
  <si>
    <t>734173218</t>
  </si>
  <si>
    <t>Mezikusy, přírubové spoje přírubové spoje PN 6/I, 200°C DN 100</t>
  </si>
  <si>
    <t>734190814</t>
  </si>
  <si>
    <t>Demontáž přírub rozpojení přírubového spoje do DN 50</t>
  </si>
  <si>
    <t>734190818</t>
  </si>
  <si>
    <t>Demontáž přírub rozpojení přírubového spoje přes 50 do DN 100</t>
  </si>
  <si>
    <t>734200811</t>
  </si>
  <si>
    <t>Demontáž armatur závitových s jedním závitem do G 1/2</t>
  </si>
  <si>
    <t>734200812</t>
  </si>
  <si>
    <t>Demontáž armatur závitových s jedním závitem přes 1/2 do G 1</t>
  </si>
  <si>
    <t>734200813</t>
  </si>
  <si>
    <t>Demontáž armatur závitových s jedním závitem přes 1 do G 6/4</t>
  </si>
  <si>
    <t>734209105</t>
  </si>
  <si>
    <t>Montáž závitových armatur s 1 závitem G 1 (DN 25)</t>
  </si>
  <si>
    <t>734209113</t>
  </si>
  <si>
    <t>Montáž závitových armatur se 2 závity G 1/2 (DN 15)</t>
  </si>
  <si>
    <t>55121212R</t>
  </si>
  <si>
    <t>hlavice  termostatická s vestav.čidlem</t>
  </si>
  <si>
    <t>55114002R</t>
  </si>
  <si>
    <t>radiát.  šroubení rohové dvajité  DN 15</t>
  </si>
  <si>
    <t>734291123</t>
  </si>
  <si>
    <t>Ostatní armatury kohouty plnicí a vypouštěcí PN 10 do 90°C G 1/2</t>
  </si>
  <si>
    <t>734292713</t>
  </si>
  <si>
    <t>Ostatní armatury kulové kohouty PN 42 do 185°C přímé vnitřní závit G 1/2</t>
  </si>
  <si>
    <t>734292714</t>
  </si>
  <si>
    <t>Ostatní armatury kulové kohouty PN 42 do 185°C přímé vnitřní závit G 3/4</t>
  </si>
  <si>
    <t>734292715</t>
  </si>
  <si>
    <t>Ostatní armatury kulové kohouty PN 42 do 185°C přímé vnitřní závit G 1</t>
  </si>
  <si>
    <t>734292716</t>
  </si>
  <si>
    <t>Ostatní armatury kulové kohouty PN 42 do 185°C přímé vnitřní závit G 1 1/4</t>
  </si>
  <si>
    <t>734292717</t>
  </si>
  <si>
    <t>Ostatní armatury kulové kohouty PN 42 do 185°C přímé vnitřní závit G 1 1/2</t>
  </si>
  <si>
    <t>734292718</t>
  </si>
  <si>
    <t>Ostatní armatury kulové kohouty PN 42 do 185°C přímé vnitřní závit G 2</t>
  </si>
  <si>
    <t>734419111</t>
  </si>
  <si>
    <t>Teploměry technické montáž teploměrů s ochranným pouzdrem nebo s pevným stonkem a jímkou</t>
  </si>
  <si>
    <t>38822150R</t>
  </si>
  <si>
    <t>teploměr kruhový 0 - 120 st.C  d = 100</t>
  </si>
  <si>
    <t>55</t>
  </si>
  <si>
    <t>38822151R</t>
  </si>
  <si>
    <t>teploměrná jímka L = 65 mm</t>
  </si>
  <si>
    <t>734421102</t>
  </si>
  <si>
    <t>Tlakoměry s pevným stonkem a zpětnou klapkou spodní připojení (radiální) tlaku 0–16 bar průměru 63 mm</t>
  </si>
  <si>
    <t>734421103</t>
  </si>
  <si>
    <t>Tlakoměr diferenční s pevným stonkem a zpětnou klapkou spodní připojení (radiální) tlaku 0–600 kPa</t>
  </si>
  <si>
    <t>998734102</t>
  </si>
  <si>
    <t>Přesun hmot pro armatury stanovený z hmotnosti přesunovaného materiálu vodorovná dopravní vzdálenost do 50 m v objektech výšky přes 6 do 12 m</t>
  </si>
  <si>
    <t>735</t>
  </si>
  <si>
    <t>Ústřední vytápění - otopná tělesa</t>
  </si>
  <si>
    <t>735000912</t>
  </si>
  <si>
    <t>Regulace otopného systému při opravách vyregulování dvojregulačních ventilů a kohoutů s termostatickým ovládáním</t>
  </si>
  <si>
    <t>735151276</t>
  </si>
  <si>
    <t>Otopná tělesa panelová jednodesková PN 1,0 MPa, T do 110°C s jednou přídavnou přestupní plochou výšky tělesa 600 mm stavební délky / výkonu 900 mm / 902 W</t>
  </si>
  <si>
    <t>735152276</t>
  </si>
  <si>
    <t>Otopná tělesa panelová VK jednodesková PN 1,0 MPa, T do 110°C s jednou přídavnou přestupní plochou výšky tělesa 600 mm stavební délky / výkonu 900 mm / 902 W</t>
  </si>
  <si>
    <t>735152278</t>
  </si>
  <si>
    <t>Otopná tělesa panelová VK jednodesková PN 1,0 MPa, T do 110°C s jednou přídavnou přestupní plochou výšky tělesa 600 mm stavební délky / výkonu 1100 mm / 1102 W</t>
  </si>
  <si>
    <t>735152279</t>
  </si>
  <si>
    <t>Otopná tělesa panelová VK jednodesková PN 1,0 MPa, T do 110°C s jednou přídavnou přestupní plochou výšky tělesa 600 mm stavební délky / výkonu 1200 mm / 1202 W</t>
  </si>
  <si>
    <t>735152284</t>
  </si>
  <si>
    <t>Otopná tělesa panelová VK jednodesková PN 1,0 MPa, T do 110°C s jednou přídavnou přestupní plochou výšky tělesa 600 mm stavební délky / výkonu 2300 mm / 3205 W</t>
  </si>
  <si>
    <t>735152475</t>
  </si>
  <si>
    <t>Otopná tělesa panelová VK dvoudesková PN 1,0 MPa, T do 110°C s jednou přídavnou přestupní plochou výšky tělesa 600 mm stavební délky / výkonu 800 mm / 1030 W</t>
  </si>
  <si>
    <t>735152578</t>
  </si>
  <si>
    <t>Otopná tělesa panelová VK dvoudesková PN 1,0 MPa, T do 110°C se dvěma přídavnými přestupními plochami výšky tělesa 600 mm stavební délky / výkonu 1100 mm / 1847 W</t>
  </si>
  <si>
    <t>735152580</t>
  </si>
  <si>
    <t>Otopná tělesa panelová VK dvoudesková PN 1,0 MPa, T do 110°C se dvěma přídavnými přestupními plochami výšky tělesa 600 mm stavební délky / výkonu 1400 mm / 2351 W</t>
  </si>
  <si>
    <t>735159120</t>
  </si>
  <si>
    <t>Montáž otopných těles panelových jednořadých, stavební délky přes 1500 do 2340 mm</t>
  </si>
  <si>
    <t>735159220</t>
  </si>
  <si>
    <t>Montáž otopných těles panelových dvouřadých, stavební délky přes 1140 do 1500 mm</t>
  </si>
  <si>
    <t>735191910</t>
  </si>
  <si>
    <t>Ostatní opravy otopných těles napuštění vody do otopného systému včetně potrubí (bez kotle a ohříváků) otopných těles</t>
  </si>
  <si>
    <t>735291800</t>
  </si>
  <si>
    <t>Demontáž konzol nebo držáků otopných těles, registrů, konvektorů do odpadu</t>
  </si>
  <si>
    <t>735494811</t>
  </si>
  <si>
    <t>Vypuštění vody z otopných soustav bez kotlů, ohříváků, zásobníků a nádrží</t>
  </si>
  <si>
    <t>73549767R</t>
  </si>
  <si>
    <t>Montáž atyp.zámeč.konstr. do hm. 5 kg</t>
  </si>
  <si>
    <t>14550330R</t>
  </si>
  <si>
    <t>materiál mont.na závěsy</t>
  </si>
  <si>
    <t>81</t>
  </si>
  <si>
    <t>73549801R</t>
  </si>
  <si>
    <t>zákl.jednonás. nátěr zámeč.konstr.</t>
  </si>
  <si>
    <t>73549802R</t>
  </si>
  <si>
    <t>Krycí .jednonás. syntet. nátěr zámeč.konstr.</t>
  </si>
  <si>
    <t>83</t>
  </si>
  <si>
    <t>73549803R</t>
  </si>
  <si>
    <t>Zákl. jednonás. syntet. nátěr potrubí do DN 50 mm</t>
  </si>
  <si>
    <t>73549804R</t>
  </si>
  <si>
    <t>Zákl. jednonás. syntet. nátěr potrubí do DN 150 mm</t>
  </si>
  <si>
    <t>85</t>
  </si>
  <si>
    <t>73549901R</t>
  </si>
  <si>
    <t>HZS - propláchnutí topného systému</t>
  </si>
  <si>
    <t>73549902R</t>
  </si>
  <si>
    <t>HZS - provedení tlak.zkoušky topného systému</t>
  </si>
  <si>
    <t>87</t>
  </si>
  <si>
    <t>73549903R</t>
  </si>
  <si>
    <t>HZS - napuštění topného systému upravenou vodou</t>
  </si>
  <si>
    <t>73549904R</t>
  </si>
  <si>
    <t>HZS - Topná zkouška</t>
  </si>
  <si>
    <t>73549905R</t>
  </si>
  <si>
    <t>HZS - spolupráce s profesíé stavební</t>
  </si>
  <si>
    <t>73549906R</t>
  </si>
  <si>
    <t>HZS - nepředvídatelné prácepři demont.stáv..ÚT</t>
  </si>
  <si>
    <t>73549907R</t>
  </si>
  <si>
    <t>HZS - nepředvídatelné práce při mont. rozdělovače a sběrače</t>
  </si>
  <si>
    <t>73549908R</t>
  </si>
  <si>
    <t>HZS - práce při úpravě expanz.potrubí</t>
  </si>
  <si>
    <t>73549909R</t>
  </si>
  <si>
    <t>HZS - nepředv. práce v prostoru stáv.předávací stanice</t>
  </si>
  <si>
    <t>998735102</t>
  </si>
  <si>
    <t>Přesun hmot pro otopná tělesa stanovený z hmotnosti přesunovaného materiálu vodorovná dopravní vzdálenost do 50 m v objektech výšky přes 6 do 12 m</t>
  </si>
  <si>
    <t>x - VON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</si>
  <si>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</si>
  <si>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</si>
  <si>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</si>
  <si>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</si>
  <si>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</t>
  </si>
  <si>
    <t>Vedlejší rozpočtové náklady</t>
  </si>
  <si>
    <t>VRN1</t>
  </si>
  <si>
    <t>Průzkumné, geodetické a projektové práce</t>
  </si>
  <si>
    <t>011002000</t>
  </si>
  <si>
    <t>Průzkumné práce</t>
  </si>
  <si>
    <t>Kč</t>
  </si>
  <si>
    <t>https://podminky.urs.cz/item/CS_URS_2022_01/011002000</t>
  </si>
  <si>
    <t>013254000</t>
  </si>
  <si>
    <t>Dokumentace skutečného provedení stavby</t>
  </si>
  <si>
    <t>https://podminky.urs.cz/item/CS_URS_2022_01/013254000</t>
  </si>
  <si>
    <t>VRN3</t>
  </si>
  <si>
    <t>Zařízení staveniště</t>
  </si>
  <si>
    <t>030001000</t>
  </si>
  <si>
    <t>https://podminky.urs.cz/item/CS_URS_2022_01/030001000</t>
  </si>
  <si>
    <t>VRN4</t>
  </si>
  <si>
    <t>Inženýrská činnost</t>
  </si>
  <si>
    <t>042503000</t>
  </si>
  <si>
    <t>Plán BOZP na staveništi</t>
  </si>
  <si>
    <t>https://podminky.urs.cz/item/CS_URS_2022_01/042503000</t>
  </si>
  <si>
    <t>045002000</t>
  </si>
  <si>
    <t>Kompletační a koordinační činnost</t>
  </si>
  <si>
    <t>https://podminky.urs.cz/item/CS_URS_2022_01/045002000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</si>
</sst>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9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family val="2"/>
      <charset val="238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6" fillId="0" borderId="0" xfId="0" applyFont="1" applyAlignment="1" applyProtection="1">
      <alignment horizontal="left" vertical="center" wrapText="1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2_01/434311114" TargetMode="External"/><Relationship Id="rId117" Type="http://schemas.openxmlformats.org/officeDocument/2006/relationships/hyperlink" Target="https://podminky.urs.cz/item/CS_URS_2022_01/771121011" TargetMode="External"/><Relationship Id="rId21" Type="http://schemas.openxmlformats.org/officeDocument/2006/relationships/hyperlink" Target="https://podminky.urs.cz/item/CS_URS_2022_01/411361821" TargetMode="External"/><Relationship Id="rId42" Type="http://schemas.openxmlformats.org/officeDocument/2006/relationships/hyperlink" Target="https://podminky.urs.cz/item/CS_URS_2022_01/953312111" TargetMode="External"/><Relationship Id="rId47" Type="http://schemas.openxmlformats.org/officeDocument/2006/relationships/hyperlink" Target="https://podminky.urs.cz/item/CS_URS_2022_01/964061331" TargetMode="External"/><Relationship Id="rId63" Type="http://schemas.openxmlformats.org/officeDocument/2006/relationships/hyperlink" Target="https://podminky.urs.cz/item/CS_URS_2022_01/997013111" TargetMode="External"/><Relationship Id="rId68" Type="http://schemas.openxmlformats.org/officeDocument/2006/relationships/hyperlink" Target="https://podminky.urs.cz/item/CS_URS_2022_01/711131811" TargetMode="External"/><Relationship Id="rId84" Type="http://schemas.openxmlformats.org/officeDocument/2006/relationships/hyperlink" Target="https://podminky.urs.cz/item/CS_URS_2022_01/762511282" TargetMode="External"/><Relationship Id="rId89" Type="http://schemas.openxmlformats.org/officeDocument/2006/relationships/hyperlink" Target="https://podminky.urs.cz/item/CS_URS_2022_01/762841812" TargetMode="External"/><Relationship Id="rId112" Type="http://schemas.openxmlformats.org/officeDocument/2006/relationships/hyperlink" Target="https://podminky.urs.cz/item/CS_URS_2022_01/767995111" TargetMode="External"/><Relationship Id="rId133" Type="http://schemas.openxmlformats.org/officeDocument/2006/relationships/hyperlink" Target="https://podminky.urs.cz/item/CS_URS_2022_01/776223111" TargetMode="External"/><Relationship Id="rId138" Type="http://schemas.openxmlformats.org/officeDocument/2006/relationships/hyperlink" Target="https://podminky.urs.cz/item/CS_URS_2022_01/776991131" TargetMode="External"/><Relationship Id="rId154" Type="http://schemas.openxmlformats.org/officeDocument/2006/relationships/hyperlink" Target="https://podminky.urs.cz/item/CS_URS_2022_01/783813131" TargetMode="External"/><Relationship Id="rId159" Type="http://schemas.openxmlformats.org/officeDocument/2006/relationships/hyperlink" Target="https://podminky.urs.cz/item/CS_URS_2022_01/784121001" TargetMode="External"/><Relationship Id="rId16" Type="http://schemas.openxmlformats.org/officeDocument/2006/relationships/hyperlink" Target="https://podminky.urs.cz/item/CS_URS_2022_01/346244381" TargetMode="External"/><Relationship Id="rId107" Type="http://schemas.openxmlformats.org/officeDocument/2006/relationships/hyperlink" Target="https://podminky.urs.cz/item/CS_URS_2022_01/766812840" TargetMode="External"/><Relationship Id="rId11" Type="http://schemas.openxmlformats.org/officeDocument/2006/relationships/hyperlink" Target="https://podminky.urs.cz/item/CS_URS_2022_01/340271045" TargetMode="External"/><Relationship Id="rId32" Type="http://schemas.openxmlformats.org/officeDocument/2006/relationships/hyperlink" Target="https://podminky.urs.cz/item/CS_URS_2022_01/612325411" TargetMode="External"/><Relationship Id="rId37" Type="http://schemas.openxmlformats.org/officeDocument/2006/relationships/hyperlink" Target="https://podminky.urs.cz/item/CS_URS_2022_01/642945111" TargetMode="External"/><Relationship Id="rId53" Type="http://schemas.openxmlformats.org/officeDocument/2006/relationships/hyperlink" Target="https://podminky.urs.cz/item/CS_URS_2022_01/967031132" TargetMode="External"/><Relationship Id="rId58" Type="http://schemas.openxmlformats.org/officeDocument/2006/relationships/hyperlink" Target="https://podminky.urs.cz/item/CS_URS_2022_01/973031325" TargetMode="External"/><Relationship Id="rId74" Type="http://schemas.openxmlformats.org/officeDocument/2006/relationships/hyperlink" Target="https://podminky.urs.cz/item/CS_URS_2022_01/713410831" TargetMode="External"/><Relationship Id="rId79" Type="http://schemas.openxmlformats.org/officeDocument/2006/relationships/hyperlink" Target="https://podminky.urs.cz/item/CS_URS_2022_01/751398012" TargetMode="External"/><Relationship Id="rId102" Type="http://schemas.openxmlformats.org/officeDocument/2006/relationships/hyperlink" Target="https://podminky.urs.cz/item/CS_URS_2022_01/766660021" TargetMode="External"/><Relationship Id="rId123" Type="http://schemas.openxmlformats.org/officeDocument/2006/relationships/hyperlink" Target="https://podminky.urs.cz/item/CS_URS_2022_01/771577151" TargetMode="External"/><Relationship Id="rId128" Type="http://schemas.openxmlformats.org/officeDocument/2006/relationships/hyperlink" Target="https://podminky.urs.cz/item/CS_URS_2022_01/776111115" TargetMode="External"/><Relationship Id="rId144" Type="http://schemas.openxmlformats.org/officeDocument/2006/relationships/hyperlink" Target="https://podminky.urs.cz/item/CS_URS_2022_01/781494511" TargetMode="External"/><Relationship Id="rId149" Type="http://schemas.openxmlformats.org/officeDocument/2006/relationships/hyperlink" Target="https://podminky.urs.cz/item/CS_URS_2022_01/783118211" TargetMode="External"/><Relationship Id="rId5" Type="http://schemas.openxmlformats.org/officeDocument/2006/relationships/hyperlink" Target="https://podminky.urs.cz/item/CS_URS_2022_01/317361821" TargetMode="External"/><Relationship Id="rId90" Type="http://schemas.openxmlformats.org/officeDocument/2006/relationships/hyperlink" Target="https://podminky.urs.cz/item/CS_URS_2022_01/998762102" TargetMode="External"/><Relationship Id="rId95" Type="http://schemas.openxmlformats.org/officeDocument/2006/relationships/hyperlink" Target="https://podminky.urs.cz/item/CS_URS_2022_01/763164621" TargetMode="External"/><Relationship Id="rId160" Type="http://schemas.openxmlformats.org/officeDocument/2006/relationships/hyperlink" Target="https://podminky.urs.cz/item/CS_URS_2022_01/784121011" TargetMode="External"/><Relationship Id="rId22" Type="http://schemas.openxmlformats.org/officeDocument/2006/relationships/hyperlink" Target="https://podminky.urs.cz/item/CS_URS_2022_01/413231231" TargetMode="External"/><Relationship Id="rId27" Type="http://schemas.openxmlformats.org/officeDocument/2006/relationships/hyperlink" Target="https://podminky.urs.cz/item/CS_URS_2022_01/434351141" TargetMode="External"/><Relationship Id="rId43" Type="http://schemas.openxmlformats.org/officeDocument/2006/relationships/hyperlink" Target="https://podminky.urs.cz/item/CS_URS_2022_01/953943211" TargetMode="External"/><Relationship Id="rId48" Type="http://schemas.openxmlformats.org/officeDocument/2006/relationships/hyperlink" Target="https://podminky.urs.cz/item/CS_URS_2022_01/964073221" TargetMode="External"/><Relationship Id="rId64" Type="http://schemas.openxmlformats.org/officeDocument/2006/relationships/hyperlink" Target="https://podminky.urs.cz/item/CS_URS_2022_01/997013501" TargetMode="External"/><Relationship Id="rId69" Type="http://schemas.openxmlformats.org/officeDocument/2006/relationships/hyperlink" Target="https://podminky.urs.cz/item/CS_URS_2022_01/713120811" TargetMode="External"/><Relationship Id="rId113" Type="http://schemas.openxmlformats.org/officeDocument/2006/relationships/hyperlink" Target="https://podminky.urs.cz/item/CS_URS_2022_01/767996702" TargetMode="External"/><Relationship Id="rId118" Type="http://schemas.openxmlformats.org/officeDocument/2006/relationships/hyperlink" Target="https://podminky.urs.cz/item/CS_URS_2022_01/771151012" TargetMode="External"/><Relationship Id="rId134" Type="http://schemas.openxmlformats.org/officeDocument/2006/relationships/hyperlink" Target="https://podminky.urs.cz/item/CS_URS_2022_01/776251311" TargetMode="External"/><Relationship Id="rId139" Type="http://schemas.openxmlformats.org/officeDocument/2006/relationships/hyperlink" Target="https://podminky.urs.cz/item/CS_URS_2022_01/998776102" TargetMode="External"/><Relationship Id="rId80" Type="http://schemas.openxmlformats.org/officeDocument/2006/relationships/hyperlink" Target="https://podminky.urs.cz/item/CS_URS_2022_01/751398041" TargetMode="External"/><Relationship Id="rId85" Type="http://schemas.openxmlformats.org/officeDocument/2006/relationships/hyperlink" Target="https://podminky.urs.cz/item/CS_URS_2022_01/762522811" TargetMode="External"/><Relationship Id="rId150" Type="http://schemas.openxmlformats.org/officeDocument/2006/relationships/hyperlink" Target="https://podminky.urs.cz/item/CS_URS_2022_01/783301311" TargetMode="External"/><Relationship Id="rId155" Type="http://schemas.openxmlformats.org/officeDocument/2006/relationships/hyperlink" Target="https://podminky.urs.cz/item/CS_URS_2022_01/783822211" TargetMode="External"/><Relationship Id="rId12" Type="http://schemas.openxmlformats.org/officeDocument/2006/relationships/hyperlink" Target="https://podminky.urs.cz/item/CS_URS_2022_01/342272225" TargetMode="External"/><Relationship Id="rId17" Type="http://schemas.openxmlformats.org/officeDocument/2006/relationships/hyperlink" Target="https://podminky.urs.cz/item/CS_URS_2022_01/411321616" TargetMode="External"/><Relationship Id="rId33" Type="http://schemas.openxmlformats.org/officeDocument/2006/relationships/hyperlink" Target="https://podminky.urs.cz/item/CS_URS_2022_01/615142002" TargetMode="External"/><Relationship Id="rId38" Type="http://schemas.openxmlformats.org/officeDocument/2006/relationships/hyperlink" Target="https://podminky.urs.cz/item/CS_URS_2022_01/877270330" TargetMode="External"/><Relationship Id="rId59" Type="http://schemas.openxmlformats.org/officeDocument/2006/relationships/hyperlink" Target="https://podminky.urs.cz/item/CS_URS_2022_01/973031346" TargetMode="External"/><Relationship Id="rId103" Type="http://schemas.openxmlformats.org/officeDocument/2006/relationships/hyperlink" Target="https://podminky.urs.cz/item/CS_URS_2022_01/766660022" TargetMode="External"/><Relationship Id="rId108" Type="http://schemas.openxmlformats.org/officeDocument/2006/relationships/hyperlink" Target="https://podminky.urs.cz/item/CS_URS_2022_01/998766102" TargetMode="External"/><Relationship Id="rId124" Type="http://schemas.openxmlformats.org/officeDocument/2006/relationships/hyperlink" Target="https://podminky.urs.cz/item/CS_URS_2022_01/771591115" TargetMode="External"/><Relationship Id="rId129" Type="http://schemas.openxmlformats.org/officeDocument/2006/relationships/hyperlink" Target="https://podminky.urs.cz/item/CS_URS_2022_01/776111311" TargetMode="External"/><Relationship Id="rId54" Type="http://schemas.openxmlformats.org/officeDocument/2006/relationships/hyperlink" Target="https://podminky.urs.cz/item/CS_URS_2022_01/968072455" TargetMode="External"/><Relationship Id="rId70" Type="http://schemas.openxmlformats.org/officeDocument/2006/relationships/hyperlink" Target="https://podminky.urs.cz/item/CS_URS_2022_01/713121111" TargetMode="External"/><Relationship Id="rId75" Type="http://schemas.openxmlformats.org/officeDocument/2006/relationships/hyperlink" Target="https://podminky.urs.cz/item/CS_URS_2022_01/713410841" TargetMode="External"/><Relationship Id="rId91" Type="http://schemas.openxmlformats.org/officeDocument/2006/relationships/hyperlink" Target="https://podminky.urs.cz/item/CS_URS_2022_01/763131451" TargetMode="External"/><Relationship Id="rId96" Type="http://schemas.openxmlformats.org/officeDocument/2006/relationships/hyperlink" Target="https://podminky.urs.cz/item/CS_URS_2022_01/998763302" TargetMode="External"/><Relationship Id="rId140" Type="http://schemas.openxmlformats.org/officeDocument/2006/relationships/hyperlink" Target="https://podminky.urs.cz/item/CS_URS_2022_01/781111011" TargetMode="External"/><Relationship Id="rId145" Type="http://schemas.openxmlformats.org/officeDocument/2006/relationships/hyperlink" Target="https://podminky.urs.cz/item/CS_URS_2022_01/781495115" TargetMode="External"/><Relationship Id="rId161" Type="http://schemas.openxmlformats.org/officeDocument/2006/relationships/hyperlink" Target="https://podminky.urs.cz/item/CS_URS_2022_01/784181121" TargetMode="External"/><Relationship Id="rId1" Type="http://schemas.openxmlformats.org/officeDocument/2006/relationships/hyperlink" Target="https://podminky.urs.cz/item/CS_URS_2022_01/213141111" TargetMode="External"/><Relationship Id="rId6" Type="http://schemas.openxmlformats.org/officeDocument/2006/relationships/hyperlink" Target="https://podminky.urs.cz/item/CS_URS_2022_01/317941121" TargetMode="External"/><Relationship Id="rId15" Type="http://schemas.openxmlformats.org/officeDocument/2006/relationships/hyperlink" Target="https://podminky.urs.cz/item/CS_URS_2022_01/342291131" TargetMode="External"/><Relationship Id="rId23" Type="http://schemas.openxmlformats.org/officeDocument/2006/relationships/hyperlink" Target="https://podminky.urs.cz/item/CS_URS_2022_01/413232221" TargetMode="External"/><Relationship Id="rId28" Type="http://schemas.openxmlformats.org/officeDocument/2006/relationships/hyperlink" Target="https://podminky.urs.cz/item/CS_URS_2022_01/434351142" TargetMode="External"/><Relationship Id="rId36" Type="http://schemas.openxmlformats.org/officeDocument/2006/relationships/hyperlink" Target="https://podminky.urs.cz/item/CS_URS_2022_01/642942111" TargetMode="External"/><Relationship Id="rId49" Type="http://schemas.openxmlformats.org/officeDocument/2006/relationships/hyperlink" Target="https://podminky.urs.cz/item/CS_URS_2022_01/965042141" TargetMode="External"/><Relationship Id="rId57" Type="http://schemas.openxmlformats.org/officeDocument/2006/relationships/hyperlink" Target="https://podminky.urs.cz/item/CS_URS_2022_01/971033651" TargetMode="External"/><Relationship Id="rId106" Type="http://schemas.openxmlformats.org/officeDocument/2006/relationships/hyperlink" Target="https://podminky.urs.cz/item/CS_URS_2022_01/766660729" TargetMode="External"/><Relationship Id="rId114" Type="http://schemas.openxmlformats.org/officeDocument/2006/relationships/hyperlink" Target="https://podminky.urs.cz/item/CS_URS_2022_01/767996801" TargetMode="External"/><Relationship Id="rId119" Type="http://schemas.openxmlformats.org/officeDocument/2006/relationships/hyperlink" Target="https://podminky.urs.cz/item/CS_URS_2022_01/771471810" TargetMode="External"/><Relationship Id="rId127" Type="http://schemas.openxmlformats.org/officeDocument/2006/relationships/hyperlink" Target="https://podminky.urs.cz/item/CS_URS_2022_01/998771102" TargetMode="External"/><Relationship Id="rId10" Type="http://schemas.openxmlformats.org/officeDocument/2006/relationships/hyperlink" Target="https://podminky.urs.cz/item/CS_URS_2022_01/340271025" TargetMode="External"/><Relationship Id="rId31" Type="http://schemas.openxmlformats.org/officeDocument/2006/relationships/hyperlink" Target="https://podminky.urs.cz/item/CS_URS_2022_01/612321121" TargetMode="External"/><Relationship Id="rId44" Type="http://schemas.openxmlformats.org/officeDocument/2006/relationships/hyperlink" Target="https://podminky.urs.cz/item/CS_URS_2022_01/962031132" TargetMode="External"/><Relationship Id="rId52" Type="http://schemas.openxmlformats.org/officeDocument/2006/relationships/hyperlink" Target="https://podminky.urs.cz/item/CS_URS_2022_01/965083112" TargetMode="External"/><Relationship Id="rId60" Type="http://schemas.openxmlformats.org/officeDocument/2006/relationships/hyperlink" Target="https://podminky.urs.cz/item/CS_URS_2022_01/974031664" TargetMode="External"/><Relationship Id="rId65" Type="http://schemas.openxmlformats.org/officeDocument/2006/relationships/hyperlink" Target="https://podminky.urs.cz/item/CS_URS_2022_01/997013509" TargetMode="External"/><Relationship Id="rId73" Type="http://schemas.openxmlformats.org/officeDocument/2006/relationships/hyperlink" Target="https://podminky.urs.cz/item/CS_URS_2022_01/713311121" TargetMode="External"/><Relationship Id="rId78" Type="http://schemas.openxmlformats.org/officeDocument/2006/relationships/hyperlink" Target="https://podminky.urs.cz/item/CS_URS_2022_01/751122092" TargetMode="External"/><Relationship Id="rId81" Type="http://schemas.openxmlformats.org/officeDocument/2006/relationships/hyperlink" Target="https://podminky.urs.cz/item/CS_URS_2022_01/751537012" TargetMode="External"/><Relationship Id="rId86" Type="http://schemas.openxmlformats.org/officeDocument/2006/relationships/hyperlink" Target="https://podminky.urs.cz/item/CS_URS_2022_01/762595001" TargetMode="External"/><Relationship Id="rId94" Type="http://schemas.openxmlformats.org/officeDocument/2006/relationships/hyperlink" Target="https://podminky.urs.cz/item/CS_URS_2022_01/763164521" TargetMode="External"/><Relationship Id="rId99" Type="http://schemas.openxmlformats.org/officeDocument/2006/relationships/hyperlink" Target="https://podminky.urs.cz/item/CS_URS_2022_01/766622216" TargetMode="External"/><Relationship Id="rId101" Type="http://schemas.openxmlformats.org/officeDocument/2006/relationships/hyperlink" Target="https://podminky.urs.cz/item/CS_URS_2022_01/766660002" TargetMode="External"/><Relationship Id="rId122" Type="http://schemas.openxmlformats.org/officeDocument/2006/relationships/hyperlink" Target="https://podminky.urs.cz/item/CS_URS_2022_01/771574115" TargetMode="External"/><Relationship Id="rId130" Type="http://schemas.openxmlformats.org/officeDocument/2006/relationships/hyperlink" Target="https://podminky.urs.cz/item/CS_URS_2022_01/776121112" TargetMode="External"/><Relationship Id="rId135" Type="http://schemas.openxmlformats.org/officeDocument/2006/relationships/hyperlink" Target="https://podminky.urs.cz/item/CS_URS_2022_01/776410811" TargetMode="External"/><Relationship Id="rId143" Type="http://schemas.openxmlformats.org/officeDocument/2006/relationships/hyperlink" Target="https://podminky.urs.cz/item/CS_URS_2022_01/781474114" TargetMode="External"/><Relationship Id="rId148" Type="http://schemas.openxmlformats.org/officeDocument/2006/relationships/hyperlink" Target="https://podminky.urs.cz/item/CS_URS_2022_01/998781102" TargetMode="External"/><Relationship Id="rId151" Type="http://schemas.openxmlformats.org/officeDocument/2006/relationships/hyperlink" Target="https://podminky.urs.cz/item/CS_URS_2022_01/783334201" TargetMode="External"/><Relationship Id="rId156" Type="http://schemas.openxmlformats.org/officeDocument/2006/relationships/hyperlink" Target="https://podminky.urs.cz/item/CS_URS_2022_01/783826301" TargetMode="External"/><Relationship Id="rId164" Type="http://schemas.openxmlformats.org/officeDocument/2006/relationships/drawing" Target="../drawings/drawing2.xml"/><Relationship Id="rId4" Type="http://schemas.openxmlformats.org/officeDocument/2006/relationships/hyperlink" Target="https://podminky.urs.cz/item/CS_URS_2022_01/317234410" TargetMode="External"/><Relationship Id="rId9" Type="http://schemas.openxmlformats.org/officeDocument/2006/relationships/hyperlink" Target="https://podminky.urs.cz/item/CS_URS_2022_01/340271021" TargetMode="External"/><Relationship Id="rId13" Type="http://schemas.openxmlformats.org/officeDocument/2006/relationships/hyperlink" Target="https://podminky.urs.cz/item/CS_URS_2022_01/342272245" TargetMode="External"/><Relationship Id="rId18" Type="http://schemas.openxmlformats.org/officeDocument/2006/relationships/hyperlink" Target="https://podminky.urs.cz/item/CS_URS_2022_01/411354239" TargetMode="External"/><Relationship Id="rId39" Type="http://schemas.openxmlformats.org/officeDocument/2006/relationships/hyperlink" Target="https://podminky.urs.cz/item/CS_URS_2022_01/949101111" TargetMode="External"/><Relationship Id="rId109" Type="http://schemas.openxmlformats.org/officeDocument/2006/relationships/hyperlink" Target="https://podminky.urs.cz/item/CS_URS_2022_01/767210112" TargetMode="External"/><Relationship Id="rId34" Type="http://schemas.openxmlformats.org/officeDocument/2006/relationships/hyperlink" Target="https://podminky.urs.cz/item/CS_URS_2022_01/619991011" TargetMode="External"/><Relationship Id="rId50" Type="http://schemas.openxmlformats.org/officeDocument/2006/relationships/hyperlink" Target="https://podminky.urs.cz/item/CS_URS_2022_01/965049111" TargetMode="External"/><Relationship Id="rId55" Type="http://schemas.openxmlformats.org/officeDocument/2006/relationships/hyperlink" Target="https://podminky.urs.cz/item/CS_URS_2022_01/968072456" TargetMode="External"/><Relationship Id="rId76" Type="http://schemas.openxmlformats.org/officeDocument/2006/relationships/hyperlink" Target="https://podminky.urs.cz/item/CS_URS_2022_01/713463411" TargetMode="External"/><Relationship Id="rId97" Type="http://schemas.openxmlformats.org/officeDocument/2006/relationships/hyperlink" Target="https://podminky.urs.cz/item/CS_URS_2022_01/766211500" TargetMode="External"/><Relationship Id="rId104" Type="http://schemas.openxmlformats.org/officeDocument/2006/relationships/hyperlink" Target="https://podminky.urs.cz/item/CS_URS_2022_01/766660717" TargetMode="External"/><Relationship Id="rId120" Type="http://schemas.openxmlformats.org/officeDocument/2006/relationships/hyperlink" Target="https://podminky.urs.cz/item/CS_URS_2022_01/771474112" TargetMode="External"/><Relationship Id="rId125" Type="http://schemas.openxmlformats.org/officeDocument/2006/relationships/hyperlink" Target="https://podminky.urs.cz/item/CS_URS_2022_01/771591117" TargetMode="External"/><Relationship Id="rId141" Type="http://schemas.openxmlformats.org/officeDocument/2006/relationships/hyperlink" Target="https://podminky.urs.cz/item/CS_URS_2022_01/781121011" TargetMode="External"/><Relationship Id="rId146" Type="http://schemas.openxmlformats.org/officeDocument/2006/relationships/hyperlink" Target="https://podminky.urs.cz/item/CS_URS_2022_01/781495142" TargetMode="External"/><Relationship Id="rId7" Type="http://schemas.openxmlformats.org/officeDocument/2006/relationships/hyperlink" Target="https://podminky.urs.cz/item/CS_URS_2022_01/317941121" TargetMode="External"/><Relationship Id="rId71" Type="http://schemas.openxmlformats.org/officeDocument/2006/relationships/hyperlink" Target="https://podminky.urs.cz/item/CS_URS_2022_01/713121211" TargetMode="External"/><Relationship Id="rId92" Type="http://schemas.openxmlformats.org/officeDocument/2006/relationships/hyperlink" Target="https://podminky.urs.cz/item/CS_URS_2022_01/763131714" TargetMode="External"/><Relationship Id="rId162" Type="http://schemas.openxmlformats.org/officeDocument/2006/relationships/hyperlink" Target="https://podminky.urs.cz/item/CS_URS_2022_01/784211121" TargetMode="External"/><Relationship Id="rId2" Type="http://schemas.openxmlformats.org/officeDocument/2006/relationships/hyperlink" Target="https://podminky.urs.cz/item/CS_URS_2022_01/310278842" TargetMode="External"/><Relationship Id="rId29" Type="http://schemas.openxmlformats.org/officeDocument/2006/relationships/hyperlink" Target="https://podminky.urs.cz/item/CS_URS_2022_01/612131121" TargetMode="External"/><Relationship Id="rId24" Type="http://schemas.openxmlformats.org/officeDocument/2006/relationships/hyperlink" Target="https://podminky.urs.cz/item/CS_URS_2022_01/413232221" TargetMode="External"/><Relationship Id="rId40" Type="http://schemas.openxmlformats.org/officeDocument/2006/relationships/hyperlink" Target="https://podminky.urs.cz/item/CS_URS_2022_01/949101112" TargetMode="External"/><Relationship Id="rId45" Type="http://schemas.openxmlformats.org/officeDocument/2006/relationships/hyperlink" Target="https://podminky.urs.cz/item/CS_URS_2022_01/962031133" TargetMode="External"/><Relationship Id="rId66" Type="http://schemas.openxmlformats.org/officeDocument/2006/relationships/hyperlink" Target="https://podminky.urs.cz/item/CS_URS_2022_01/997013631" TargetMode="External"/><Relationship Id="rId87" Type="http://schemas.openxmlformats.org/officeDocument/2006/relationships/hyperlink" Target="https://podminky.urs.cz/item/CS_URS_2022_01/762811811" TargetMode="External"/><Relationship Id="rId110" Type="http://schemas.openxmlformats.org/officeDocument/2006/relationships/hyperlink" Target="https://podminky.urs.cz/item/CS_URS_2022_01/767220220" TargetMode="External"/><Relationship Id="rId115" Type="http://schemas.openxmlformats.org/officeDocument/2006/relationships/hyperlink" Target="https://podminky.urs.cz/item/CS_URS_2022_01/998767102" TargetMode="External"/><Relationship Id="rId131" Type="http://schemas.openxmlformats.org/officeDocument/2006/relationships/hyperlink" Target="https://podminky.urs.cz/item/CS_URS_2022_01/776141111" TargetMode="External"/><Relationship Id="rId136" Type="http://schemas.openxmlformats.org/officeDocument/2006/relationships/hyperlink" Target="https://podminky.urs.cz/item/CS_URS_2022_01/776411111" TargetMode="External"/><Relationship Id="rId157" Type="http://schemas.openxmlformats.org/officeDocument/2006/relationships/hyperlink" Target="https://podminky.urs.cz/item/CS_URS_2022_01/783896305" TargetMode="External"/><Relationship Id="rId61" Type="http://schemas.openxmlformats.org/officeDocument/2006/relationships/hyperlink" Target="https://podminky.urs.cz/item/CS_URS_2022_01/978012121" TargetMode="External"/><Relationship Id="rId82" Type="http://schemas.openxmlformats.org/officeDocument/2006/relationships/hyperlink" Target="https://podminky.urs.cz/item/CS_URS_2022_01/751572002" TargetMode="External"/><Relationship Id="rId152" Type="http://schemas.openxmlformats.org/officeDocument/2006/relationships/hyperlink" Target="https://podminky.urs.cz/item/CS_URS_2022_01/783337101" TargetMode="External"/><Relationship Id="rId19" Type="http://schemas.openxmlformats.org/officeDocument/2006/relationships/hyperlink" Target="https://podminky.urs.cz/item/CS_URS_2022_01/411354311" TargetMode="External"/><Relationship Id="rId14" Type="http://schemas.openxmlformats.org/officeDocument/2006/relationships/hyperlink" Target="https://podminky.urs.cz/item/CS_URS_2022_01/342291121" TargetMode="External"/><Relationship Id="rId30" Type="http://schemas.openxmlformats.org/officeDocument/2006/relationships/hyperlink" Target="https://podminky.urs.cz/item/CS_URS_2022_01/612311131" TargetMode="External"/><Relationship Id="rId35" Type="http://schemas.openxmlformats.org/officeDocument/2006/relationships/hyperlink" Target="https://podminky.urs.cz/item/CS_URS_2022_01/622143003" TargetMode="External"/><Relationship Id="rId56" Type="http://schemas.openxmlformats.org/officeDocument/2006/relationships/hyperlink" Target="https://podminky.urs.cz/item/CS_URS_2022_01/968072641" TargetMode="External"/><Relationship Id="rId77" Type="http://schemas.openxmlformats.org/officeDocument/2006/relationships/hyperlink" Target="https://podminky.urs.cz/item/CS_URS_2022_01/998713102" TargetMode="External"/><Relationship Id="rId100" Type="http://schemas.openxmlformats.org/officeDocument/2006/relationships/hyperlink" Target="https://podminky.urs.cz/item/CS_URS_2022_01/766660001" TargetMode="External"/><Relationship Id="rId105" Type="http://schemas.openxmlformats.org/officeDocument/2006/relationships/hyperlink" Target="https://podminky.urs.cz/item/CS_URS_2022_01/766660718" TargetMode="External"/><Relationship Id="rId126" Type="http://schemas.openxmlformats.org/officeDocument/2006/relationships/hyperlink" Target="https://podminky.urs.cz/item/CS_URS_2022_01/771591184" TargetMode="External"/><Relationship Id="rId147" Type="http://schemas.openxmlformats.org/officeDocument/2006/relationships/hyperlink" Target="https://podminky.urs.cz/item/CS_URS_2022_01/781495184" TargetMode="External"/><Relationship Id="rId8" Type="http://schemas.openxmlformats.org/officeDocument/2006/relationships/hyperlink" Target="https://podminky.urs.cz/item/CS_URS_2022_01/317941123" TargetMode="External"/><Relationship Id="rId51" Type="http://schemas.openxmlformats.org/officeDocument/2006/relationships/hyperlink" Target="https://podminky.urs.cz/item/CS_URS_2022_01/965081523" TargetMode="External"/><Relationship Id="rId72" Type="http://schemas.openxmlformats.org/officeDocument/2006/relationships/hyperlink" Target="https://podminky.urs.cz/item/CS_URS_2022_01/713191132" TargetMode="External"/><Relationship Id="rId93" Type="http://schemas.openxmlformats.org/officeDocument/2006/relationships/hyperlink" Target="https://podminky.urs.cz/item/CS_URS_2022_01/763131751" TargetMode="External"/><Relationship Id="rId98" Type="http://schemas.openxmlformats.org/officeDocument/2006/relationships/hyperlink" Target="https://podminky.urs.cz/item/CS_URS_2022_01/766221811" TargetMode="External"/><Relationship Id="rId121" Type="http://schemas.openxmlformats.org/officeDocument/2006/relationships/hyperlink" Target="https://podminky.urs.cz/item/CS_URS_2022_01/771571810" TargetMode="External"/><Relationship Id="rId142" Type="http://schemas.openxmlformats.org/officeDocument/2006/relationships/hyperlink" Target="https://podminky.urs.cz/item/CS_URS_2022_01/781473810" TargetMode="External"/><Relationship Id="rId163" Type="http://schemas.openxmlformats.org/officeDocument/2006/relationships/hyperlink" Target="https://podminky.urs.cz/item/CS_URS_2022_01/789421511" TargetMode="External"/><Relationship Id="rId3" Type="http://schemas.openxmlformats.org/officeDocument/2006/relationships/hyperlink" Target="https://podminky.urs.cz/item/CS_URS_2022_01/310279842" TargetMode="External"/><Relationship Id="rId25" Type="http://schemas.openxmlformats.org/officeDocument/2006/relationships/hyperlink" Target="https://podminky.urs.cz/item/CS_URS_2022_01/413941123" TargetMode="External"/><Relationship Id="rId46" Type="http://schemas.openxmlformats.org/officeDocument/2006/relationships/hyperlink" Target="https://podminky.urs.cz/item/CS_URS_2022_01/962032241" TargetMode="External"/><Relationship Id="rId67" Type="http://schemas.openxmlformats.org/officeDocument/2006/relationships/hyperlink" Target="https://podminky.urs.cz/item/CS_URS_2022_01/998011002" TargetMode="External"/><Relationship Id="rId116" Type="http://schemas.openxmlformats.org/officeDocument/2006/relationships/hyperlink" Target="https://podminky.urs.cz/item/CS_URS_2022_01/771111011" TargetMode="External"/><Relationship Id="rId137" Type="http://schemas.openxmlformats.org/officeDocument/2006/relationships/hyperlink" Target="https://podminky.urs.cz/item/CS_URS_2022_01/776421312" TargetMode="External"/><Relationship Id="rId158" Type="http://schemas.openxmlformats.org/officeDocument/2006/relationships/hyperlink" Target="https://podminky.urs.cz/item/CS_URS_2022_01/784111001" TargetMode="External"/><Relationship Id="rId20" Type="http://schemas.openxmlformats.org/officeDocument/2006/relationships/hyperlink" Target="https://podminky.urs.cz/item/CS_URS_2022_01/411354312" TargetMode="External"/><Relationship Id="rId41" Type="http://schemas.openxmlformats.org/officeDocument/2006/relationships/hyperlink" Target="https://podminky.urs.cz/item/CS_URS_2022_01/952901111" TargetMode="External"/><Relationship Id="rId62" Type="http://schemas.openxmlformats.org/officeDocument/2006/relationships/hyperlink" Target="https://podminky.urs.cz/item/CS_URS_2022_01/978013121" TargetMode="External"/><Relationship Id="rId83" Type="http://schemas.openxmlformats.org/officeDocument/2006/relationships/hyperlink" Target="https://podminky.urs.cz/item/CS_URS_2022_01/998751101" TargetMode="External"/><Relationship Id="rId88" Type="http://schemas.openxmlformats.org/officeDocument/2006/relationships/hyperlink" Target="https://podminky.urs.cz/item/CS_URS_2022_01/762822830" TargetMode="External"/><Relationship Id="rId111" Type="http://schemas.openxmlformats.org/officeDocument/2006/relationships/hyperlink" Target="https://podminky.urs.cz/item/CS_URS_2022_01/767861010" TargetMode="External"/><Relationship Id="rId132" Type="http://schemas.openxmlformats.org/officeDocument/2006/relationships/hyperlink" Target="https://podminky.urs.cz/item/CS_URS_2022_01/776201812" TargetMode="External"/><Relationship Id="rId153" Type="http://schemas.openxmlformats.org/officeDocument/2006/relationships/hyperlink" Target="https://podminky.urs.cz/item/CS_URS_2022_01/78380681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2_01/030001000" TargetMode="External"/><Relationship Id="rId2" Type="http://schemas.openxmlformats.org/officeDocument/2006/relationships/hyperlink" Target="https://podminky.urs.cz/item/CS_URS_2022_01/013254000" TargetMode="External"/><Relationship Id="rId1" Type="http://schemas.openxmlformats.org/officeDocument/2006/relationships/hyperlink" Target="https://podminky.urs.cz/item/CS_URS_2022_01/011002000" TargetMode="External"/><Relationship Id="rId6" Type="http://schemas.openxmlformats.org/officeDocument/2006/relationships/drawing" Target="../drawings/drawing7.xml"/><Relationship Id="rId5" Type="http://schemas.openxmlformats.org/officeDocument/2006/relationships/hyperlink" Target="https://podminky.urs.cz/item/CS_URS_2022_01/045002000" TargetMode="External"/><Relationship Id="rId4" Type="http://schemas.openxmlformats.org/officeDocument/2006/relationships/hyperlink" Target="https://podminky.urs.cz/item/CS_URS_2022_01/04250300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2"/>
  <sheetViews>
    <sheetView showGridLines="0" tabSelected="1" topLeftCell="A9" workbookViewId="0"/>
  </sheetViews>
  <sheetFormatPr defaultRowHeight="1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 x14ac:dyDescent="0.2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 x14ac:dyDescent="0.2">
      <c r="AR2" s="281"/>
      <c r="AS2" s="281"/>
      <c r="AT2" s="281"/>
      <c r="AU2" s="281"/>
      <c r="AV2" s="281"/>
      <c r="AW2" s="281"/>
      <c r="AX2" s="281"/>
      <c r="AY2" s="281"/>
      <c r="AZ2" s="281"/>
      <c r="BA2" s="281"/>
      <c r="BB2" s="281"/>
      <c r="BC2" s="281"/>
      <c r="BD2" s="281"/>
      <c r="BE2" s="281"/>
      <c r="BS2" s="17" t="s">
        <v>6</v>
      </c>
      <c r="BT2" s="17" t="s">
        <v>7</v>
      </c>
    </row>
    <row r="3" spans="1:74" s="1" customFormat="1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 x14ac:dyDescent="0.2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 x14ac:dyDescent="0.2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65" t="s">
        <v>14</v>
      </c>
      <c r="L5" s="266"/>
      <c r="M5" s="266"/>
      <c r="N5" s="266"/>
      <c r="O5" s="266"/>
      <c r="P5" s="266"/>
      <c r="Q5" s="266"/>
      <c r="R5" s="266"/>
      <c r="S5" s="266"/>
      <c r="T5" s="266"/>
      <c r="U5" s="266"/>
      <c r="V5" s="266"/>
      <c r="W5" s="266"/>
      <c r="X5" s="266"/>
      <c r="Y5" s="266"/>
      <c r="Z5" s="266"/>
      <c r="AA5" s="266"/>
      <c r="AB5" s="266"/>
      <c r="AC5" s="266"/>
      <c r="AD5" s="266"/>
      <c r="AE5" s="266"/>
      <c r="AF5" s="266"/>
      <c r="AG5" s="266"/>
      <c r="AH5" s="266"/>
      <c r="AI5" s="266"/>
      <c r="AJ5" s="266"/>
      <c r="AK5" s="266"/>
      <c r="AL5" s="266"/>
      <c r="AM5" s="266"/>
      <c r="AN5" s="266"/>
      <c r="AO5" s="266"/>
      <c r="AP5" s="22"/>
      <c r="AQ5" s="22"/>
      <c r="AR5" s="20"/>
      <c r="BE5" s="262" t="s">
        <v>15</v>
      </c>
      <c r="BS5" s="17" t="s">
        <v>6</v>
      </c>
    </row>
    <row r="6" spans="1:74" s="1" customFormat="1" ht="36.950000000000003" customHeight="1" x14ac:dyDescent="0.2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67" t="s">
        <v>17</v>
      </c>
      <c r="L6" s="266"/>
      <c r="M6" s="266"/>
      <c r="N6" s="266"/>
      <c r="O6" s="266"/>
      <c r="P6" s="266"/>
      <c r="Q6" s="266"/>
      <c r="R6" s="266"/>
      <c r="S6" s="266"/>
      <c r="T6" s="266"/>
      <c r="U6" s="266"/>
      <c r="V6" s="266"/>
      <c r="W6" s="266"/>
      <c r="X6" s="266"/>
      <c r="Y6" s="266"/>
      <c r="Z6" s="266"/>
      <c r="AA6" s="266"/>
      <c r="AB6" s="266"/>
      <c r="AC6" s="266"/>
      <c r="AD6" s="266"/>
      <c r="AE6" s="266"/>
      <c r="AF6" s="266"/>
      <c r="AG6" s="266"/>
      <c r="AH6" s="266"/>
      <c r="AI6" s="266"/>
      <c r="AJ6" s="266"/>
      <c r="AK6" s="266"/>
      <c r="AL6" s="266"/>
      <c r="AM6" s="266"/>
      <c r="AN6" s="266"/>
      <c r="AO6" s="266"/>
      <c r="AP6" s="22"/>
      <c r="AQ6" s="22"/>
      <c r="AR6" s="20"/>
      <c r="BE6" s="263"/>
      <c r="BS6" s="17" t="s">
        <v>6</v>
      </c>
    </row>
    <row r="7" spans="1:74" s="1" customFormat="1" ht="12" customHeight="1" x14ac:dyDescent="0.2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19</v>
      </c>
      <c r="AO7" s="22"/>
      <c r="AP7" s="22"/>
      <c r="AQ7" s="22"/>
      <c r="AR7" s="20"/>
      <c r="BE7" s="263"/>
      <c r="BS7" s="17" t="s">
        <v>6</v>
      </c>
    </row>
    <row r="8" spans="1:74" s="1" customFormat="1" ht="12" customHeight="1" x14ac:dyDescent="0.2">
      <c r="B8" s="21"/>
      <c r="C8" s="22"/>
      <c r="D8" s="29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23</v>
      </c>
      <c r="AL8" s="22"/>
      <c r="AM8" s="22"/>
      <c r="AN8" s="30" t="s">
        <v>24</v>
      </c>
      <c r="AO8" s="22"/>
      <c r="AP8" s="22"/>
      <c r="AQ8" s="22"/>
      <c r="AR8" s="20"/>
      <c r="BE8" s="263"/>
      <c r="BS8" s="17" t="s">
        <v>6</v>
      </c>
    </row>
    <row r="9" spans="1:74" s="1" customFormat="1" ht="14.45" customHeight="1" x14ac:dyDescent="0.2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63"/>
      <c r="BS9" s="17" t="s">
        <v>6</v>
      </c>
    </row>
    <row r="10" spans="1:74" s="1" customFormat="1" ht="12" customHeight="1" x14ac:dyDescent="0.2">
      <c r="B10" s="21"/>
      <c r="C10" s="22"/>
      <c r="D10" s="29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263"/>
      <c r="BS10" s="17" t="s">
        <v>6</v>
      </c>
    </row>
    <row r="11" spans="1:74" s="1" customFormat="1" ht="18.399999999999999" customHeight="1" x14ac:dyDescent="0.2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263"/>
      <c r="BS11" s="17" t="s">
        <v>6</v>
      </c>
    </row>
    <row r="12" spans="1:74" s="1" customFormat="1" ht="6.95" customHeight="1" x14ac:dyDescent="0.2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63"/>
      <c r="BS12" s="17" t="s">
        <v>6</v>
      </c>
    </row>
    <row r="13" spans="1:74" s="1" customFormat="1" ht="12" customHeight="1" x14ac:dyDescent="0.2">
      <c r="B13" s="21"/>
      <c r="C13" s="22"/>
      <c r="D13" s="29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26</v>
      </c>
      <c r="AL13" s="22"/>
      <c r="AM13" s="22"/>
      <c r="AN13" s="31" t="s">
        <v>30</v>
      </c>
      <c r="AO13" s="22"/>
      <c r="AP13" s="22"/>
      <c r="AQ13" s="22"/>
      <c r="AR13" s="20"/>
      <c r="BE13" s="263"/>
      <c r="BS13" s="17" t="s">
        <v>6</v>
      </c>
    </row>
    <row r="14" spans="1:74" ht="12.75" x14ac:dyDescent="0.2">
      <c r="B14" s="21"/>
      <c r="C14" s="22"/>
      <c r="D14" s="22"/>
      <c r="E14" s="268" t="s">
        <v>30</v>
      </c>
      <c r="F14" s="269"/>
      <c r="G14" s="269"/>
      <c r="H14" s="269"/>
      <c r="I14" s="269"/>
      <c r="J14" s="269"/>
      <c r="K14" s="269"/>
      <c r="L14" s="269"/>
      <c r="M14" s="269"/>
      <c r="N14" s="269"/>
      <c r="O14" s="269"/>
      <c r="P14" s="269"/>
      <c r="Q14" s="269"/>
      <c r="R14" s="269"/>
      <c r="S14" s="269"/>
      <c r="T14" s="269"/>
      <c r="U14" s="269"/>
      <c r="V14" s="269"/>
      <c r="W14" s="269"/>
      <c r="X14" s="269"/>
      <c r="Y14" s="269"/>
      <c r="Z14" s="269"/>
      <c r="AA14" s="269"/>
      <c r="AB14" s="269"/>
      <c r="AC14" s="269"/>
      <c r="AD14" s="269"/>
      <c r="AE14" s="269"/>
      <c r="AF14" s="269"/>
      <c r="AG14" s="269"/>
      <c r="AH14" s="269"/>
      <c r="AI14" s="269"/>
      <c r="AJ14" s="269"/>
      <c r="AK14" s="29" t="s">
        <v>28</v>
      </c>
      <c r="AL14" s="22"/>
      <c r="AM14" s="22"/>
      <c r="AN14" s="31" t="s">
        <v>30</v>
      </c>
      <c r="AO14" s="22"/>
      <c r="AP14" s="22"/>
      <c r="AQ14" s="22"/>
      <c r="AR14" s="20"/>
      <c r="BE14" s="263"/>
      <c r="BS14" s="17" t="s">
        <v>6</v>
      </c>
    </row>
    <row r="15" spans="1:74" s="1" customFormat="1" ht="6.95" customHeight="1" x14ac:dyDescent="0.2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63"/>
      <c r="BS15" s="17" t="s">
        <v>4</v>
      </c>
    </row>
    <row r="16" spans="1:74" s="1" customFormat="1" ht="12" customHeight="1" x14ac:dyDescent="0.2">
      <c r="B16" s="21"/>
      <c r="C16" s="22"/>
      <c r="D16" s="29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263"/>
      <c r="BS16" s="17" t="s">
        <v>4</v>
      </c>
    </row>
    <row r="17" spans="1:71" s="1" customFormat="1" ht="18.399999999999999" customHeight="1" x14ac:dyDescent="0.2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263"/>
      <c r="BS17" s="17" t="s">
        <v>33</v>
      </c>
    </row>
    <row r="18" spans="1:71" s="1" customFormat="1" ht="6.95" customHeight="1" x14ac:dyDescent="0.2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63"/>
      <c r="BS18" s="17" t="s">
        <v>6</v>
      </c>
    </row>
    <row r="19" spans="1:71" s="1" customFormat="1" ht="12" customHeight="1" x14ac:dyDescent="0.2">
      <c r="B19" s="21"/>
      <c r="C19" s="22"/>
      <c r="D19" s="29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263"/>
      <c r="BS19" s="17" t="s">
        <v>6</v>
      </c>
    </row>
    <row r="20" spans="1:71" s="1" customFormat="1" ht="18.399999999999999" customHeight="1" x14ac:dyDescent="0.2">
      <c r="B20" s="21"/>
      <c r="C20" s="22"/>
      <c r="D20" s="22"/>
      <c r="E20" s="27" t="s">
        <v>35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263"/>
      <c r="BS20" s="17" t="s">
        <v>4</v>
      </c>
    </row>
    <row r="21" spans="1:71" s="1" customFormat="1" ht="6.95" customHeight="1" x14ac:dyDescent="0.2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63"/>
    </row>
    <row r="22" spans="1:71" s="1" customFormat="1" ht="12" customHeight="1" x14ac:dyDescent="0.2">
      <c r="B22" s="21"/>
      <c r="C22" s="22"/>
      <c r="D22" s="29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63"/>
    </row>
    <row r="23" spans="1:71" s="1" customFormat="1" ht="47.25" customHeight="1" x14ac:dyDescent="0.2">
      <c r="B23" s="21"/>
      <c r="C23" s="22"/>
      <c r="D23" s="22"/>
      <c r="E23" s="270" t="s">
        <v>37</v>
      </c>
      <c r="F23" s="270"/>
      <c r="G23" s="270"/>
      <c r="H23" s="270"/>
      <c r="I23" s="270"/>
      <c r="J23" s="270"/>
      <c r="K23" s="270"/>
      <c r="L23" s="270"/>
      <c r="M23" s="270"/>
      <c r="N23" s="270"/>
      <c r="O23" s="270"/>
      <c r="P23" s="270"/>
      <c r="Q23" s="270"/>
      <c r="R23" s="270"/>
      <c r="S23" s="270"/>
      <c r="T23" s="270"/>
      <c r="U23" s="270"/>
      <c r="V23" s="270"/>
      <c r="W23" s="270"/>
      <c r="X23" s="270"/>
      <c r="Y23" s="270"/>
      <c r="Z23" s="270"/>
      <c r="AA23" s="270"/>
      <c r="AB23" s="270"/>
      <c r="AC23" s="270"/>
      <c r="AD23" s="270"/>
      <c r="AE23" s="270"/>
      <c r="AF23" s="270"/>
      <c r="AG23" s="270"/>
      <c r="AH23" s="270"/>
      <c r="AI23" s="270"/>
      <c r="AJ23" s="270"/>
      <c r="AK23" s="270"/>
      <c r="AL23" s="270"/>
      <c r="AM23" s="270"/>
      <c r="AN23" s="270"/>
      <c r="AO23" s="22"/>
      <c r="AP23" s="22"/>
      <c r="AQ23" s="22"/>
      <c r="AR23" s="20"/>
      <c r="BE23" s="263"/>
    </row>
    <row r="24" spans="1:71" s="1" customFormat="1" ht="6.95" customHeight="1" x14ac:dyDescent="0.2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63"/>
    </row>
    <row r="25" spans="1:71" s="1" customFormat="1" ht="6.95" customHeight="1" x14ac:dyDescent="0.2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63"/>
    </row>
    <row r="26" spans="1:71" s="2" customFormat="1" ht="25.9" customHeight="1" x14ac:dyDescent="0.2">
      <c r="A26" s="34"/>
      <c r="B26" s="35"/>
      <c r="C26" s="36"/>
      <c r="D26" s="37" t="s">
        <v>38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71">
        <f>ROUND(AG54,2)</f>
        <v>0</v>
      </c>
      <c r="AL26" s="272"/>
      <c r="AM26" s="272"/>
      <c r="AN26" s="272"/>
      <c r="AO26" s="272"/>
      <c r="AP26" s="36"/>
      <c r="AQ26" s="36"/>
      <c r="AR26" s="39"/>
      <c r="BE26" s="263"/>
    </row>
    <row r="27" spans="1:71" s="2" customFormat="1" ht="6.95" customHeight="1" x14ac:dyDescent="0.2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63"/>
    </row>
    <row r="28" spans="1:71" s="2" customFormat="1" ht="12.75" x14ac:dyDescent="0.2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73" t="s">
        <v>39</v>
      </c>
      <c r="M28" s="273"/>
      <c r="N28" s="273"/>
      <c r="O28" s="273"/>
      <c r="P28" s="273"/>
      <c r="Q28" s="36"/>
      <c r="R28" s="36"/>
      <c r="S28" s="36"/>
      <c r="T28" s="36"/>
      <c r="U28" s="36"/>
      <c r="V28" s="36"/>
      <c r="W28" s="273" t="s">
        <v>40</v>
      </c>
      <c r="X28" s="273"/>
      <c r="Y28" s="273"/>
      <c r="Z28" s="273"/>
      <c r="AA28" s="273"/>
      <c r="AB28" s="273"/>
      <c r="AC28" s="273"/>
      <c r="AD28" s="273"/>
      <c r="AE28" s="273"/>
      <c r="AF28" s="36"/>
      <c r="AG28" s="36"/>
      <c r="AH28" s="36"/>
      <c r="AI28" s="36"/>
      <c r="AJ28" s="36"/>
      <c r="AK28" s="273" t="s">
        <v>41</v>
      </c>
      <c r="AL28" s="273"/>
      <c r="AM28" s="273"/>
      <c r="AN28" s="273"/>
      <c r="AO28" s="273"/>
      <c r="AP28" s="36"/>
      <c r="AQ28" s="36"/>
      <c r="AR28" s="39"/>
      <c r="BE28" s="263"/>
    </row>
    <row r="29" spans="1:71" s="3" customFormat="1" ht="14.45" customHeight="1" x14ac:dyDescent="0.2">
      <c r="B29" s="40"/>
      <c r="C29" s="41"/>
      <c r="D29" s="29" t="s">
        <v>42</v>
      </c>
      <c r="E29" s="41"/>
      <c r="F29" s="29" t="s">
        <v>43</v>
      </c>
      <c r="G29" s="41"/>
      <c r="H29" s="41"/>
      <c r="I29" s="41"/>
      <c r="J29" s="41"/>
      <c r="K29" s="41"/>
      <c r="L29" s="276">
        <v>0.21</v>
      </c>
      <c r="M29" s="275"/>
      <c r="N29" s="275"/>
      <c r="O29" s="275"/>
      <c r="P29" s="275"/>
      <c r="Q29" s="41"/>
      <c r="R29" s="41"/>
      <c r="S29" s="41"/>
      <c r="T29" s="41"/>
      <c r="U29" s="41"/>
      <c r="V29" s="41"/>
      <c r="W29" s="274">
        <f>ROUND(AZ54, 2)</f>
        <v>0</v>
      </c>
      <c r="X29" s="275"/>
      <c r="Y29" s="275"/>
      <c r="Z29" s="275"/>
      <c r="AA29" s="275"/>
      <c r="AB29" s="275"/>
      <c r="AC29" s="275"/>
      <c r="AD29" s="275"/>
      <c r="AE29" s="275"/>
      <c r="AF29" s="41"/>
      <c r="AG29" s="41"/>
      <c r="AH29" s="41"/>
      <c r="AI29" s="41"/>
      <c r="AJ29" s="41"/>
      <c r="AK29" s="274">
        <f>ROUND(AV54, 2)</f>
        <v>0</v>
      </c>
      <c r="AL29" s="275"/>
      <c r="AM29" s="275"/>
      <c r="AN29" s="275"/>
      <c r="AO29" s="275"/>
      <c r="AP29" s="41"/>
      <c r="AQ29" s="41"/>
      <c r="AR29" s="42"/>
      <c r="BE29" s="264"/>
    </row>
    <row r="30" spans="1:71" s="3" customFormat="1" ht="14.45" customHeight="1" x14ac:dyDescent="0.2">
      <c r="B30" s="40"/>
      <c r="C30" s="41"/>
      <c r="D30" s="41"/>
      <c r="E30" s="41"/>
      <c r="F30" s="29" t="s">
        <v>44</v>
      </c>
      <c r="G30" s="41"/>
      <c r="H30" s="41"/>
      <c r="I30" s="41"/>
      <c r="J30" s="41"/>
      <c r="K30" s="41"/>
      <c r="L30" s="276">
        <v>0.15</v>
      </c>
      <c r="M30" s="275"/>
      <c r="N30" s="275"/>
      <c r="O30" s="275"/>
      <c r="P30" s="275"/>
      <c r="Q30" s="41"/>
      <c r="R30" s="41"/>
      <c r="S30" s="41"/>
      <c r="T30" s="41"/>
      <c r="U30" s="41"/>
      <c r="V30" s="41"/>
      <c r="W30" s="274">
        <f>ROUND(BA54, 2)</f>
        <v>0</v>
      </c>
      <c r="X30" s="275"/>
      <c r="Y30" s="275"/>
      <c r="Z30" s="275"/>
      <c r="AA30" s="275"/>
      <c r="AB30" s="275"/>
      <c r="AC30" s="275"/>
      <c r="AD30" s="275"/>
      <c r="AE30" s="275"/>
      <c r="AF30" s="41"/>
      <c r="AG30" s="41"/>
      <c r="AH30" s="41"/>
      <c r="AI30" s="41"/>
      <c r="AJ30" s="41"/>
      <c r="AK30" s="274">
        <f>ROUND(AW54, 2)</f>
        <v>0</v>
      </c>
      <c r="AL30" s="275"/>
      <c r="AM30" s="275"/>
      <c r="AN30" s="275"/>
      <c r="AO30" s="275"/>
      <c r="AP30" s="41"/>
      <c r="AQ30" s="41"/>
      <c r="AR30" s="42"/>
      <c r="BE30" s="264"/>
    </row>
    <row r="31" spans="1:71" s="3" customFormat="1" ht="14.45" hidden="1" customHeight="1" x14ac:dyDescent="0.2">
      <c r="B31" s="40"/>
      <c r="C31" s="41"/>
      <c r="D31" s="41"/>
      <c r="E31" s="41"/>
      <c r="F31" s="29" t="s">
        <v>45</v>
      </c>
      <c r="G31" s="41"/>
      <c r="H31" s="41"/>
      <c r="I31" s="41"/>
      <c r="J31" s="41"/>
      <c r="K31" s="41"/>
      <c r="L31" s="276">
        <v>0.21</v>
      </c>
      <c r="M31" s="275"/>
      <c r="N31" s="275"/>
      <c r="O31" s="275"/>
      <c r="P31" s="275"/>
      <c r="Q31" s="41"/>
      <c r="R31" s="41"/>
      <c r="S31" s="41"/>
      <c r="T31" s="41"/>
      <c r="U31" s="41"/>
      <c r="V31" s="41"/>
      <c r="W31" s="274">
        <f>ROUND(BB54, 2)</f>
        <v>0</v>
      </c>
      <c r="X31" s="275"/>
      <c r="Y31" s="275"/>
      <c r="Z31" s="275"/>
      <c r="AA31" s="275"/>
      <c r="AB31" s="275"/>
      <c r="AC31" s="275"/>
      <c r="AD31" s="275"/>
      <c r="AE31" s="275"/>
      <c r="AF31" s="41"/>
      <c r="AG31" s="41"/>
      <c r="AH31" s="41"/>
      <c r="AI31" s="41"/>
      <c r="AJ31" s="41"/>
      <c r="AK31" s="274">
        <v>0</v>
      </c>
      <c r="AL31" s="275"/>
      <c r="AM31" s="275"/>
      <c r="AN31" s="275"/>
      <c r="AO31" s="275"/>
      <c r="AP31" s="41"/>
      <c r="AQ31" s="41"/>
      <c r="AR31" s="42"/>
      <c r="BE31" s="264"/>
    </row>
    <row r="32" spans="1:71" s="3" customFormat="1" ht="14.45" hidden="1" customHeight="1" x14ac:dyDescent="0.2">
      <c r="B32" s="40"/>
      <c r="C32" s="41"/>
      <c r="D32" s="41"/>
      <c r="E32" s="41"/>
      <c r="F32" s="29" t="s">
        <v>46</v>
      </c>
      <c r="G32" s="41"/>
      <c r="H32" s="41"/>
      <c r="I32" s="41"/>
      <c r="J32" s="41"/>
      <c r="K32" s="41"/>
      <c r="L32" s="276">
        <v>0.15</v>
      </c>
      <c r="M32" s="275"/>
      <c r="N32" s="275"/>
      <c r="O32" s="275"/>
      <c r="P32" s="275"/>
      <c r="Q32" s="41"/>
      <c r="R32" s="41"/>
      <c r="S32" s="41"/>
      <c r="T32" s="41"/>
      <c r="U32" s="41"/>
      <c r="V32" s="41"/>
      <c r="W32" s="274">
        <f>ROUND(BC54, 2)</f>
        <v>0</v>
      </c>
      <c r="X32" s="275"/>
      <c r="Y32" s="275"/>
      <c r="Z32" s="275"/>
      <c r="AA32" s="275"/>
      <c r="AB32" s="275"/>
      <c r="AC32" s="275"/>
      <c r="AD32" s="275"/>
      <c r="AE32" s="275"/>
      <c r="AF32" s="41"/>
      <c r="AG32" s="41"/>
      <c r="AH32" s="41"/>
      <c r="AI32" s="41"/>
      <c r="AJ32" s="41"/>
      <c r="AK32" s="274">
        <v>0</v>
      </c>
      <c r="AL32" s="275"/>
      <c r="AM32" s="275"/>
      <c r="AN32" s="275"/>
      <c r="AO32" s="275"/>
      <c r="AP32" s="41"/>
      <c r="AQ32" s="41"/>
      <c r="AR32" s="42"/>
      <c r="BE32" s="264"/>
    </row>
    <row r="33" spans="1:57" s="3" customFormat="1" ht="14.45" hidden="1" customHeight="1" x14ac:dyDescent="0.2">
      <c r="B33" s="40"/>
      <c r="C33" s="41"/>
      <c r="D33" s="41"/>
      <c r="E33" s="41"/>
      <c r="F33" s="29" t="s">
        <v>47</v>
      </c>
      <c r="G33" s="41"/>
      <c r="H33" s="41"/>
      <c r="I33" s="41"/>
      <c r="J33" s="41"/>
      <c r="K33" s="41"/>
      <c r="L33" s="276">
        <v>0</v>
      </c>
      <c r="M33" s="275"/>
      <c r="N33" s="275"/>
      <c r="O33" s="275"/>
      <c r="P33" s="275"/>
      <c r="Q33" s="41"/>
      <c r="R33" s="41"/>
      <c r="S33" s="41"/>
      <c r="T33" s="41"/>
      <c r="U33" s="41"/>
      <c r="V33" s="41"/>
      <c r="W33" s="274">
        <f>ROUND(BD54, 2)</f>
        <v>0</v>
      </c>
      <c r="X33" s="275"/>
      <c r="Y33" s="275"/>
      <c r="Z33" s="275"/>
      <c r="AA33" s="275"/>
      <c r="AB33" s="275"/>
      <c r="AC33" s="275"/>
      <c r="AD33" s="275"/>
      <c r="AE33" s="275"/>
      <c r="AF33" s="41"/>
      <c r="AG33" s="41"/>
      <c r="AH33" s="41"/>
      <c r="AI33" s="41"/>
      <c r="AJ33" s="41"/>
      <c r="AK33" s="274">
        <v>0</v>
      </c>
      <c r="AL33" s="275"/>
      <c r="AM33" s="275"/>
      <c r="AN33" s="275"/>
      <c r="AO33" s="275"/>
      <c r="AP33" s="41"/>
      <c r="AQ33" s="41"/>
      <c r="AR33" s="42"/>
    </row>
    <row r="34" spans="1:57" s="2" customFormat="1" ht="6.95" customHeight="1" x14ac:dyDescent="0.2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34"/>
    </row>
    <row r="35" spans="1:57" s="2" customFormat="1" ht="25.9" customHeight="1" x14ac:dyDescent="0.2">
      <c r="A35" s="34"/>
      <c r="B35" s="35"/>
      <c r="C35" s="43"/>
      <c r="D35" s="44" t="s">
        <v>48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49</v>
      </c>
      <c r="U35" s="45"/>
      <c r="V35" s="45"/>
      <c r="W35" s="45"/>
      <c r="X35" s="280" t="s">
        <v>50</v>
      </c>
      <c r="Y35" s="278"/>
      <c r="Z35" s="278"/>
      <c r="AA35" s="278"/>
      <c r="AB35" s="278"/>
      <c r="AC35" s="45"/>
      <c r="AD35" s="45"/>
      <c r="AE35" s="45"/>
      <c r="AF35" s="45"/>
      <c r="AG35" s="45"/>
      <c r="AH35" s="45"/>
      <c r="AI35" s="45"/>
      <c r="AJ35" s="45"/>
      <c r="AK35" s="277">
        <f>SUM(AK26:AK33)</f>
        <v>0</v>
      </c>
      <c r="AL35" s="278"/>
      <c r="AM35" s="278"/>
      <c r="AN35" s="278"/>
      <c r="AO35" s="279"/>
      <c r="AP35" s="43"/>
      <c r="AQ35" s="43"/>
      <c r="AR35" s="39"/>
      <c r="BE35" s="34"/>
    </row>
    <row r="36" spans="1:57" s="2" customFormat="1" ht="6.95" customHeight="1" x14ac:dyDescent="0.2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6.95" customHeight="1" x14ac:dyDescent="0.2">
      <c r="A37" s="34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39"/>
      <c r="BE37" s="34"/>
    </row>
    <row r="41" spans="1:57" s="2" customFormat="1" ht="6.95" customHeight="1" x14ac:dyDescent="0.2">
      <c r="A41" s="34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39"/>
      <c r="BE41" s="34"/>
    </row>
    <row r="42" spans="1:57" s="2" customFormat="1" ht="24.95" customHeight="1" x14ac:dyDescent="0.2">
      <c r="A42" s="34"/>
      <c r="B42" s="35"/>
      <c r="C42" s="23" t="s">
        <v>51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9"/>
      <c r="BE42" s="34"/>
    </row>
    <row r="43" spans="1:57" s="2" customFormat="1" ht="6.95" customHeight="1" x14ac:dyDescent="0.2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9"/>
      <c r="BE43" s="34"/>
    </row>
    <row r="44" spans="1:57" s="4" customFormat="1" ht="12" customHeight="1" x14ac:dyDescent="0.2">
      <c r="B44" s="51"/>
      <c r="C44" s="29" t="s">
        <v>13</v>
      </c>
      <c r="D44" s="52"/>
      <c r="E44" s="52"/>
      <c r="F44" s="52"/>
      <c r="G44" s="52"/>
      <c r="H44" s="52"/>
      <c r="I44" s="52"/>
      <c r="J44" s="52"/>
      <c r="K44" s="52"/>
      <c r="L44" s="52" t="str">
        <f>K5</f>
        <v>02</v>
      </c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3"/>
    </row>
    <row r="45" spans="1:57" s="5" customFormat="1" ht="36.950000000000003" customHeight="1" x14ac:dyDescent="0.2">
      <c r="B45" s="54"/>
      <c r="C45" s="55" t="s">
        <v>16</v>
      </c>
      <c r="D45" s="56"/>
      <c r="E45" s="56"/>
      <c r="F45" s="56"/>
      <c r="G45" s="56"/>
      <c r="H45" s="56"/>
      <c r="I45" s="56"/>
      <c r="J45" s="56"/>
      <c r="K45" s="56"/>
      <c r="L45" s="242" t="str">
        <f>K6</f>
        <v>Rekonstrukce 1NP a 2NP - obj B - SVC Radovanek 3.5.2022</v>
      </c>
      <c r="M45" s="243"/>
      <c r="N45" s="243"/>
      <c r="O45" s="243"/>
      <c r="P45" s="243"/>
      <c r="Q45" s="243"/>
      <c r="R45" s="243"/>
      <c r="S45" s="243"/>
      <c r="T45" s="243"/>
      <c r="U45" s="243"/>
      <c r="V45" s="243"/>
      <c r="W45" s="243"/>
      <c r="X45" s="243"/>
      <c r="Y45" s="243"/>
      <c r="Z45" s="243"/>
      <c r="AA45" s="243"/>
      <c r="AB45" s="243"/>
      <c r="AC45" s="243"/>
      <c r="AD45" s="243"/>
      <c r="AE45" s="243"/>
      <c r="AF45" s="243"/>
      <c r="AG45" s="243"/>
      <c r="AH45" s="243"/>
      <c r="AI45" s="243"/>
      <c r="AJ45" s="243"/>
      <c r="AK45" s="243"/>
      <c r="AL45" s="243"/>
      <c r="AM45" s="243"/>
      <c r="AN45" s="243"/>
      <c r="AO45" s="243"/>
      <c r="AP45" s="56"/>
      <c r="AQ45" s="56"/>
      <c r="AR45" s="57"/>
    </row>
    <row r="46" spans="1:57" s="2" customFormat="1" ht="6.95" customHeight="1" x14ac:dyDescent="0.2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9"/>
      <c r="BE46" s="34"/>
    </row>
    <row r="47" spans="1:57" s="2" customFormat="1" ht="12" customHeight="1" x14ac:dyDescent="0.2">
      <c r="A47" s="34"/>
      <c r="B47" s="35"/>
      <c r="C47" s="29" t="s">
        <v>21</v>
      </c>
      <c r="D47" s="36"/>
      <c r="E47" s="36"/>
      <c r="F47" s="36"/>
      <c r="G47" s="36"/>
      <c r="H47" s="36"/>
      <c r="I47" s="36"/>
      <c r="J47" s="36"/>
      <c r="K47" s="36"/>
      <c r="L47" s="58" t="str">
        <f>IF(K8="","",K8)</f>
        <v>Pallova 52/19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9" t="s">
        <v>23</v>
      </c>
      <c r="AJ47" s="36"/>
      <c r="AK47" s="36"/>
      <c r="AL47" s="36"/>
      <c r="AM47" s="244" t="str">
        <f>IF(AN8= "","",AN8)</f>
        <v>4. 5. 2022</v>
      </c>
      <c r="AN47" s="244"/>
      <c r="AO47" s="36"/>
      <c r="AP47" s="36"/>
      <c r="AQ47" s="36"/>
      <c r="AR47" s="39"/>
      <c r="BE47" s="34"/>
    </row>
    <row r="48" spans="1:57" s="2" customFormat="1" ht="6.95" customHeight="1" x14ac:dyDescent="0.2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9"/>
      <c r="BE48" s="34"/>
    </row>
    <row r="49" spans="1:91" s="2" customFormat="1" ht="15.2" customHeight="1" x14ac:dyDescent="0.2">
      <c r="A49" s="34"/>
      <c r="B49" s="35"/>
      <c r="C49" s="29" t="s">
        <v>25</v>
      </c>
      <c r="D49" s="36"/>
      <c r="E49" s="36"/>
      <c r="F49" s="36"/>
      <c r="G49" s="36"/>
      <c r="H49" s="36"/>
      <c r="I49" s="36"/>
      <c r="J49" s="36"/>
      <c r="K49" s="36"/>
      <c r="L49" s="52" t="str">
        <f>IF(E11= "","",E11)</f>
        <v>Středisko volného času Radovánek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9" t="s">
        <v>31</v>
      </c>
      <c r="AJ49" s="36"/>
      <c r="AK49" s="36"/>
      <c r="AL49" s="36"/>
      <c r="AM49" s="245" t="str">
        <f>IF(E17="","",E17)</f>
        <v>Luboš beneda</v>
      </c>
      <c r="AN49" s="246"/>
      <c r="AO49" s="246"/>
      <c r="AP49" s="246"/>
      <c r="AQ49" s="36"/>
      <c r="AR49" s="39"/>
      <c r="AS49" s="247" t="s">
        <v>52</v>
      </c>
      <c r="AT49" s="248"/>
      <c r="AU49" s="60"/>
      <c r="AV49" s="60"/>
      <c r="AW49" s="60"/>
      <c r="AX49" s="60"/>
      <c r="AY49" s="60"/>
      <c r="AZ49" s="60"/>
      <c r="BA49" s="60"/>
      <c r="BB49" s="60"/>
      <c r="BC49" s="60"/>
      <c r="BD49" s="61"/>
      <c r="BE49" s="34"/>
    </row>
    <row r="50" spans="1:91" s="2" customFormat="1" ht="15.2" customHeight="1" x14ac:dyDescent="0.2">
      <c r="A50" s="34"/>
      <c r="B50" s="35"/>
      <c r="C50" s="29" t="s">
        <v>29</v>
      </c>
      <c r="D50" s="36"/>
      <c r="E50" s="36"/>
      <c r="F50" s="36"/>
      <c r="G50" s="36"/>
      <c r="H50" s="36"/>
      <c r="I50" s="36"/>
      <c r="J50" s="36"/>
      <c r="K50" s="36"/>
      <c r="L50" s="52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9" t="s">
        <v>34</v>
      </c>
      <c r="AJ50" s="36"/>
      <c r="AK50" s="36"/>
      <c r="AL50" s="36"/>
      <c r="AM50" s="245" t="str">
        <f>IF(E20="","",E20)</f>
        <v xml:space="preserve"> </v>
      </c>
      <c r="AN50" s="246"/>
      <c r="AO50" s="246"/>
      <c r="AP50" s="246"/>
      <c r="AQ50" s="36"/>
      <c r="AR50" s="39"/>
      <c r="AS50" s="249"/>
      <c r="AT50" s="250"/>
      <c r="AU50" s="62"/>
      <c r="AV50" s="62"/>
      <c r="AW50" s="62"/>
      <c r="AX50" s="62"/>
      <c r="AY50" s="62"/>
      <c r="AZ50" s="62"/>
      <c r="BA50" s="62"/>
      <c r="BB50" s="62"/>
      <c r="BC50" s="62"/>
      <c r="BD50" s="63"/>
      <c r="BE50" s="34"/>
    </row>
    <row r="51" spans="1:91" s="2" customFormat="1" ht="10.9" customHeight="1" x14ac:dyDescent="0.2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9"/>
      <c r="AS51" s="251"/>
      <c r="AT51" s="252"/>
      <c r="AU51" s="64"/>
      <c r="AV51" s="64"/>
      <c r="AW51" s="64"/>
      <c r="AX51" s="64"/>
      <c r="AY51" s="64"/>
      <c r="AZ51" s="64"/>
      <c r="BA51" s="64"/>
      <c r="BB51" s="64"/>
      <c r="BC51" s="64"/>
      <c r="BD51" s="65"/>
      <c r="BE51" s="34"/>
    </row>
    <row r="52" spans="1:91" s="2" customFormat="1" ht="29.25" customHeight="1" x14ac:dyDescent="0.2">
      <c r="A52" s="34"/>
      <c r="B52" s="35"/>
      <c r="C52" s="253" t="s">
        <v>53</v>
      </c>
      <c r="D52" s="254"/>
      <c r="E52" s="254"/>
      <c r="F52" s="254"/>
      <c r="G52" s="254"/>
      <c r="H52" s="66"/>
      <c r="I52" s="256" t="s">
        <v>54</v>
      </c>
      <c r="J52" s="254"/>
      <c r="K52" s="254"/>
      <c r="L52" s="254"/>
      <c r="M52" s="254"/>
      <c r="N52" s="254"/>
      <c r="O52" s="254"/>
      <c r="P52" s="254"/>
      <c r="Q52" s="254"/>
      <c r="R52" s="254"/>
      <c r="S52" s="254"/>
      <c r="T52" s="254"/>
      <c r="U52" s="254"/>
      <c r="V52" s="254"/>
      <c r="W52" s="254"/>
      <c r="X52" s="254"/>
      <c r="Y52" s="254"/>
      <c r="Z52" s="254"/>
      <c r="AA52" s="254"/>
      <c r="AB52" s="254"/>
      <c r="AC52" s="254"/>
      <c r="AD52" s="254"/>
      <c r="AE52" s="254"/>
      <c r="AF52" s="254"/>
      <c r="AG52" s="255" t="s">
        <v>55</v>
      </c>
      <c r="AH52" s="254"/>
      <c r="AI52" s="254"/>
      <c r="AJ52" s="254"/>
      <c r="AK52" s="254"/>
      <c r="AL52" s="254"/>
      <c r="AM52" s="254"/>
      <c r="AN52" s="256" t="s">
        <v>56</v>
      </c>
      <c r="AO52" s="254"/>
      <c r="AP52" s="254"/>
      <c r="AQ52" s="67" t="s">
        <v>57</v>
      </c>
      <c r="AR52" s="39"/>
      <c r="AS52" s="68" t="s">
        <v>58</v>
      </c>
      <c r="AT52" s="69" t="s">
        <v>59</v>
      </c>
      <c r="AU52" s="69" t="s">
        <v>60</v>
      </c>
      <c r="AV52" s="69" t="s">
        <v>61</v>
      </c>
      <c r="AW52" s="69" t="s">
        <v>62</v>
      </c>
      <c r="AX52" s="69" t="s">
        <v>63</v>
      </c>
      <c r="AY52" s="69" t="s">
        <v>64</v>
      </c>
      <c r="AZ52" s="69" t="s">
        <v>65</v>
      </c>
      <c r="BA52" s="69" t="s">
        <v>66</v>
      </c>
      <c r="BB52" s="69" t="s">
        <v>67</v>
      </c>
      <c r="BC52" s="69" t="s">
        <v>68</v>
      </c>
      <c r="BD52" s="70" t="s">
        <v>69</v>
      </c>
      <c r="BE52" s="34"/>
    </row>
    <row r="53" spans="1:91" s="2" customFormat="1" ht="10.9" customHeight="1" x14ac:dyDescent="0.2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9"/>
      <c r="AS53" s="71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3"/>
      <c r="BE53" s="34"/>
    </row>
    <row r="54" spans="1:91" s="6" customFormat="1" ht="32.450000000000003" customHeight="1" x14ac:dyDescent="0.2">
      <c r="B54" s="74"/>
      <c r="C54" s="75" t="s">
        <v>70</v>
      </c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260">
        <f>ROUND(SUM(AG55:AG60),2)</f>
        <v>0</v>
      </c>
      <c r="AH54" s="260"/>
      <c r="AI54" s="260"/>
      <c r="AJ54" s="260"/>
      <c r="AK54" s="260"/>
      <c r="AL54" s="260"/>
      <c r="AM54" s="260"/>
      <c r="AN54" s="261">
        <f t="shared" ref="AN54:AN60" si="0">SUM(AG54,AT54)</f>
        <v>0</v>
      </c>
      <c r="AO54" s="261"/>
      <c r="AP54" s="261"/>
      <c r="AQ54" s="78" t="s">
        <v>19</v>
      </c>
      <c r="AR54" s="79"/>
      <c r="AS54" s="80">
        <f>ROUND(SUM(AS55:AS60),2)</f>
        <v>0</v>
      </c>
      <c r="AT54" s="81">
        <f t="shared" ref="AT54:AT60" si="1">ROUND(SUM(AV54:AW54),2)</f>
        <v>0</v>
      </c>
      <c r="AU54" s="82">
        <f>ROUND(SUM(AU55:AU60),5)</f>
        <v>0</v>
      </c>
      <c r="AV54" s="81">
        <f>ROUND(AZ54*L29,2)</f>
        <v>0</v>
      </c>
      <c r="AW54" s="81">
        <f>ROUND(BA54*L30,2)</f>
        <v>0</v>
      </c>
      <c r="AX54" s="81">
        <f>ROUND(BB54*L29,2)</f>
        <v>0</v>
      </c>
      <c r="AY54" s="81">
        <f>ROUND(BC54*L30,2)</f>
        <v>0</v>
      </c>
      <c r="AZ54" s="81">
        <f>ROUND(SUM(AZ55:AZ60),2)</f>
        <v>0</v>
      </c>
      <c r="BA54" s="81">
        <f>ROUND(SUM(BA55:BA60),2)</f>
        <v>0</v>
      </c>
      <c r="BB54" s="81">
        <f>ROUND(SUM(BB55:BB60),2)</f>
        <v>0</v>
      </c>
      <c r="BC54" s="81">
        <f>ROUND(SUM(BC55:BC60),2)</f>
        <v>0</v>
      </c>
      <c r="BD54" s="83">
        <f>ROUND(SUM(BD55:BD60),2)</f>
        <v>0</v>
      </c>
      <c r="BS54" s="84" t="s">
        <v>71</v>
      </c>
      <c r="BT54" s="84" t="s">
        <v>72</v>
      </c>
      <c r="BU54" s="85" t="s">
        <v>73</v>
      </c>
      <c r="BV54" s="84" t="s">
        <v>74</v>
      </c>
      <c r="BW54" s="84" t="s">
        <v>5</v>
      </c>
      <c r="BX54" s="84" t="s">
        <v>75</v>
      </c>
      <c r="CL54" s="84" t="s">
        <v>19</v>
      </c>
    </row>
    <row r="55" spans="1:91" s="7" customFormat="1" ht="16.5" customHeight="1" x14ac:dyDescent="0.2">
      <c r="A55" s="86" t="s">
        <v>76</v>
      </c>
      <c r="B55" s="87"/>
      <c r="C55" s="88"/>
      <c r="D55" s="257" t="s">
        <v>77</v>
      </c>
      <c r="E55" s="257"/>
      <c r="F55" s="257"/>
      <c r="G55" s="257"/>
      <c r="H55" s="257"/>
      <c r="I55" s="89"/>
      <c r="J55" s="257" t="s">
        <v>78</v>
      </c>
      <c r="K55" s="257"/>
      <c r="L55" s="257"/>
      <c r="M55" s="257"/>
      <c r="N55" s="257"/>
      <c r="O55" s="257"/>
      <c r="P55" s="257"/>
      <c r="Q55" s="257"/>
      <c r="R55" s="257"/>
      <c r="S55" s="257"/>
      <c r="T55" s="257"/>
      <c r="U55" s="257"/>
      <c r="V55" s="257"/>
      <c r="W55" s="257"/>
      <c r="X55" s="257"/>
      <c r="Y55" s="257"/>
      <c r="Z55" s="257"/>
      <c r="AA55" s="257"/>
      <c r="AB55" s="257"/>
      <c r="AC55" s="257"/>
      <c r="AD55" s="257"/>
      <c r="AE55" s="257"/>
      <c r="AF55" s="257"/>
      <c r="AG55" s="258">
        <f>'a - Stavební část'!J30</f>
        <v>0</v>
      </c>
      <c r="AH55" s="259"/>
      <c r="AI55" s="259"/>
      <c r="AJ55" s="259"/>
      <c r="AK55" s="259"/>
      <c r="AL55" s="259"/>
      <c r="AM55" s="259"/>
      <c r="AN55" s="258">
        <f t="shared" si="0"/>
        <v>0</v>
      </c>
      <c r="AO55" s="259"/>
      <c r="AP55" s="259"/>
      <c r="AQ55" s="90" t="s">
        <v>79</v>
      </c>
      <c r="AR55" s="91"/>
      <c r="AS55" s="92">
        <v>0</v>
      </c>
      <c r="AT55" s="93">
        <f t="shared" si="1"/>
        <v>0</v>
      </c>
      <c r="AU55" s="94">
        <f>'a - Stavební část'!P102</f>
        <v>0</v>
      </c>
      <c r="AV55" s="93">
        <f>'a - Stavební část'!J33</f>
        <v>0</v>
      </c>
      <c r="AW55" s="93">
        <f>'a - Stavební část'!J34</f>
        <v>0</v>
      </c>
      <c r="AX55" s="93">
        <f>'a - Stavební část'!J35</f>
        <v>0</v>
      </c>
      <c r="AY55" s="93">
        <f>'a - Stavební část'!J36</f>
        <v>0</v>
      </c>
      <c r="AZ55" s="93">
        <f>'a - Stavební část'!F33</f>
        <v>0</v>
      </c>
      <c r="BA55" s="93">
        <f>'a - Stavební část'!F34</f>
        <v>0</v>
      </c>
      <c r="BB55" s="93">
        <f>'a - Stavební část'!F35</f>
        <v>0</v>
      </c>
      <c r="BC55" s="93">
        <f>'a - Stavební část'!F36</f>
        <v>0</v>
      </c>
      <c r="BD55" s="95">
        <f>'a - Stavební část'!F37</f>
        <v>0</v>
      </c>
      <c r="BT55" s="96" t="s">
        <v>80</v>
      </c>
      <c r="BV55" s="96" t="s">
        <v>74</v>
      </c>
      <c r="BW55" s="96" t="s">
        <v>81</v>
      </c>
      <c r="BX55" s="96" t="s">
        <v>5</v>
      </c>
      <c r="CL55" s="96" t="s">
        <v>19</v>
      </c>
      <c r="CM55" s="96" t="s">
        <v>82</v>
      </c>
    </row>
    <row r="56" spans="1:91" s="7" customFormat="1" ht="16.5" customHeight="1" x14ac:dyDescent="0.2">
      <c r="A56" s="86" t="s">
        <v>76</v>
      </c>
      <c r="B56" s="87"/>
      <c r="C56" s="88"/>
      <c r="D56" s="257" t="s">
        <v>83</v>
      </c>
      <c r="E56" s="257"/>
      <c r="F56" s="257"/>
      <c r="G56" s="257"/>
      <c r="H56" s="257"/>
      <c r="I56" s="89"/>
      <c r="J56" s="257" t="s">
        <v>84</v>
      </c>
      <c r="K56" s="257"/>
      <c r="L56" s="257"/>
      <c r="M56" s="257"/>
      <c r="N56" s="257"/>
      <c r="O56" s="257"/>
      <c r="P56" s="257"/>
      <c r="Q56" s="257"/>
      <c r="R56" s="257"/>
      <c r="S56" s="257"/>
      <c r="T56" s="257"/>
      <c r="U56" s="257"/>
      <c r="V56" s="257"/>
      <c r="W56" s="257"/>
      <c r="X56" s="257"/>
      <c r="Y56" s="257"/>
      <c r="Z56" s="257"/>
      <c r="AA56" s="257"/>
      <c r="AB56" s="257"/>
      <c r="AC56" s="257"/>
      <c r="AD56" s="257"/>
      <c r="AE56" s="257"/>
      <c r="AF56" s="257"/>
      <c r="AG56" s="258">
        <f>'b - Elektroinstalace'!J30</f>
        <v>0</v>
      </c>
      <c r="AH56" s="259"/>
      <c r="AI56" s="259"/>
      <c r="AJ56" s="259"/>
      <c r="AK56" s="259"/>
      <c r="AL56" s="259"/>
      <c r="AM56" s="259"/>
      <c r="AN56" s="258">
        <f t="shared" si="0"/>
        <v>0</v>
      </c>
      <c r="AO56" s="259"/>
      <c r="AP56" s="259"/>
      <c r="AQ56" s="90" t="s">
        <v>79</v>
      </c>
      <c r="AR56" s="91"/>
      <c r="AS56" s="92">
        <v>0</v>
      </c>
      <c r="AT56" s="93">
        <f t="shared" si="1"/>
        <v>0</v>
      </c>
      <c r="AU56" s="94">
        <f>'b - Elektroinstalace'!P90</f>
        <v>0</v>
      </c>
      <c r="AV56" s="93">
        <f>'b - Elektroinstalace'!J33</f>
        <v>0</v>
      </c>
      <c r="AW56" s="93">
        <f>'b - Elektroinstalace'!J34</f>
        <v>0</v>
      </c>
      <c r="AX56" s="93">
        <f>'b - Elektroinstalace'!J35</f>
        <v>0</v>
      </c>
      <c r="AY56" s="93">
        <f>'b - Elektroinstalace'!J36</f>
        <v>0</v>
      </c>
      <c r="AZ56" s="93">
        <f>'b - Elektroinstalace'!F33</f>
        <v>0</v>
      </c>
      <c r="BA56" s="93">
        <f>'b - Elektroinstalace'!F34</f>
        <v>0</v>
      </c>
      <c r="BB56" s="93">
        <f>'b - Elektroinstalace'!F35</f>
        <v>0</v>
      </c>
      <c r="BC56" s="93">
        <f>'b - Elektroinstalace'!F36</f>
        <v>0</v>
      </c>
      <c r="BD56" s="95">
        <f>'b - Elektroinstalace'!F37</f>
        <v>0</v>
      </c>
      <c r="BT56" s="96" t="s">
        <v>80</v>
      </c>
      <c r="BV56" s="96" t="s">
        <v>74</v>
      </c>
      <c r="BW56" s="96" t="s">
        <v>85</v>
      </c>
      <c r="BX56" s="96" t="s">
        <v>5</v>
      </c>
      <c r="CL56" s="96" t="s">
        <v>19</v>
      </c>
      <c r="CM56" s="96" t="s">
        <v>82</v>
      </c>
    </row>
    <row r="57" spans="1:91" s="7" customFormat="1" ht="16.5" customHeight="1" x14ac:dyDescent="0.2">
      <c r="A57" s="86" t="s">
        <v>76</v>
      </c>
      <c r="B57" s="87"/>
      <c r="C57" s="88"/>
      <c r="D57" s="257" t="s">
        <v>86</v>
      </c>
      <c r="E57" s="257"/>
      <c r="F57" s="257"/>
      <c r="G57" s="257"/>
      <c r="H57" s="257"/>
      <c r="I57" s="89"/>
      <c r="J57" s="257" t="s">
        <v>87</v>
      </c>
      <c r="K57" s="257"/>
      <c r="L57" s="257"/>
      <c r="M57" s="257"/>
      <c r="N57" s="257"/>
      <c r="O57" s="257"/>
      <c r="P57" s="257"/>
      <c r="Q57" s="257"/>
      <c r="R57" s="257"/>
      <c r="S57" s="257"/>
      <c r="T57" s="257"/>
      <c r="U57" s="257"/>
      <c r="V57" s="257"/>
      <c r="W57" s="257"/>
      <c r="X57" s="257"/>
      <c r="Y57" s="257"/>
      <c r="Z57" s="257"/>
      <c r="AA57" s="257"/>
      <c r="AB57" s="257"/>
      <c r="AC57" s="257"/>
      <c r="AD57" s="257"/>
      <c r="AE57" s="257"/>
      <c r="AF57" s="257"/>
      <c r="AG57" s="258">
        <f>'c - Slaboproud'!J30</f>
        <v>0</v>
      </c>
      <c r="AH57" s="259"/>
      <c r="AI57" s="259"/>
      <c r="AJ57" s="259"/>
      <c r="AK57" s="259"/>
      <c r="AL57" s="259"/>
      <c r="AM57" s="259"/>
      <c r="AN57" s="258">
        <f t="shared" si="0"/>
        <v>0</v>
      </c>
      <c r="AO57" s="259"/>
      <c r="AP57" s="259"/>
      <c r="AQ57" s="90" t="s">
        <v>79</v>
      </c>
      <c r="AR57" s="91"/>
      <c r="AS57" s="92">
        <v>0</v>
      </c>
      <c r="AT57" s="93">
        <f t="shared" si="1"/>
        <v>0</v>
      </c>
      <c r="AU57" s="94">
        <f>'c - Slaboproud'!P87</f>
        <v>0</v>
      </c>
      <c r="AV57" s="93">
        <f>'c - Slaboproud'!J33</f>
        <v>0</v>
      </c>
      <c r="AW57" s="93">
        <f>'c - Slaboproud'!J34</f>
        <v>0</v>
      </c>
      <c r="AX57" s="93">
        <f>'c - Slaboproud'!J35</f>
        <v>0</v>
      </c>
      <c r="AY57" s="93">
        <f>'c - Slaboproud'!J36</f>
        <v>0</v>
      </c>
      <c r="AZ57" s="93">
        <f>'c - Slaboproud'!F33</f>
        <v>0</v>
      </c>
      <c r="BA57" s="93">
        <f>'c - Slaboproud'!F34</f>
        <v>0</v>
      </c>
      <c r="BB57" s="93">
        <f>'c - Slaboproud'!F35</f>
        <v>0</v>
      </c>
      <c r="BC57" s="93">
        <f>'c - Slaboproud'!F36</f>
        <v>0</v>
      </c>
      <c r="BD57" s="95">
        <f>'c - Slaboproud'!F37</f>
        <v>0</v>
      </c>
      <c r="BT57" s="96" t="s">
        <v>80</v>
      </c>
      <c r="BV57" s="96" t="s">
        <v>74</v>
      </c>
      <c r="BW57" s="96" t="s">
        <v>88</v>
      </c>
      <c r="BX57" s="96" t="s">
        <v>5</v>
      </c>
      <c r="CL57" s="96" t="s">
        <v>19</v>
      </c>
      <c r="CM57" s="96" t="s">
        <v>82</v>
      </c>
    </row>
    <row r="58" spans="1:91" s="7" customFormat="1" ht="16.5" customHeight="1" x14ac:dyDescent="0.2">
      <c r="A58" s="86" t="s">
        <v>76</v>
      </c>
      <c r="B58" s="87"/>
      <c r="C58" s="88"/>
      <c r="D58" s="257" t="s">
        <v>89</v>
      </c>
      <c r="E58" s="257"/>
      <c r="F58" s="257"/>
      <c r="G58" s="257"/>
      <c r="H58" s="257"/>
      <c r="I58" s="89"/>
      <c r="J58" s="257" t="s">
        <v>90</v>
      </c>
      <c r="K58" s="257"/>
      <c r="L58" s="257"/>
      <c r="M58" s="257"/>
      <c r="N58" s="257"/>
      <c r="O58" s="257"/>
      <c r="P58" s="257"/>
      <c r="Q58" s="257"/>
      <c r="R58" s="257"/>
      <c r="S58" s="257"/>
      <c r="T58" s="257"/>
      <c r="U58" s="257"/>
      <c r="V58" s="257"/>
      <c r="W58" s="257"/>
      <c r="X58" s="257"/>
      <c r="Y58" s="257"/>
      <c r="Z58" s="257"/>
      <c r="AA58" s="257"/>
      <c r="AB58" s="257"/>
      <c r="AC58" s="257"/>
      <c r="AD58" s="257"/>
      <c r="AE58" s="257"/>
      <c r="AF58" s="257"/>
      <c r="AG58" s="258">
        <f>'d - ZTI'!J30</f>
        <v>0</v>
      </c>
      <c r="AH58" s="259"/>
      <c r="AI58" s="259"/>
      <c r="AJ58" s="259"/>
      <c r="AK58" s="259"/>
      <c r="AL58" s="259"/>
      <c r="AM58" s="259"/>
      <c r="AN58" s="258">
        <f t="shared" si="0"/>
        <v>0</v>
      </c>
      <c r="AO58" s="259"/>
      <c r="AP58" s="259"/>
      <c r="AQ58" s="90" t="s">
        <v>79</v>
      </c>
      <c r="AR58" s="91"/>
      <c r="AS58" s="92">
        <v>0</v>
      </c>
      <c r="AT58" s="93">
        <f t="shared" si="1"/>
        <v>0</v>
      </c>
      <c r="AU58" s="94">
        <f>'d - ZTI'!P84</f>
        <v>0</v>
      </c>
      <c r="AV58" s="93">
        <f>'d - ZTI'!J33</f>
        <v>0</v>
      </c>
      <c r="AW58" s="93">
        <f>'d - ZTI'!J34</f>
        <v>0</v>
      </c>
      <c r="AX58" s="93">
        <f>'d - ZTI'!J35</f>
        <v>0</v>
      </c>
      <c r="AY58" s="93">
        <f>'d - ZTI'!J36</f>
        <v>0</v>
      </c>
      <c r="AZ58" s="93">
        <f>'d - ZTI'!F33</f>
        <v>0</v>
      </c>
      <c r="BA58" s="93">
        <f>'d - ZTI'!F34</f>
        <v>0</v>
      </c>
      <c r="BB58" s="93">
        <f>'d - ZTI'!F35</f>
        <v>0</v>
      </c>
      <c r="BC58" s="93">
        <f>'d - ZTI'!F36</f>
        <v>0</v>
      </c>
      <c r="BD58" s="95">
        <f>'d - ZTI'!F37</f>
        <v>0</v>
      </c>
      <c r="BT58" s="96" t="s">
        <v>80</v>
      </c>
      <c r="BV58" s="96" t="s">
        <v>74</v>
      </c>
      <c r="BW58" s="96" t="s">
        <v>91</v>
      </c>
      <c r="BX58" s="96" t="s">
        <v>5</v>
      </c>
      <c r="CL58" s="96" t="s">
        <v>19</v>
      </c>
      <c r="CM58" s="96" t="s">
        <v>82</v>
      </c>
    </row>
    <row r="59" spans="1:91" s="7" customFormat="1" ht="16.5" customHeight="1" x14ac:dyDescent="0.2">
      <c r="A59" s="86" t="s">
        <v>76</v>
      </c>
      <c r="B59" s="87"/>
      <c r="C59" s="88"/>
      <c r="D59" s="257" t="s">
        <v>92</v>
      </c>
      <c r="E59" s="257"/>
      <c r="F59" s="257"/>
      <c r="G59" s="257"/>
      <c r="H59" s="257"/>
      <c r="I59" s="89"/>
      <c r="J59" s="257" t="s">
        <v>93</v>
      </c>
      <c r="K59" s="257"/>
      <c r="L59" s="257"/>
      <c r="M59" s="257"/>
      <c r="N59" s="257"/>
      <c r="O59" s="257"/>
      <c r="P59" s="257"/>
      <c r="Q59" s="257"/>
      <c r="R59" s="257"/>
      <c r="S59" s="257"/>
      <c r="T59" s="257"/>
      <c r="U59" s="257"/>
      <c r="V59" s="257"/>
      <c r="W59" s="257"/>
      <c r="X59" s="257"/>
      <c r="Y59" s="257"/>
      <c r="Z59" s="257"/>
      <c r="AA59" s="257"/>
      <c r="AB59" s="257"/>
      <c r="AC59" s="257"/>
      <c r="AD59" s="257"/>
      <c r="AE59" s="257"/>
      <c r="AF59" s="257"/>
      <c r="AG59" s="258">
        <f>'e - ÚT'!J30</f>
        <v>0</v>
      </c>
      <c r="AH59" s="259"/>
      <c r="AI59" s="259"/>
      <c r="AJ59" s="259"/>
      <c r="AK59" s="259"/>
      <c r="AL59" s="259"/>
      <c r="AM59" s="259"/>
      <c r="AN59" s="258">
        <f t="shared" si="0"/>
        <v>0</v>
      </c>
      <c r="AO59" s="259"/>
      <c r="AP59" s="259"/>
      <c r="AQ59" s="90" t="s">
        <v>79</v>
      </c>
      <c r="AR59" s="91"/>
      <c r="AS59" s="92">
        <v>0</v>
      </c>
      <c r="AT59" s="93">
        <f t="shared" si="1"/>
        <v>0</v>
      </c>
      <c r="AU59" s="94">
        <f>'e - ÚT'!P85</f>
        <v>0</v>
      </c>
      <c r="AV59" s="93">
        <f>'e - ÚT'!J33</f>
        <v>0</v>
      </c>
      <c r="AW59" s="93">
        <f>'e - ÚT'!J34</f>
        <v>0</v>
      </c>
      <c r="AX59" s="93">
        <f>'e - ÚT'!J35</f>
        <v>0</v>
      </c>
      <c r="AY59" s="93">
        <f>'e - ÚT'!J36</f>
        <v>0</v>
      </c>
      <c r="AZ59" s="93">
        <f>'e - ÚT'!F33</f>
        <v>0</v>
      </c>
      <c r="BA59" s="93">
        <f>'e - ÚT'!F34</f>
        <v>0</v>
      </c>
      <c r="BB59" s="93">
        <f>'e - ÚT'!F35</f>
        <v>0</v>
      </c>
      <c r="BC59" s="93">
        <f>'e - ÚT'!F36</f>
        <v>0</v>
      </c>
      <c r="BD59" s="95">
        <f>'e - ÚT'!F37</f>
        <v>0</v>
      </c>
      <c r="BT59" s="96" t="s">
        <v>80</v>
      </c>
      <c r="BV59" s="96" t="s">
        <v>74</v>
      </c>
      <c r="BW59" s="96" t="s">
        <v>94</v>
      </c>
      <c r="BX59" s="96" t="s">
        <v>5</v>
      </c>
      <c r="CL59" s="96" t="s">
        <v>19</v>
      </c>
      <c r="CM59" s="96" t="s">
        <v>82</v>
      </c>
    </row>
    <row r="60" spans="1:91" s="7" customFormat="1" ht="16.5" customHeight="1" x14ac:dyDescent="0.2">
      <c r="A60" s="86" t="s">
        <v>76</v>
      </c>
      <c r="B60" s="87"/>
      <c r="C60" s="88"/>
      <c r="D60" s="257" t="s">
        <v>95</v>
      </c>
      <c r="E60" s="257"/>
      <c r="F60" s="257"/>
      <c r="G60" s="257"/>
      <c r="H60" s="257"/>
      <c r="I60" s="89"/>
      <c r="J60" s="257" t="s">
        <v>96</v>
      </c>
      <c r="K60" s="257"/>
      <c r="L60" s="257"/>
      <c r="M60" s="257"/>
      <c r="N60" s="257"/>
      <c r="O60" s="257"/>
      <c r="P60" s="257"/>
      <c r="Q60" s="257"/>
      <c r="R60" s="257"/>
      <c r="S60" s="257"/>
      <c r="T60" s="257"/>
      <c r="U60" s="257"/>
      <c r="V60" s="257"/>
      <c r="W60" s="257"/>
      <c r="X60" s="257"/>
      <c r="Y60" s="257"/>
      <c r="Z60" s="257"/>
      <c r="AA60" s="257"/>
      <c r="AB60" s="257"/>
      <c r="AC60" s="257"/>
      <c r="AD60" s="257"/>
      <c r="AE60" s="257"/>
      <c r="AF60" s="257"/>
      <c r="AG60" s="258">
        <f>'x - VON'!J30</f>
        <v>0</v>
      </c>
      <c r="AH60" s="259"/>
      <c r="AI60" s="259"/>
      <c r="AJ60" s="259"/>
      <c r="AK60" s="259"/>
      <c r="AL60" s="259"/>
      <c r="AM60" s="259"/>
      <c r="AN60" s="258">
        <f t="shared" si="0"/>
        <v>0</v>
      </c>
      <c r="AO60" s="259"/>
      <c r="AP60" s="259"/>
      <c r="AQ60" s="90" t="s">
        <v>79</v>
      </c>
      <c r="AR60" s="91"/>
      <c r="AS60" s="97">
        <v>0</v>
      </c>
      <c r="AT60" s="98">
        <f t="shared" si="1"/>
        <v>0</v>
      </c>
      <c r="AU60" s="99">
        <f>'x - VON'!P83</f>
        <v>0</v>
      </c>
      <c r="AV60" s="98">
        <f>'x - VON'!J33</f>
        <v>0</v>
      </c>
      <c r="AW60" s="98">
        <f>'x - VON'!J34</f>
        <v>0</v>
      </c>
      <c r="AX60" s="98">
        <f>'x - VON'!J35</f>
        <v>0</v>
      </c>
      <c r="AY60" s="98">
        <f>'x - VON'!J36</f>
        <v>0</v>
      </c>
      <c r="AZ60" s="98">
        <f>'x - VON'!F33</f>
        <v>0</v>
      </c>
      <c r="BA60" s="98">
        <f>'x - VON'!F34</f>
        <v>0</v>
      </c>
      <c r="BB60" s="98">
        <f>'x - VON'!F35</f>
        <v>0</v>
      </c>
      <c r="BC60" s="98">
        <f>'x - VON'!F36</f>
        <v>0</v>
      </c>
      <c r="BD60" s="100">
        <f>'x - VON'!F37</f>
        <v>0</v>
      </c>
      <c r="BT60" s="96" t="s">
        <v>80</v>
      </c>
      <c r="BV60" s="96" t="s">
        <v>74</v>
      </c>
      <c r="BW60" s="96" t="s">
        <v>97</v>
      </c>
      <c r="BX60" s="96" t="s">
        <v>5</v>
      </c>
      <c r="CL60" s="96" t="s">
        <v>19</v>
      </c>
      <c r="CM60" s="96" t="s">
        <v>82</v>
      </c>
    </row>
    <row r="61" spans="1:91" s="2" customFormat="1" ht="30" customHeight="1" x14ac:dyDescent="0.2">
      <c r="A61" s="34"/>
      <c r="B61" s="35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36"/>
      <c r="AP61" s="36"/>
      <c r="AQ61" s="36"/>
      <c r="AR61" s="39"/>
      <c r="AS61" s="34"/>
      <c r="AT61" s="34"/>
      <c r="AU61" s="34"/>
      <c r="AV61" s="34"/>
      <c r="AW61" s="34"/>
      <c r="AX61" s="34"/>
      <c r="AY61" s="34"/>
      <c r="AZ61" s="34"/>
      <c r="BA61" s="34"/>
      <c r="BB61" s="34"/>
      <c r="BC61" s="34"/>
      <c r="BD61" s="34"/>
      <c r="BE61" s="34"/>
    </row>
    <row r="62" spans="1:91" s="2" customFormat="1" ht="6.95" customHeight="1" x14ac:dyDescent="0.2">
      <c r="A62" s="34"/>
      <c r="B62" s="47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39"/>
      <c r="AS62" s="34"/>
      <c r="AT62" s="34"/>
      <c r="AU62" s="34"/>
      <c r="AV62" s="34"/>
      <c r="AW62" s="34"/>
      <c r="AX62" s="34"/>
      <c r="AY62" s="34"/>
      <c r="AZ62" s="34"/>
      <c r="BA62" s="34"/>
      <c r="BB62" s="34"/>
      <c r="BC62" s="34"/>
      <c r="BD62" s="34"/>
      <c r="BE62" s="34"/>
    </row>
  </sheetData>
  <sheetProtection algorithmName="SHA-512" hashValue="CEZlHEmAvcttIg/4rxoK24MPReKpLXwejJRBSnEzx9C5bcMk7Os+e0irM6Q5W4aIob83CTCAvkG3QMkLksDsIw==" saltValue="DK094vcPfLeHW9N2YWVWt1SADIvWT/74Qjp1CtpQibs53mO7OY+PJnG5xluMuGyEGuJyJMpzw4FpMpPy7sD56A==" spinCount="100000" sheet="1" objects="1" scenarios="1" formatColumns="0" formatRows="0"/>
  <mergeCells count="62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60:AP60"/>
    <mergeCell ref="AG60:AM60"/>
    <mergeCell ref="D60:H60"/>
    <mergeCell ref="J60:AF60"/>
    <mergeCell ref="AG54:AM54"/>
    <mergeCell ref="AN54:AP54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L45:AO45"/>
    <mergeCell ref="AM47:AN47"/>
    <mergeCell ref="AM49:AP49"/>
    <mergeCell ref="AS49:AT51"/>
    <mergeCell ref="AM50:AP50"/>
  </mergeCells>
  <hyperlinks>
    <hyperlink ref="A55" location="'a - Stavební část'!C2" display="/"/>
    <hyperlink ref="A56" location="'b - Elektroinstalace'!C2" display="/"/>
    <hyperlink ref="A57" location="'c - Slaboproud'!C2" display="/"/>
    <hyperlink ref="A58" location="'d - ZTI'!C2" display="/"/>
    <hyperlink ref="A59" location="'e - ÚT'!C2" display="/"/>
    <hyperlink ref="A60" location="'x - VON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718"/>
  <sheetViews>
    <sheetView showGridLines="0" workbookViewId="0"/>
  </sheetViews>
  <sheetFormatPr defaultRowHeight="1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81"/>
      <c r="M2" s="281"/>
      <c r="N2" s="281"/>
      <c r="O2" s="281"/>
      <c r="P2" s="281"/>
      <c r="Q2" s="281"/>
      <c r="R2" s="281"/>
      <c r="S2" s="281"/>
      <c r="T2" s="281"/>
      <c r="U2" s="281"/>
      <c r="V2" s="281"/>
      <c r="AT2" s="17" t="s">
        <v>81</v>
      </c>
    </row>
    <row r="3" spans="1:46" s="1" customFormat="1" ht="6.95" customHeight="1" x14ac:dyDescent="0.2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82</v>
      </c>
    </row>
    <row r="4" spans="1:46" s="1" customFormat="1" ht="24.95" customHeight="1" x14ac:dyDescent="0.2">
      <c r="B4" s="20"/>
      <c r="D4" s="103" t="s">
        <v>98</v>
      </c>
      <c r="L4" s="20"/>
      <c r="M4" s="104" t="s">
        <v>10</v>
      </c>
      <c r="AT4" s="17" t="s">
        <v>4</v>
      </c>
    </row>
    <row r="5" spans="1:46" s="1" customFormat="1" ht="6.95" customHeight="1" x14ac:dyDescent="0.2">
      <c r="B5" s="20"/>
      <c r="L5" s="20"/>
    </row>
    <row r="6" spans="1:46" s="1" customFormat="1" ht="12" customHeight="1" x14ac:dyDescent="0.2">
      <c r="B6" s="20"/>
      <c r="D6" s="105" t="s">
        <v>16</v>
      </c>
      <c r="L6" s="20"/>
    </row>
    <row r="7" spans="1:46" s="1" customFormat="1" ht="16.5" customHeight="1" x14ac:dyDescent="0.2">
      <c r="B7" s="20"/>
      <c r="E7" s="282" t="str">
        <f>'Rekapitulace stavby'!K6</f>
        <v>Rekonstrukce 1NP a 2NP - obj B - SVC Radovanek 3.5.2022</v>
      </c>
      <c r="F7" s="283"/>
      <c r="G7" s="283"/>
      <c r="H7" s="283"/>
      <c r="L7" s="20"/>
    </row>
    <row r="8" spans="1:46" s="2" customFormat="1" ht="12" customHeight="1" x14ac:dyDescent="0.2">
      <c r="A8" s="34"/>
      <c r="B8" s="39"/>
      <c r="C8" s="34"/>
      <c r="D8" s="105" t="s">
        <v>99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 x14ac:dyDescent="0.2">
      <c r="A9" s="34"/>
      <c r="B9" s="39"/>
      <c r="C9" s="34"/>
      <c r="D9" s="34"/>
      <c r="E9" s="284" t="s">
        <v>100</v>
      </c>
      <c r="F9" s="285"/>
      <c r="G9" s="285"/>
      <c r="H9" s="285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 x14ac:dyDescent="0.2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 x14ac:dyDescent="0.2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 x14ac:dyDescent="0.2">
      <c r="A12" s="34"/>
      <c r="B12" s="39"/>
      <c r="C12" s="34"/>
      <c r="D12" s="105" t="s">
        <v>21</v>
      </c>
      <c r="E12" s="34"/>
      <c r="F12" s="107" t="s">
        <v>35</v>
      </c>
      <c r="G12" s="34"/>
      <c r="H12" s="34"/>
      <c r="I12" s="105" t="s">
        <v>23</v>
      </c>
      <c r="J12" s="108" t="str">
        <f>'Rekapitulace stavby'!AN8</f>
        <v>4. 5. 2022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 x14ac:dyDescent="0.2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 x14ac:dyDescent="0.2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tr">
        <f>IF('Rekapitulace stavby'!AN10="","",'Rekapitulace stavby'!AN10)</f>
        <v/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 x14ac:dyDescent="0.2">
      <c r="A15" s="34"/>
      <c r="B15" s="39"/>
      <c r="C15" s="34"/>
      <c r="D15" s="34"/>
      <c r="E15" s="107" t="str">
        <f>IF('Rekapitulace stavby'!E11="","",'Rekapitulace stavby'!E11)</f>
        <v>Středisko volného času Radovánek</v>
      </c>
      <c r="F15" s="34"/>
      <c r="G15" s="34"/>
      <c r="H15" s="34"/>
      <c r="I15" s="105" t="s">
        <v>28</v>
      </c>
      <c r="J15" s="107" t="str">
        <f>IF('Rekapitulace stavby'!AN11="","",'Rekapitulace stavby'!AN11)</f>
        <v/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 x14ac:dyDescent="0.2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 x14ac:dyDescent="0.2">
      <c r="A17" s="34"/>
      <c r="B17" s="39"/>
      <c r="C17" s="34"/>
      <c r="D17" s="105" t="s">
        <v>29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 x14ac:dyDescent="0.2">
      <c r="A18" s="34"/>
      <c r="B18" s="39"/>
      <c r="C18" s="34"/>
      <c r="D18" s="34"/>
      <c r="E18" s="286" t="str">
        <f>'Rekapitulace stavby'!E14</f>
        <v>Vyplň údaj</v>
      </c>
      <c r="F18" s="287"/>
      <c r="G18" s="287"/>
      <c r="H18" s="287"/>
      <c r="I18" s="105" t="s">
        <v>28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 x14ac:dyDescent="0.2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 x14ac:dyDescent="0.2">
      <c r="A20" s="34"/>
      <c r="B20" s="39"/>
      <c r="C20" s="34"/>
      <c r="D20" s="105" t="s">
        <v>31</v>
      </c>
      <c r="E20" s="34"/>
      <c r="F20" s="34"/>
      <c r="G20" s="34"/>
      <c r="H20" s="34"/>
      <c r="I20" s="105" t="s">
        <v>26</v>
      </c>
      <c r="J20" s="107" t="str">
        <f>IF('Rekapitulace stavby'!AN16="","",'Rekapitulace stavby'!AN16)</f>
        <v/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 x14ac:dyDescent="0.2">
      <c r="A21" s="34"/>
      <c r="B21" s="39"/>
      <c r="C21" s="34"/>
      <c r="D21" s="34"/>
      <c r="E21" s="107" t="str">
        <f>IF('Rekapitulace stavby'!E17="","",'Rekapitulace stavby'!E17)</f>
        <v>Luboš beneda</v>
      </c>
      <c r="F21" s="34"/>
      <c r="G21" s="34"/>
      <c r="H21" s="34"/>
      <c r="I21" s="105" t="s">
        <v>28</v>
      </c>
      <c r="J21" s="107" t="str">
        <f>IF('Rekapitulace stavby'!AN17="","",'Rekapitulace stavby'!AN17)</f>
        <v/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 x14ac:dyDescent="0.2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 x14ac:dyDescent="0.2">
      <c r="A23" s="34"/>
      <c r="B23" s="39"/>
      <c r="C23" s="34"/>
      <c r="D23" s="105" t="s">
        <v>34</v>
      </c>
      <c r="E23" s="34"/>
      <c r="F23" s="34"/>
      <c r="G23" s="34"/>
      <c r="H23" s="34"/>
      <c r="I23" s="105" t="s">
        <v>26</v>
      </c>
      <c r="J23" s="107" t="str">
        <f>IF('Rekapitulace stavby'!AN19="","",'Rekapitulace stavby'!AN19)</f>
        <v/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 x14ac:dyDescent="0.2">
      <c r="A24" s="34"/>
      <c r="B24" s="39"/>
      <c r="C24" s="34"/>
      <c r="D24" s="34"/>
      <c r="E24" s="107" t="str">
        <f>IF('Rekapitulace stavby'!E20="","",'Rekapitulace stavby'!E20)</f>
        <v xml:space="preserve"> </v>
      </c>
      <c r="F24" s="34"/>
      <c r="G24" s="34"/>
      <c r="H24" s="34"/>
      <c r="I24" s="105" t="s">
        <v>28</v>
      </c>
      <c r="J24" s="107" t="str">
        <f>IF('Rekapitulace stavby'!AN20="","",'Rekapitulace stavby'!AN20)</f>
        <v/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 x14ac:dyDescent="0.2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 x14ac:dyDescent="0.2">
      <c r="A26" s="34"/>
      <c r="B26" s="39"/>
      <c r="C26" s="34"/>
      <c r="D26" s="105" t="s">
        <v>36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 x14ac:dyDescent="0.2">
      <c r="A27" s="109"/>
      <c r="B27" s="110"/>
      <c r="C27" s="109"/>
      <c r="D27" s="109"/>
      <c r="E27" s="288" t="s">
        <v>19</v>
      </c>
      <c r="F27" s="288"/>
      <c r="G27" s="288"/>
      <c r="H27" s="288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 x14ac:dyDescent="0.2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 x14ac:dyDescent="0.2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 x14ac:dyDescent="0.2">
      <c r="A30" s="34"/>
      <c r="B30" s="39"/>
      <c r="C30" s="34"/>
      <c r="D30" s="113" t="s">
        <v>38</v>
      </c>
      <c r="E30" s="34"/>
      <c r="F30" s="34"/>
      <c r="G30" s="34"/>
      <c r="H30" s="34"/>
      <c r="I30" s="34"/>
      <c r="J30" s="114">
        <f>ROUND(J102,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 x14ac:dyDescent="0.2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 x14ac:dyDescent="0.2">
      <c r="A32" s="34"/>
      <c r="B32" s="39"/>
      <c r="C32" s="34"/>
      <c r="D32" s="34"/>
      <c r="E32" s="34"/>
      <c r="F32" s="115" t="s">
        <v>40</v>
      </c>
      <c r="G32" s="34"/>
      <c r="H32" s="34"/>
      <c r="I32" s="115" t="s">
        <v>39</v>
      </c>
      <c r="J32" s="115" t="s">
        <v>41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 x14ac:dyDescent="0.2">
      <c r="A33" s="34"/>
      <c r="B33" s="39"/>
      <c r="C33" s="34"/>
      <c r="D33" s="116" t="s">
        <v>42</v>
      </c>
      <c r="E33" s="105" t="s">
        <v>43</v>
      </c>
      <c r="F33" s="117">
        <f>ROUND((SUM(BE102:BE717)),  2)</f>
        <v>0</v>
      </c>
      <c r="G33" s="34"/>
      <c r="H33" s="34"/>
      <c r="I33" s="118">
        <v>0.21</v>
      </c>
      <c r="J33" s="117">
        <f>ROUND(((SUM(BE102:BE717))*I33),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 x14ac:dyDescent="0.2">
      <c r="A34" s="34"/>
      <c r="B34" s="39"/>
      <c r="C34" s="34"/>
      <c r="D34" s="34"/>
      <c r="E34" s="105" t="s">
        <v>44</v>
      </c>
      <c r="F34" s="117">
        <f>ROUND((SUM(BF102:BF717)),  2)</f>
        <v>0</v>
      </c>
      <c r="G34" s="34"/>
      <c r="H34" s="34"/>
      <c r="I34" s="118">
        <v>0.15</v>
      </c>
      <c r="J34" s="117">
        <f>ROUND(((SUM(BF102:BF717))*I34),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 x14ac:dyDescent="0.2">
      <c r="A35" s="34"/>
      <c r="B35" s="39"/>
      <c r="C35" s="34"/>
      <c r="D35" s="34"/>
      <c r="E35" s="105" t="s">
        <v>45</v>
      </c>
      <c r="F35" s="117">
        <f>ROUND((SUM(BG102:BG717)),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 x14ac:dyDescent="0.2">
      <c r="A36" s="34"/>
      <c r="B36" s="39"/>
      <c r="C36" s="34"/>
      <c r="D36" s="34"/>
      <c r="E36" s="105" t="s">
        <v>46</v>
      </c>
      <c r="F36" s="117">
        <f>ROUND((SUM(BH102:BH717)),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 x14ac:dyDescent="0.2">
      <c r="A37" s="34"/>
      <c r="B37" s="39"/>
      <c r="C37" s="34"/>
      <c r="D37" s="34"/>
      <c r="E37" s="105" t="s">
        <v>47</v>
      </c>
      <c r="F37" s="117">
        <f>ROUND((SUM(BI102:BI717)),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 x14ac:dyDescent="0.2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 x14ac:dyDescent="0.2">
      <c r="A39" s="34"/>
      <c r="B39" s="39"/>
      <c r="C39" s="119"/>
      <c r="D39" s="120" t="s">
        <v>48</v>
      </c>
      <c r="E39" s="121"/>
      <c r="F39" s="121"/>
      <c r="G39" s="122" t="s">
        <v>49</v>
      </c>
      <c r="H39" s="123" t="s">
        <v>50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 x14ac:dyDescent="0.2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hidden="1" customHeight="1" x14ac:dyDescent="0.2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hidden="1" customHeight="1" x14ac:dyDescent="0.2">
      <c r="A45" s="34"/>
      <c r="B45" s="35"/>
      <c r="C45" s="23" t="s">
        <v>101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hidden="1" customHeight="1" x14ac:dyDescent="0.2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hidden="1" customHeight="1" x14ac:dyDescent="0.2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hidden="1" customHeight="1" x14ac:dyDescent="0.2">
      <c r="A48" s="34"/>
      <c r="B48" s="35"/>
      <c r="C48" s="36"/>
      <c r="D48" s="36"/>
      <c r="E48" s="289" t="str">
        <f>E7</f>
        <v>Rekonstrukce 1NP a 2NP - obj B - SVC Radovanek 3.5.2022</v>
      </c>
      <c r="F48" s="290"/>
      <c r="G48" s="290"/>
      <c r="H48" s="290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hidden="1" customHeight="1" x14ac:dyDescent="0.2">
      <c r="A49" s="34"/>
      <c r="B49" s="35"/>
      <c r="C49" s="29" t="s">
        <v>99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hidden="1" customHeight="1" x14ac:dyDescent="0.2">
      <c r="A50" s="34"/>
      <c r="B50" s="35"/>
      <c r="C50" s="36"/>
      <c r="D50" s="36"/>
      <c r="E50" s="242" t="str">
        <f>E9</f>
        <v>a - Stavební část</v>
      </c>
      <c r="F50" s="291"/>
      <c r="G50" s="291"/>
      <c r="H50" s="291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hidden="1" customHeight="1" x14ac:dyDescent="0.2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hidden="1" customHeight="1" x14ac:dyDescent="0.2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29" t="s">
        <v>23</v>
      </c>
      <c r="J52" s="59" t="str">
        <f>IF(J12="","",J12)</f>
        <v>4. 5. 2022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hidden="1" customHeight="1" x14ac:dyDescent="0.2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hidden="1" customHeight="1" x14ac:dyDescent="0.2">
      <c r="A54" s="34"/>
      <c r="B54" s="35"/>
      <c r="C54" s="29" t="s">
        <v>25</v>
      </c>
      <c r="D54" s="36"/>
      <c r="E54" s="36"/>
      <c r="F54" s="27" t="str">
        <f>E15</f>
        <v>Středisko volného času Radovánek</v>
      </c>
      <c r="G54" s="36"/>
      <c r="H54" s="36"/>
      <c r="I54" s="29" t="s">
        <v>31</v>
      </c>
      <c r="J54" s="32" t="str">
        <f>E21</f>
        <v>Luboš beneda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hidden="1" customHeight="1" x14ac:dyDescent="0.2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29" t="s">
        <v>34</v>
      </c>
      <c r="J55" s="32" t="str">
        <f>E24</f>
        <v xml:space="preserve"> 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hidden="1" customHeight="1" x14ac:dyDescent="0.2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hidden="1" customHeight="1" x14ac:dyDescent="0.2">
      <c r="A57" s="34"/>
      <c r="B57" s="35"/>
      <c r="C57" s="130" t="s">
        <v>102</v>
      </c>
      <c r="D57" s="131"/>
      <c r="E57" s="131"/>
      <c r="F57" s="131"/>
      <c r="G57" s="131"/>
      <c r="H57" s="131"/>
      <c r="I57" s="131"/>
      <c r="J57" s="132" t="s">
        <v>103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hidden="1" customHeight="1" x14ac:dyDescent="0.2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hidden="1" customHeight="1" x14ac:dyDescent="0.2">
      <c r="A59" s="34"/>
      <c r="B59" s="35"/>
      <c r="C59" s="133" t="s">
        <v>70</v>
      </c>
      <c r="D59" s="36"/>
      <c r="E59" s="36"/>
      <c r="F59" s="36"/>
      <c r="G59" s="36"/>
      <c r="H59" s="36"/>
      <c r="I59" s="36"/>
      <c r="J59" s="77">
        <f>J102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104</v>
      </c>
    </row>
    <row r="60" spans="1:47" s="9" customFormat="1" ht="24.95" hidden="1" customHeight="1" x14ac:dyDescent="0.2">
      <c r="B60" s="134"/>
      <c r="C60" s="135"/>
      <c r="D60" s="136" t="s">
        <v>105</v>
      </c>
      <c r="E60" s="137"/>
      <c r="F60" s="137"/>
      <c r="G60" s="137"/>
      <c r="H60" s="137"/>
      <c r="I60" s="137"/>
      <c r="J60" s="138">
        <f>J103</f>
        <v>0</v>
      </c>
      <c r="K60" s="135"/>
      <c r="L60" s="139"/>
    </row>
    <row r="61" spans="1:47" s="10" customFormat="1" ht="19.899999999999999" hidden="1" customHeight="1" x14ac:dyDescent="0.2">
      <c r="B61" s="140"/>
      <c r="C61" s="141"/>
      <c r="D61" s="142" t="s">
        <v>106</v>
      </c>
      <c r="E61" s="143"/>
      <c r="F61" s="143"/>
      <c r="G61" s="143"/>
      <c r="H61" s="143"/>
      <c r="I61" s="143"/>
      <c r="J61" s="144">
        <f>J104</f>
        <v>0</v>
      </c>
      <c r="K61" s="141"/>
      <c r="L61" s="145"/>
    </row>
    <row r="62" spans="1:47" s="10" customFormat="1" ht="19.899999999999999" hidden="1" customHeight="1" x14ac:dyDescent="0.2">
      <c r="B62" s="140"/>
      <c r="C62" s="141"/>
      <c r="D62" s="142" t="s">
        <v>107</v>
      </c>
      <c r="E62" s="143"/>
      <c r="F62" s="143"/>
      <c r="G62" s="143"/>
      <c r="H62" s="143"/>
      <c r="I62" s="143"/>
      <c r="J62" s="144">
        <f>J110</f>
        <v>0</v>
      </c>
      <c r="K62" s="141"/>
      <c r="L62" s="145"/>
    </row>
    <row r="63" spans="1:47" s="10" customFormat="1" ht="19.899999999999999" hidden="1" customHeight="1" x14ac:dyDescent="0.2">
      <c r="B63" s="140"/>
      <c r="C63" s="141"/>
      <c r="D63" s="142" t="s">
        <v>108</v>
      </c>
      <c r="E63" s="143"/>
      <c r="F63" s="143"/>
      <c r="G63" s="143"/>
      <c r="H63" s="143"/>
      <c r="I63" s="143"/>
      <c r="J63" s="144">
        <f>J186</f>
        <v>0</v>
      </c>
      <c r="K63" s="141"/>
      <c r="L63" s="145"/>
    </row>
    <row r="64" spans="1:47" s="10" customFormat="1" ht="19.899999999999999" hidden="1" customHeight="1" x14ac:dyDescent="0.2">
      <c r="B64" s="140"/>
      <c r="C64" s="141"/>
      <c r="D64" s="142" t="s">
        <v>109</v>
      </c>
      <c r="E64" s="143"/>
      <c r="F64" s="143"/>
      <c r="G64" s="143"/>
      <c r="H64" s="143"/>
      <c r="I64" s="143"/>
      <c r="J64" s="144">
        <f>J230</f>
        <v>0</v>
      </c>
      <c r="K64" s="141"/>
      <c r="L64" s="145"/>
    </row>
    <row r="65" spans="2:12" s="10" customFormat="1" ht="19.899999999999999" hidden="1" customHeight="1" x14ac:dyDescent="0.2">
      <c r="B65" s="140"/>
      <c r="C65" s="141"/>
      <c r="D65" s="142" t="s">
        <v>110</v>
      </c>
      <c r="E65" s="143"/>
      <c r="F65" s="143"/>
      <c r="G65" s="143"/>
      <c r="H65" s="143"/>
      <c r="I65" s="143"/>
      <c r="J65" s="144">
        <f>J255</f>
        <v>0</v>
      </c>
      <c r="K65" s="141"/>
      <c r="L65" s="145"/>
    </row>
    <row r="66" spans="2:12" s="10" customFormat="1" ht="19.899999999999999" hidden="1" customHeight="1" x14ac:dyDescent="0.2">
      <c r="B66" s="140"/>
      <c r="C66" s="141"/>
      <c r="D66" s="142" t="s">
        <v>111</v>
      </c>
      <c r="E66" s="143"/>
      <c r="F66" s="143"/>
      <c r="G66" s="143"/>
      <c r="H66" s="143"/>
      <c r="I66" s="143"/>
      <c r="J66" s="144">
        <f>J259</f>
        <v>0</v>
      </c>
      <c r="K66" s="141"/>
      <c r="L66" s="145"/>
    </row>
    <row r="67" spans="2:12" s="10" customFormat="1" ht="19.899999999999999" hidden="1" customHeight="1" x14ac:dyDescent="0.2">
      <c r="B67" s="140"/>
      <c r="C67" s="141"/>
      <c r="D67" s="142" t="s">
        <v>112</v>
      </c>
      <c r="E67" s="143"/>
      <c r="F67" s="143"/>
      <c r="G67" s="143"/>
      <c r="H67" s="143"/>
      <c r="I67" s="143"/>
      <c r="J67" s="144">
        <f>J349</f>
        <v>0</v>
      </c>
      <c r="K67" s="141"/>
      <c r="L67" s="145"/>
    </row>
    <row r="68" spans="2:12" s="10" customFormat="1" ht="19.899999999999999" hidden="1" customHeight="1" x14ac:dyDescent="0.2">
      <c r="B68" s="140"/>
      <c r="C68" s="141"/>
      <c r="D68" s="142" t="s">
        <v>113</v>
      </c>
      <c r="E68" s="143"/>
      <c r="F68" s="143"/>
      <c r="G68" s="143"/>
      <c r="H68" s="143"/>
      <c r="I68" s="143"/>
      <c r="J68" s="144">
        <f>J362</f>
        <v>0</v>
      </c>
      <c r="K68" s="141"/>
      <c r="L68" s="145"/>
    </row>
    <row r="69" spans="2:12" s="9" customFormat="1" ht="24.95" hidden="1" customHeight="1" x14ac:dyDescent="0.2">
      <c r="B69" s="134"/>
      <c r="C69" s="135"/>
      <c r="D69" s="136" t="s">
        <v>114</v>
      </c>
      <c r="E69" s="137"/>
      <c r="F69" s="137"/>
      <c r="G69" s="137"/>
      <c r="H69" s="137"/>
      <c r="I69" s="137"/>
      <c r="J69" s="138">
        <f>J365</f>
        <v>0</v>
      </c>
      <c r="K69" s="135"/>
      <c r="L69" s="139"/>
    </row>
    <row r="70" spans="2:12" s="10" customFormat="1" ht="19.899999999999999" hidden="1" customHeight="1" x14ac:dyDescent="0.2">
      <c r="B70" s="140"/>
      <c r="C70" s="141"/>
      <c r="D70" s="142" t="s">
        <v>115</v>
      </c>
      <c r="E70" s="143"/>
      <c r="F70" s="143"/>
      <c r="G70" s="143"/>
      <c r="H70" s="143"/>
      <c r="I70" s="143"/>
      <c r="J70" s="144">
        <f>J366</f>
        <v>0</v>
      </c>
      <c r="K70" s="141"/>
      <c r="L70" s="145"/>
    </row>
    <row r="71" spans="2:12" s="10" customFormat="1" ht="19.899999999999999" hidden="1" customHeight="1" x14ac:dyDescent="0.2">
      <c r="B71" s="140"/>
      <c r="C71" s="141"/>
      <c r="D71" s="142" t="s">
        <v>116</v>
      </c>
      <c r="E71" s="143"/>
      <c r="F71" s="143"/>
      <c r="G71" s="143"/>
      <c r="H71" s="143"/>
      <c r="I71" s="143"/>
      <c r="J71" s="144">
        <f>J369</f>
        <v>0</v>
      </c>
      <c r="K71" s="141"/>
      <c r="L71" s="145"/>
    </row>
    <row r="72" spans="2:12" s="10" customFormat="1" ht="19.899999999999999" hidden="1" customHeight="1" x14ac:dyDescent="0.2">
      <c r="B72" s="140"/>
      <c r="C72" s="141"/>
      <c r="D72" s="142" t="s">
        <v>117</v>
      </c>
      <c r="E72" s="143"/>
      <c r="F72" s="143"/>
      <c r="G72" s="143"/>
      <c r="H72" s="143"/>
      <c r="I72" s="143"/>
      <c r="J72" s="144">
        <f>J420</f>
        <v>0</v>
      </c>
      <c r="K72" s="141"/>
      <c r="L72" s="145"/>
    </row>
    <row r="73" spans="2:12" s="10" customFormat="1" ht="19.899999999999999" hidden="1" customHeight="1" x14ac:dyDescent="0.2">
      <c r="B73" s="140"/>
      <c r="C73" s="141"/>
      <c r="D73" s="142" t="s">
        <v>118</v>
      </c>
      <c r="E73" s="143"/>
      <c r="F73" s="143"/>
      <c r="G73" s="143"/>
      <c r="H73" s="143"/>
      <c r="I73" s="143"/>
      <c r="J73" s="144">
        <f>J439</f>
        <v>0</v>
      </c>
      <c r="K73" s="141"/>
      <c r="L73" s="145"/>
    </row>
    <row r="74" spans="2:12" s="10" customFormat="1" ht="19.899999999999999" hidden="1" customHeight="1" x14ac:dyDescent="0.2">
      <c r="B74" s="140"/>
      <c r="C74" s="141"/>
      <c r="D74" s="142" t="s">
        <v>119</v>
      </c>
      <c r="E74" s="143"/>
      <c r="F74" s="143"/>
      <c r="G74" s="143"/>
      <c r="H74" s="143"/>
      <c r="I74" s="143"/>
      <c r="J74" s="144">
        <f>J467</f>
        <v>0</v>
      </c>
      <c r="K74" s="141"/>
      <c r="L74" s="145"/>
    </row>
    <row r="75" spans="2:12" s="10" customFormat="1" ht="19.899999999999999" hidden="1" customHeight="1" x14ac:dyDescent="0.2">
      <c r="B75" s="140"/>
      <c r="C75" s="141"/>
      <c r="D75" s="142" t="s">
        <v>120</v>
      </c>
      <c r="E75" s="143"/>
      <c r="F75" s="143"/>
      <c r="G75" s="143"/>
      <c r="H75" s="143"/>
      <c r="I75" s="143"/>
      <c r="J75" s="144">
        <f>J481</f>
        <v>0</v>
      </c>
      <c r="K75" s="141"/>
      <c r="L75" s="145"/>
    </row>
    <row r="76" spans="2:12" s="10" customFormat="1" ht="19.899999999999999" hidden="1" customHeight="1" x14ac:dyDescent="0.2">
      <c r="B76" s="140"/>
      <c r="C76" s="141"/>
      <c r="D76" s="142" t="s">
        <v>121</v>
      </c>
      <c r="E76" s="143"/>
      <c r="F76" s="143"/>
      <c r="G76" s="143"/>
      <c r="H76" s="143"/>
      <c r="I76" s="143"/>
      <c r="J76" s="144">
        <f>J553</f>
        <v>0</v>
      </c>
      <c r="K76" s="141"/>
      <c r="L76" s="145"/>
    </row>
    <row r="77" spans="2:12" s="10" customFormat="1" ht="19.899999999999999" hidden="1" customHeight="1" x14ac:dyDescent="0.2">
      <c r="B77" s="140"/>
      <c r="C77" s="141"/>
      <c r="D77" s="142" t="s">
        <v>122</v>
      </c>
      <c r="E77" s="143"/>
      <c r="F77" s="143"/>
      <c r="G77" s="143"/>
      <c r="H77" s="143"/>
      <c r="I77" s="143"/>
      <c r="J77" s="144">
        <f>J580</f>
        <v>0</v>
      </c>
      <c r="K77" s="141"/>
      <c r="L77" s="145"/>
    </row>
    <row r="78" spans="2:12" s="10" customFormat="1" ht="19.899999999999999" hidden="1" customHeight="1" x14ac:dyDescent="0.2">
      <c r="B78" s="140"/>
      <c r="C78" s="141"/>
      <c r="D78" s="142" t="s">
        <v>123</v>
      </c>
      <c r="E78" s="143"/>
      <c r="F78" s="143"/>
      <c r="G78" s="143"/>
      <c r="H78" s="143"/>
      <c r="I78" s="143"/>
      <c r="J78" s="144">
        <f>J621</f>
        <v>0</v>
      </c>
      <c r="K78" s="141"/>
      <c r="L78" s="145"/>
    </row>
    <row r="79" spans="2:12" s="10" customFormat="1" ht="19.899999999999999" hidden="1" customHeight="1" x14ac:dyDescent="0.2">
      <c r="B79" s="140"/>
      <c r="C79" s="141"/>
      <c r="D79" s="142" t="s">
        <v>124</v>
      </c>
      <c r="E79" s="143"/>
      <c r="F79" s="143"/>
      <c r="G79" s="143"/>
      <c r="H79" s="143"/>
      <c r="I79" s="143"/>
      <c r="J79" s="144">
        <f>J655</f>
        <v>0</v>
      </c>
      <c r="K79" s="141"/>
      <c r="L79" s="145"/>
    </row>
    <row r="80" spans="2:12" s="10" customFormat="1" ht="19.899999999999999" hidden="1" customHeight="1" x14ac:dyDescent="0.2">
      <c r="B80" s="140"/>
      <c r="C80" s="141"/>
      <c r="D80" s="142" t="s">
        <v>125</v>
      </c>
      <c r="E80" s="143"/>
      <c r="F80" s="143"/>
      <c r="G80" s="143"/>
      <c r="H80" s="143"/>
      <c r="I80" s="143"/>
      <c r="J80" s="144">
        <f>J682</f>
        <v>0</v>
      </c>
      <c r="K80" s="141"/>
      <c r="L80" s="145"/>
    </row>
    <row r="81" spans="1:31" s="10" customFormat="1" ht="19.899999999999999" hidden="1" customHeight="1" x14ac:dyDescent="0.2">
      <c r="B81" s="140"/>
      <c r="C81" s="141"/>
      <c r="D81" s="142" t="s">
        <v>126</v>
      </c>
      <c r="E81" s="143"/>
      <c r="F81" s="143"/>
      <c r="G81" s="143"/>
      <c r="H81" s="143"/>
      <c r="I81" s="143"/>
      <c r="J81" s="144">
        <f>J704</f>
        <v>0</v>
      </c>
      <c r="K81" s="141"/>
      <c r="L81" s="145"/>
    </row>
    <row r="82" spans="1:31" s="10" customFormat="1" ht="19.899999999999999" hidden="1" customHeight="1" x14ac:dyDescent="0.2">
      <c r="B82" s="140"/>
      <c r="C82" s="141"/>
      <c r="D82" s="142" t="s">
        <v>127</v>
      </c>
      <c r="E82" s="143"/>
      <c r="F82" s="143"/>
      <c r="G82" s="143"/>
      <c r="H82" s="143"/>
      <c r="I82" s="143"/>
      <c r="J82" s="144">
        <f>J715</f>
        <v>0</v>
      </c>
      <c r="K82" s="141"/>
      <c r="L82" s="145"/>
    </row>
    <row r="83" spans="1:31" s="2" customFormat="1" ht="21.75" hidden="1" customHeight="1" x14ac:dyDescent="0.2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10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6.95" hidden="1" customHeight="1" x14ac:dyDescent="0.2">
      <c r="A84" s="34"/>
      <c r="B84" s="47"/>
      <c r="C84" s="48"/>
      <c r="D84" s="48"/>
      <c r="E84" s="48"/>
      <c r="F84" s="48"/>
      <c r="G84" s="48"/>
      <c r="H84" s="48"/>
      <c r="I84" s="48"/>
      <c r="J84" s="48"/>
      <c r="K84" s="48"/>
      <c r="L84" s="10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ht="11.25" hidden="1" x14ac:dyDescent="0.2"/>
    <row r="86" spans="1:31" ht="11.25" hidden="1" x14ac:dyDescent="0.2"/>
    <row r="87" spans="1:31" ht="11.25" hidden="1" x14ac:dyDescent="0.2"/>
    <row r="88" spans="1:31" s="2" customFormat="1" ht="6.95" customHeight="1" x14ac:dyDescent="0.2">
      <c r="A88" s="34"/>
      <c r="B88" s="49"/>
      <c r="C88" s="50"/>
      <c r="D88" s="50"/>
      <c r="E88" s="50"/>
      <c r="F88" s="50"/>
      <c r="G88" s="50"/>
      <c r="H88" s="50"/>
      <c r="I88" s="50"/>
      <c r="J88" s="50"/>
      <c r="K88" s="50"/>
      <c r="L88" s="10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24.95" customHeight="1" x14ac:dyDescent="0.2">
      <c r="A89" s="34"/>
      <c r="B89" s="35"/>
      <c r="C89" s="23" t="s">
        <v>128</v>
      </c>
      <c r="D89" s="36"/>
      <c r="E89" s="36"/>
      <c r="F89" s="36"/>
      <c r="G89" s="36"/>
      <c r="H89" s="36"/>
      <c r="I89" s="36"/>
      <c r="J89" s="36"/>
      <c r="K89" s="36"/>
      <c r="L89" s="10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 x14ac:dyDescent="0.2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10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 x14ac:dyDescent="0.2">
      <c r="A91" s="34"/>
      <c r="B91" s="35"/>
      <c r="C91" s="29" t="s">
        <v>16</v>
      </c>
      <c r="D91" s="36"/>
      <c r="E91" s="36"/>
      <c r="F91" s="36"/>
      <c r="G91" s="36"/>
      <c r="H91" s="36"/>
      <c r="I91" s="36"/>
      <c r="J91" s="36"/>
      <c r="K91" s="36"/>
      <c r="L91" s="10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16.5" customHeight="1" x14ac:dyDescent="0.2">
      <c r="A92" s="34"/>
      <c r="B92" s="35"/>
      <c r="C92" s="36"/>
      <c r="D92" s="36"/>
      <c r="E92" s="289" t="str">
        <f>E7</f>
        <v>Rekonstrukce 1NP a 2NP - obj B - SVC Radovanek 3.5.2022</v>
      </c>
      <c r="F92" s="290"/>
      <c r="G92" s="290"/>
      <c r="H92" s="290"/>
      <c r="I92" s="36"/>
      <c r="J92" s="36"/>
      <c r="K92" s="36"/>
      <c r="L92" s="10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2" customHeight="1" x14ac:dyDescent="0.2">
      <c r="A93" s="34"/>
      <c r="B93" s="35"/>
      <c r="C93" s="29" t="s">
        <v>99</v>
      </c>
      <c r="D93" s="36"/>
      <c r="E93" s="36"/>
      <c r="F93" s="36"/>
      <c r="G93" s="36"/>
      <c r="H93" s="36"/>
      <c r="I93" s="36"/>
      <c r="J93" s="36"/>
      <c r="K93" s="36"/>
      <c r="L93" s="10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6.5" customHeight="1" x14ac:dyDescent="0.2">
      <c r="A94" s="34"/>
      <c r="B94" s="35"/>
      <c r="C94" s="36"/>
      <c r="D94" s="36"/>
      <c r="E94" s="242" t="str">
        <f>E9</f>
        <v>a - Stavební část</v>
      </c>
      <c r="F94" s="291"/>
      <c r="G94" s="291"/>
      <c r="H94" s="291"/>
      <c r="I94" s="36"/>
      <c r="J94" s="36"/>
      <c r="K94" s="36"/>
      <c r="L94" s="10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6.95" customHeight="1" x14ac:dyDescent="0.2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10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12" customHeight="1" x14ac:dyDescent="0.2">
      <c r="A96" s="34"/>
      <c r="B96" s="35"/>
      <c r="C96" s="29" t="s">
        <v>21</v>
      </c>
      <c r="D96" s="36"/>
      <c r="E96" s="36"/>
      <c r="F96" s="27" t="str">
        <f>F12</f>
        <v xml:space="preserve"> </v>
      </c>
      <c r="G96" s="36"/>
      <c r="H96" s="36"/>
      <c r="I96" s="29" t="s">
        <v>23</v>
      </c>
      <c r="J96" s="59" t="str">
        <f>IF(J12="","",J12)</f>
        <v>4. 5. 2022</v>
      </c>
      <c r="K96" s="36"/>
      <c r="L96" s="10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65" s="2" customFormat="1" ht="6.95" customHeight="1" x14ac:dyDescent="0.2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106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65" s="2" customFormat="1" ht="15.2" customHeight="1" x14ac:dyDescent="0.2">
      <c r="A98" s="34"/>
      <c r="B98" s="35"/>
      <c r="C98" s="29" t="s">
        <v>25</v>
      </c>
      <c r="D98" s="36"/>
      <c r="E98" s="36"/>
      <c r="F98" s="27" t="str">
        <f>E15</f>
        <v>Středisko volného času Radovánek</v>
      </c>
      <c r="G98" s="36"/>
      <c r="H98" s="36"/>
      <c r="I98" s="29" t="s">
        <v>31</v>
      </c>
      <c r="J98" s="32" t="str">
        <f>E21</f>
        <v>Luboš beneda</v>
      </c>
      <c r="K98" s="36"/>
      <c r="L98" s="106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65" s="2" customFormat="1" ht="15.2" customHeight="1" x14ac:dyDescent="0.2">
      <c r="A99" s="34"/>
      <c r="B99" s="35"/>
      <c r="C99" s="29" t="s">
        <v>29</v>
      </c>
      <c r="D99" s="36"/>
      <c r="E99" s="36"/>
      <c r="F99" s="27" t="str">
        <f>IF(E18="","",E18)</f>
        <v>Vyplň údaj</v>
      </c>
      <c r="G99" s="36"/>
      <c r="H99" s="36"/>
      <c r="I99" s="29" t="s">
        <v>34</v>
      </c>
      <c r="J99" s="32" t="str">
        <f>E24</f>
        <v xml:space="preserve"> </v>
      </c>
      <c r="K99" s="36"/>
      <c r="L99" s="106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65" s="2" customFormat="1" ht="10.35" customHeight="1" x14ac:dyDescent="0.2">
      <c r="A100" s="34"/>
      <c r="B100" s="35"/>
      <c r="C100" s="36"/>
      <c r="D100" s="36"/>
      <c r="E100" s="36"/>
      <c r="F100" s="36"/>
      <c r="G100" s="36"/>
      <c r="H100" s="36"/>
      <c r="I100" s="36"/>
      <c r="J100" s="36"/>
      <c r="K100" s="36"/>
      <c r="L100" s="106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pans="1:65" s="11" customFormat="1" ht="29.25" customHeight="1" x14ac:dyDescent="0.2">
      <c r="A101" s="146"/>
      <c r="B101" s="147"/>
      <c r="C101" s="148" t="s">
        <v>129</v>
      </c>
      <c r="D101" s="149" t="s">
        <v>57</v>
      </c>
      <c r="E101" s="149" t="s">
        <v>53</v>
      </c>
      <c r="F101" s="149" t="s">
        <v>54</v>
      </c>
      <c r="G101" s="149" t="s">
        <v>130</v>
      </c>
      <c r="H101" s="149" t="s">
        <v>131</v>
      </c>
      <c r="I101" s="149" t="s">
        <v>132</v>
      </c>
      <c r="J101" s="149" t="s">
        <v>103</v>
      </c>
      <c r="K101" s="150" t="s">
        <v>133</v>
      </c>
      <c r="L101" s="151"/>
      <c r="M101" s="68" t="s">
        <v>19</v>
      </c>
      <c r="N101" s="69" t="s">
        <v>42</v>
      </c>
      <c r="O101" s="69" t="s">
        <v>134</v>
      </c>
      <c r="P101" s="69" t="s">
        <v>135</v>
      </c>
      <c r="Q101" s="69" t="s">
        <v>136</v>
      </c>
      <c r="R101" s="69" t="s">
        <v>137</v>
      </c>
      <c r="S101" s="69" t="s">
        <v>138</v>
      </c>
      <c r="T101" s="70" t="s">
        <v>139</v>
      </c>
      <c r="U101" s="146"/>
      <c r="V101" s="146"/>
      <c r="W101" s="146"/>
      <c r="X101" s="146"/>
      <c r="Y101" s="146"/>
      <c r="Z101" s="146"/>
      <c r="AA101" s="146"/>
      <c r="AB101" s="146"/>
      <c r="AC101" s="146"/>
      <c r="AD101" s="146"/>
      <c r="AE101" s="146"/>
    </row>
    <row r="102" spans="1:65" s="2" customFormat="1" ht="22.9" customHeight="1" x14ac:dyDescent="0.25">
      <c r="A102" s="34"/>
      <c r="B102" s="35"/>
      <c r="C102" s="75" t="s">
        <v>140</v>
      </c>
      <c r="D102" s="36"/>
      <c r="E102" s="36"/>
      <c r="F102" s="36"/>
      <c r="G102" s="36"/>
      <c r="H102" s="36"/>
      <c r="I102" s="36"/>
      <c r="J102" s="152">
        <f>BK102</f>
        <v>0</v>
      </c>
      <c r="K102" s="36"/>
      <c r="L102" s="39"/>
      <c r="M102" s="71"/>
      <c r="N102" s="153"/>
      <c r="O102" s="72"/>
      <c r="P102" s="154">
        <f>P103+P365</f>
        <v>0</v>
      </c>
      <c r="Q102" s="72"/>
      <c r="R102" s="154">
        <f>R103+R365</f>
        <v>0</v>
      </c>
      <c r="S102" s="72"/>
      <c r="T102" s="155">
        <f>T103+T365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7" t="s">
        <v>71</v>
      </c>
      <c r="AU102" s="17" t="s">
        <v>104</v>
      </c>
      <c r="BK102" s="156">
        <f>BK103+BK365</f>
        <v>0</v>
      </c>
    </row>
    <row r="103" spans="1:65" s="12" customFormat="1" ht="25.9" customHeight="1" x14ac:dyDescent="0.2">
      <c r="B103" s="157"/>
      <c r="C103" s="158"/>
      <c r="D103" s="159" t="s">
        <v>71</v>
      </c>
      <c r="E103" s="160" t="s">
        <v>141</v>
      </c>
      <c r="F103" s="160" t="s">
        <v>142</v>
      </c>
      <c r="G103" s="158"/>
      <c r="H103" s="158"/>
      <c r="I103" s="161"/>
      <c r="J103" s="162">
        <f>BK103</f>
        <v>0</v>
      </c>
      <c r="K103" s="158"/>
      <c r="L103" s="163"/>
      <c r="M103" s="164"/>
      <c r="N103" s="165"/>
      <c r="O103" s="165"/>
      <c r="P103" s="166">
        <f>P104+P110+P186+P230+P255+P259+P349+P362</f>
        <v>0</v>
      </c>
      <c r="Q103" s="165"/>
      <c r="R103" s="166">
        <f>R104+R110+R186+R230+R255+R259+R349+R362</f>
        <v>0</v>
      </c>
      <c r="S103" s="165"/>
      <c r="T103" s="167">
        <f>T104+T110+T186+T230+T255+T259+T349+T362</f>
        <v>0</v>
      </c>
      <c r="AR103" s="168" t="s">
        <v>80</v>
      </c>
      <c r="AT103" s="169" t="s">
        <v>71</v>
      </c>
      <c r="AU103" s="169" t="s">
        <v>72</v>
      </c>
      <c r="AY103" s="168" t="s">
        <v>143</v>
      </c>
      <c r="BK103" s="170">
        <f>BK104+BK110+BK186+BK230+BK255+BK259+BK349+BK362</f>
        <v>0</v>
      </c>
    </row>
    <row r="104" spans="1:65" s="12" customFormat="1" ht="22.9" customHeight="1" x14ac:dyDescent="0.2">
      <c r="B104" s="157"/>
      <c r="C104" s="158"/>
      <c r="D104" s="159" t="s">
        <v>71</v>
      </c>
      <c r="E104" s="171" t="s">
        <v>82</v>
      </c>
      <c r="F104" s="171" t="s">
        <v>144</v>
      </c>
      <c r="G104" s="158"/>
      <c r="H104" s="158"/>
      <c r="I104" s="161"/>
      <c r="J104" s="172">
        <f>BK104</f>
        <v>0</v>
      </c>
      <c r="K104" s="158"/>
      <c r="L104" s="163"/>
      <c r="M104" s="164"/>
      <c r="N104" s="165"/>
      <c r="O104" s="165"/>
      <c r="P104" s="166">
        <f>SUM(P105:P109)</f>
        <v>0</v>
      </c>
      <c r="Q104" s="165"/>
      <c r="R104" s="166">
        <f>SUM(R105:R109)</f>
        <v>0</v>
      </c>
      <c r="S104" s="165"/>
      <c r="T104" s="167">
        <f>SUM(T105:T109)</f>
        <v>0</v>
      </c>
      <c r="AR104" s="168" t="s">
        <v>80</v>
      </c>
      <c r="AT104" s="169" t="s">
        <v>71</v>
      </c>
      <c r="AU104" s="169" t="s">
        <v>80</v>
      </c>
      <c r="AY104" s="168" t="s">
        <v>143</v>
      </c>
      <c r="BK104" s="170">
        <f>SUM(BK105:BK109)</f>
        <v>0</v>
      </c>
    </row>
    <row r="105" spans="1:65" s="2" customFormat="1" ht="37.9" customHeight="1" x14ac:dyDescent="0.2">
      <c r="A105" s="34"/>
      <c r="B105" s="35"/>
      <c r="C105" s="173" t="s">
        <v>145</v>
      </c>
      <c r="D105" s="173" t="s">
        <v>146</v>
      </c>
      <c r="E105" s="174" t="s">
        <v>147</v>
      </c>
      <c r="F105" s="175" t="s">
        <v>148</v>
      </c>
      <c r="G105" s="176" t="s">
        <v>149</v>
      </c>
      <c r="H105" s="177">
        <v>82.731999999999999</v>
      </c>
      <c r="I105" s="178"/>
      <c r="J105" s="179">
        <f>ROUND(I105*H105,2)</f>
        <v>0</v>
      </c>
      <c r="K105" s="175" t="s">
        <v>150</v>
      </c>
      <c r="L105" s="39"/>
      <c r="M105" s="180" t="s">
        <v>19</v>
      </c>
      <c r="N105" s="181" t="s">
        <v>43</v>
      </c>
      <c r="O105" s="64"/>
      <c r="P105" s="182">
        <f>O105*H105</f>
        <v>0</v>
      </c>
      <c r="Q105" s="182">
        <v>0</v>
      </c>
      <c r="R105" s="182">
        <f>Q105*H105</f>
        <v>0</v>
      </c>
      <c r="S105" s="182">
        <v>0</v>
      </c>
      <c r="T105" s="183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84" t="s">
        <v>151</v>
      </c>
      <c r="AT105" s="184" t="s">
        <v>146</v>
      </c>
      <c r="AU105" s="184" t="s">
        <v>82</v>
      </c>
      <c r="AY105" s="17" t="s">
        <v>143</v>
      </c>
      <c r="BE105" s="185">
        <f>IF(N105="základní",J105,0)</f>
        <v>0</v>
      </c>
      <c r="BF105" s="185">
        <f>IF(N105="snížená",J105,0)</f>
        <v>0</v>
      </c>
      <c r="BG105" s="185">
        <f>IF(N105="zákl. přenesená",J105,0)</f>
        <v>0</v>
      </c>
      <c r="BH105" s="185">
        <f>IF(N105="sníž. přenesená",J105,0)</f>
        <v>0</v>
      </c>
      <c r="BI105" s="185">
        <f>IF(N105="nulová",J105,0)</f>
        <v>0</v>
      </c>
      <c r="BJ105" s="17" t="s">
        <v>80</v>
      </c>
      <c r="BK105" s="185">
        <f>ROUND(I105*H105,2)</f>
        <v>0</v>
      </c>
      <c r="BL105" s="17" t="s">
        <v>151</v>
      </c>
      <c r="BM105" s="184" t="s">
        <v>82</v>
      </c>
    </row>
    <row r="106" spans="1:65" s="2" customFormat="1" ht="11.25" x14ac:dyDescent="0.2">
      <c r="A106" s="34"/>
      <c r="B106" s="35"/>
      <c r="C106" s="36"/>
      <c r="D106" s="186" t="s">
        <v>152</v>
      </c>
      <c r="E106" s="36"/>
      <c r="F106" s="187" t="s">
        <v>153</v>
      </c>
      <c r="G106" s="36"/>
      <c r="H106" s="36"/>
      <c r="I106" s="188"/>
      <c r="J106" s="36"/>
      <c r="K106" s="36"/>
      <c r="L106" s="39"/>
      <c r="M106" s="189"/>
      <c r="N106" s="190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152</v>
      </c>
      <c r="AU106" s="17" t="s">
        <v>82</v>
      </c>
    </row>
    <row r="107" spans="1:65" s="2" customFormat="1" ht="24.2" customHeight="1" x14ac:dyDescent="0.2">
      <c r="A107" s="34"/>
      <c r="B107" s="35"/>
      <c r="C107" s="191" t="s">
        <v>154</v>
      </c>
      <c r="D107" s="191" t="s">
        <v>155</v>
      </c>
      <c r="E107" s="192" t="s">
        <v>156</v>
      </c>
      <c r="F107" s="193" t="s">
        <v>157</v>
      </c>
      <c r="G107" s="194" t="s">
        <v>149</v>
      </c>
      <c r="H107" s="195">
        <v>97.995999999999995</v>
      </c>
      <c r="I107" s="196"/>
      <c r="J107" s="197">
        <f>ROUND(I107*H107,2)</f>
        <v>0</v>
      </c>
      <c r="K107" s="193" t="s">
        <v>150</v>
      </c>
      <c r="L107" s="198"/>
      <c r="M107" s="199" t="s">
        <v>19</v>
      </c>
      <c r="N107" s="200" t="s">
        <v>43</v>
      </c>
      <c r="O107" s="64"/>
      <c r="P107" s="182">
        <f>O107*H107</f>
        <v>0</v>
      </c>
      <c r="Q107" s="182">
        <v>0</v>
      </c>
      <c r="R107" s="182">
        <f>Q107*H107</f>
        <v>0</v>
      </c>
      <c r="S107" s="182">
        <v>0</v>
      </c>
      <c r="T107" s="183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84" t="s">
        <v>158</v>
      </c>
      <c r="AT107" s="184" t="s">
        <v>155</v>
      </c>
      <c r="AU107" s="184" t="s">
        <v>82</v>
      </c>
      <c r="AY107" s="17" t="s">
        <v>143</v>
      </c>
      <c r="BE107" s="185">
        <f>IF(N107="základní",J107,0)</f>
        <v>0</v>
      </c>
      <c r="BF107" s="185">
        <f>IF(N107="snížená",J107,0)</f>
        <v>0</v>
      </c>
      <c r="BG107" s="185">
        <f>IF(N107="zákl. přenesená",J107,0)</f>
        <v>0</v>
      </c>
      <c r="BH107" s="185">
        <f>IF(N107="sníž. přenesená",J107,0)</f>
        <v>0</v>
      </c>
      <c r="BI107" s="185">
        <f>IF(N107="nulová",J107,0)</f>
        <v>0</v>
      </c>
      <c r="BJ107" s="17" t="s">
        <v>80</v>
      </c>
      <c r="BK107" s="185">
        <f>ROUND(I107*H107,2)</f>
        <v>0</v>
      </c>
      <c r="BL107" s="17" t="s">
        <v>151</v>
      </c>
      <c r="BM107" s="184" t="s">
        <v>151</v>
      </c>
    </row>
    <row r="108" spans="1:65" s="13" customFormat="1" ht="11.25" x14ac:dyDescent="0.2">
      <c r="B108" s="201"/>
      <c r="C108" s="202"/>
      <c r="D108" s="203" t="s">
        <v>159</v>
      </c>
      <c r="E108" s="204" t="s">
        <v>19</v>
      </c>
      <c r="F108" s="205" t="s">
        <v>160</v>
      </c>
      <c r="G108" s="202"/>
      <c r="H108" s="206">
        <v>97.995999999999995</v>
      </c>
      <c r="I108" s="207"/>
      <c r="J108" s="202"/>
      <c r="K108" s="202"/>
      <c r="L108" s="208"/>
      <c r="M108" s="209"/>
      <c r="N108" s="210"/>
      <c r="O108" s="210"/>
      <c r="P108" s="210"/>
      <c r="Q108" s="210"/>
      <c r="R108" s="210"/>
      <c r="S108" s="210"/>
      <c r="T108" s="211"/>
      <c r="AT108" s="212" t="s">
        <v>159</v>
      </c>
      <c r="AU108" s="212" t="s">
        <v>82</v>
      </c>
      <c r="AV108" s="13" t="s">
        <v>82</v>
      </c>
      <c r="AW108" s="13" t="s">
        <v>33</v>
      </c>
      <c r="AX108" s="13" t="s">
        <v>72</v>
      </c>
      <c r="AY108" s="212" t="s">
        <v>143</v>
      </c>
    </row>
    <row r="109" spans="1:65" s="14" customFormat="1" ht="11.25" x14ac:dyDescent="0.2">
      <c r="B109" s="213"/>
      <c r="C109" s="214"/>
      <c r="D109" s="203" t="s">
        <v>159</v>
      </c>
      <c r="E109" s="215" t="s">
        <v>19</v>
      </c>
      <c r="F109" s="216" t="s">
        <v>161</v>
      </c>
      <c r="G109" s="214"/>
      <c r="H109" s="217">
        <v>97.995999999999995</v>
      </c>
      <c r="I109" s="218"/>
      <c r="J109" s="214"/>
      <c r="K109" s="214"/>
      <c r="L109" s="219"/>
      <c r="M109" s="220"/>
      <c r="N109" s="221"/>
      <c r="O109" s="221"/>
      <c r="P109" s="221"/>
      <c r="Q109" s="221"/>
      <c r="R109" s="221"/>
      <c r="S109" s="221"/>
      <c r="T109" s="222"/>
      <c r="AT109" s="223" t="s">
        <v>159</v>
      </c>
      <c r="AU109" s="223" t="s">
        <v>82</v>
      </c>
      <c r="AV109" s="14" t="s">
        <v>151</v>
      </c>
      <c r="AW109" s="14" t="s">
        <v>33</v>
      </c>
      <c r="AX109" s="14" t="s">
        <v>80</v>
      </c>
      <c r="AY109" s="223" t="s">
        <v>143</v>
      </c>
    </row>
    <row r="110" spans="1:65" s="12" customFormat="1" ht="22.9" customHeight="1" x14ac:dyDescent="0.2">
      <c r="B110" s="157"/>
      <c r="C110" s="158"/>
      <c r="D110" s="159" t="s">
        <v>71</v>
      </c>
      <c r="E110" s="171" t="s">
        <v>162</v>
      </c>
      <c r="F110" s="171" t="s">
        <v>163</v>
      </c>
      <c r="G110" s="158"/>
      <c r="H110" s="158"/>
      <c r="I110" s="161"/>
      <c r="J110" s="172">
        <f>BK110</f>
        <v>0</v>
      </c>
      <c r="K110" s="158"/>
      <c r="L110" s="163"/>
      <c r="M110" s="164"/>
      <c r="N110" s="165"/>
      <c r="O110" s="165"/>
      <c r="P110" s="166">
        <f>SUM(P111:P185)</f>
        <v>0</v>
      </c>
      <c r="Q110" s="165"/>
      <c r="R110" s="166">
        <f>SUM(R111:R185)</f>
        <v>0</v>
      </c>
      <c r="S110" s="165"/>
      <c r="T110" s="167">
        <f>SUM(T111:T185)</f>
        <v>0</v>
      </c>
      <c r="AR110" s="168" t="s">
        <v>80</v>
      </c>
      <c r="AT110" s="169" t="s">
        <v>71</v>
      </c>
      <c r="AU110" s="169" t="s">
        <v>80</v>
      </c>
      <c r="AY110" s="168" t="s">
        <v>143</v>
      </c>
      <c r="BK110" s="170">
        <f>SUM(BK111:BK185)</f>
        <v>0</v>
      </c>
    </row>
    <row r="111" spans="1:65" s="2" customFormat="1" ht="37.9" customHeight="1" x14ac:dyDescent="0.2">
      <c r="A111" s="34"/>
      <c r="B111" s="35"/>
      <c r="C111" s="173" t="s">
        <v>80</v>
      </c>
      <c r="D111" s="173" t="s">
        <v>146</v>
      </c>
      <c r="E111" s="174" t="s">
        <v>164</v>
      </c>
      <c r="F111" s="175" t="s">
        <v>165</v>
      </c>
      <c r="G111" s="176" t="s">
        <v>166</v>
      </c>
      <c r="H111" s="177">
        <v>0.54</v>
      </c>
      <c r="I111" s="178"/>
      <c r="J111" s="179">
        <f>ROUND(I111*H111,2)</f>
        <v>0</v>
      </c>
      <c r="K111" s="175" t="s">
        <v>150</v>
      </c>
      <c r="L111" s="39"/>
      <c r="M111" s="180" t="s">
        <v>19</v>
      </c>
      <c r="N111" s="181" t="s">
        <v>43</v>
      </c>
      <c r="O111" s="64"/>
      <c r="P111" s="182">
        <f>O111*H111</f>
        <v>0</v>
      </c>
      <c r="Q111" s="182">
        <v>0</v>
      </c>
      <c r="R111" s="182">
        <f>Q111*H111</f>
        <v>0</v>
      </c>
      <c r="S111" s="182">
        <v>0</v>
      </c>
      <c r="T111" s="183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84" t="s">
        <v>151</v>
      </c>
      <c r="AT111" s="184" t="s">
        <v>146</v>
      </c>
      <c r="AU111" s="184" t="s">
        <v>82</v>
      </c>
      <c r="AY111" s="17" t="s">
        <v>143</v>
      </c>
      <c r="BE111" s="185">
        <f>IF(N111="základní",J111,0)</f>
        <v>0</v>
      </c>
      <c r="BF111" s="185">
        <f>IF(N111="snížená",J111,0)</f>
        <v>0</v>
      </c>
      <c r="BG111" s="185">
        <f>IF(N111="zákl. přenesená",J111,0)</f>
        <v>0</v>
      </c>
      <c r="BH111" s="185">
        <f>IF(N111="sníž. přenesená",J111,0)</f>
        <v>0</v>
      </c>
      <c r="BI111" s="185">
        <f>IF(N111="nulová",J111,0)</f>
        <v>0</v>
      </c>
      <c r="BJ111" s="17" t="s">
        <v>80</v>
      </c>
      <c r="BK111" s="185">
        <f>ROUND(I111*H111,2)</f>
        <v>0</v>
      </c>
      <c r="BL111" s="17" t="s">
        <v>151</v>
      </c>
      <c r="BM111" s="184" t="s">
        <v>167</v>
      </c>
    </row>
    <row r="112" spans="1:65" s="2" customFormat="1" ht="11.25" x14ac:dyDescent="0.2">
      <c r="A112" s="34"/>
      <c r="B112" s="35"/>
      <c r="C112" s="36"/>
      <c r="D112" s="186" t="s">
        <v>152</v>
      </c>
      <c r="E112" s="36"/>
      <c r="F112" s="187" t="s">
        <v>168</v>
      </c>
      <c r="G112" s="36"/>
      <c r="H112" s="36"/>
      <c r="I112" s="188"/>
      <c r="J112" s="36"/>
      <c r="K112" s="36"/>
      <c r="L112" s="39"/>
      <c r="M112" s="189"/>
      <c r="N112" s="190"/>
      <c r="O112" s="64"/>
      <c r="P112" s="64"/>
      <c r="Q112" s="64"/>
      <c r="R112" s="64"/>
      <c r="S112" s="64"/>
      <c r="T112" s="65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7" t="s">
        <v>152</v>
      </c>
      <c r="AU112" s="17" t="s">
        <v>82</v>
      </c>
    </row>
    <row r="113" spans="1:65" s="13" customFormat="1" ht="11.25" x14ac:dyDescent="0.2">
      <c r="B113" s="201"/>
      <c r="C113" s="202"/>
      <c r="D113" s="203" t="s">
        <v>159</v>
      </c>
      <c r="E113" s="204" t="s">
        <v>19</v>
      </c>
      <c r="F113" s="205" t="s">
        <v>169</v>
      </c>
      <c r="G113" s="202"/>
      <c r="H113" s="206">
        <v>0.54</v>
      </c>
      <c r="I113" s="207"/>
      <c r="J113" s="202"/>
      <c r="K113" s="202"/>
      <c r="L113" s="208"/>
      <c r="M113" s="209"/>
      <c r="N113" s="210"/>
      <c r="O113" s="210"/>
      <c r="P113" s="210"/>
      <c r="Q113" s="210"/>
      <c r="R113" s="210"/>
      <c r="S113" s="210"/>
      <c r="T113" s="211"/>
      <c r="AT113" s="212" t="s">
        <v>159</v>
      </c>
      <c r="AU113" s="212" t="s">
        <v>82</v>
      </c>
      <c r="AV113" s="13" t="s">
        <v>82</v>
      </c>
      <c r="AW113" s="13" t="s">
        <v>33</v>
      </c>
      <c r="AX113" s="13" t="s">
        <v>72</v>
      </c>
      <c r="AY113" s="212" t="s">
        <v>143</v>
      </c>
    </row>
    <row r="114" spans="1:65" s="14" customFormat="1" ht="11.25" x14ac:dyDescent="0.2">
      <c r="B114" s="213"/>
      <c r="C114" s="214"/>
      <c r="D114" s="203" t="s">
        <v>159</v>
      </c>
      <c r="E114" s="215" t="s">
        <v>19</v>
      </c>
      <c r="F114" s="216" t="s">
        <v>161</v>
      </c>
      <c r="G114" s="214"/>
      <c r="H114" s="217">
        <v>0.54</v>
      </c>
      <c r="I114" s="218"/>
      <c r="J114" s="214"/>
      <c r="K114" s="214"/>
      <c r="L114" s="219"/>
      <c r="M114" s="220"/>
      <c r="N114" s="221"/>
      <c r="O114" s="221"/>
      <c r="P114" s="221"/>
      <c r="Q114" s="221"/>
      <c r="R114" s="221"/>
      <c r="S114" s="221"/>
      <c r="T114" s="222"/>
      <c r="AT114" s="223" t="s">
        <v>159</v>
      </c>
      <c r="AU114" s="223" t="s">
        <v>82</v>
      </c>
      <c r="AV114" s="14" t="s">
        <v>151</v>
      </c>
      <c r="AW114" s="14" t="s">
        <v>33</v>
      </c>
      <c r="AX114" s="14" t="s">
        <v>80</v>
      </c>
      <c r="AY114" s="223" t="s">
        <v>143</v>
      </c>
    </row>
    <row r="115" spans="1:65" s="2" customFormat="1" ht="37.9" customHeight="1" x14ac:dyDescent="0.2">
      <c r="A115" s="34"/>
      <c r="B115" s="35"/>
      <c r="C115" s="173" t="s">
        <v>82</v>
      </c>
      <c r="D115" s="173" t="s">
        <v>146</v>
      </c>
      <c r="E115" s="174" t="s">
        <v>170</v>
      </c>
      <c r="F115" s="175" t="s">
        <v>171</v>
      </c>
      <c r="G115" s="176" t="s">
        <v>166</v>
      </c>
      <c r="H115" s="177">
        <v>1.276</v>
      </c>
      <c r="I115" s="178"/>
      <c r="J115" s="179">
        <f>ROUND(I115*H115,2)</f>
        <v>0</v>
      </c>
      <c r="K115" s="175" t="s">
        <v>150</v>
      </c>
      <c r="L115" s="39"/>
      <c r="M115" s="180" t="s">
        <v>19</v>
      </c>
      <c r="N115" s="181" t="s">
        <v>43</v>
      </c>
      <c r="O115" s="64"/>
      <c r="P115" s="182">
        <f>O115*H115</f>
        <v>0</v>
      </c>
      <c r="Q115" s="182">
        <v>0</v>
      </c>
      <c r="R115" s="182">
        <f>Q115*H115</f>
        <v>0</v>
      </c>
      <c r="S115" s="182">
        <v>0</v>
      </c>
      <c r="T115" s="183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84" t="s">
        <v>151</v>
      </c>
      <c r="AT115" s="184" t="s">
        <v>146</v>
      </c>
      <c r="AU115" s="184" t="s">
        <v>82</v>
      </c>
      <c r="AY115" s="17" t="s">
        <v>143</v>
      </c>
      <c r="BE115" s="185">
        <f>IF(N115="základní",J115,0)</f>
        <v>0</v>
      </c>
      <c r="BF115" s="185">
        <f>IF(N115="snížená",J115,0)</f>
        <v>0</v>
      </c>
      <c r="BG115" s="185">
        <f>IF(N115="zákl. přenesená",J115,0)</f>
        <v>0</v>
      </c>
      <c r="BH115" s="185">
        <f>IF(N115="sníž. přenesená",J115,0)</f>
        <v>0</v>
      </c>
      <c r="BI115" s="185">
        <f>IF(N115="nulová",J115,0)</f>
        <v>0</v>
      </c>
      <c r="BJ115" s="17" t="s">
        <v>80</v>
      </c>
      <c r="BK115" s="185">
        <f>ROUND(I115*H115,2)</f>
        <v>0</v>
      </c>
      <c r="BL115" s="17" t="s">
        <v>151</v>
      </c>
      <c r="BM115" s="184" t="s">
        <v>158</v>
      </c>
    </row>
    <row r="116" spans="1:65" s="2" customFormat="1" ht="11.25" x14ac:dyDescent="0.2">
      <c r="A116" s="34"/>
      <c r="B116" s="35"/>
      <c r="C116" s="36"/>
      <c r="D116" s="186" t="s">
        <v>152</v>
      </c>
      <c r="E116" s="36"/>
      <c r="F116" s="187" t="s">
        <v>172</v>
      </c>
      <c r="G116" s="36"/>
      <c r="H116" s="36"/>
      <c r="I116" s="188"/>
      <c r="J116" s="36"/>
      <c r="K116" s="36"/>
      <c r="L116" s="39"/>
      <c r="M116" s="189"/>
      <c r="N116" s="190"/>
      <c r="O116" s="64"/>
      <c r="P116" s="64"/>
      <c r="Q116" s="64"/>
      <c r="R116" s="64"/>
      <c r="S116" s="64"/>
      <c r="T116" s="65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7" t="s">
        <v>152</v>
      </c>
      <c r="AU116" s="17" t="s">
        <v>82</v>
      </c>
    </row>
    <row r="117" spans="1:65" s="13" customFormat="1" ht="11.25" x14ac:dyDescent="0.2">
      <c r="B117" s="201"/>
      <c r="C117" s="202"/>
      <c r="D117" s="203" t="s">
        <v>159</v>
      </c>
      <c r="E117" s="204" t="s">
        <v>19</v>
      </c>
      <c r="F117" s="205" t="s">
        <v>173</v>
      </c>
      <c r="G117" s="202"/>
      <c r="H117" s="206">
        <v>1.276</v>
      </c>
      <c r="I117" s="207"/>
      <c r="J117" s="202"/>
      <c r="K117" s="202"/>
      <c r="L117" s="208"/>
      <c r="M117" s="209"/>
      <c r="N117" s="210"/>
      <c r="O117" s="210"/>
      <c r="P117" s="210"/>
      <c r="Q117" s="210"/>
      <c r="R117" s="210"/>
      <c r="S117" s="210"/>
      <c r="T117" s="211"/>
      <c r="AT117" s="212" t="s">
        <v>159</v>
      </c>
      <c r="AU117" s="212" t="s">
        <v>82</v>
      </c>
      <c r="AV117" s="13" t="s">
        <v>82</v>
      </c>
      <c r="AW117" s="13" t="s">
        <v>33</v>
      </c>
      <c r="AX117" s="13" t="s">
        <v>72</v>
      </c>
      <c r="AY117" s="212" t="s">
        <v>143</v>
      </c>
    </row>
    <row r="118" spans="1:65" s="14" customFormat="1" ht="11.25" x14ac:dyDescent="0.2">
      <c r="B118" s="213"/>
      <c r="C118" s="214"/>
      <c r="D118" s="203" t="s">
        <v>159</v>
      </c>
      <c r="E118" s="215" t="s">
        <v>19</v>
      </c>
      <c r="F118" s="216" t="s">
        <v>161</v>
      </c>
      <c r="G118" s="214"/>
      <c r="H118" s="217">
        <v>1.276</v>
      </c>
      <c r="I118" s="218"/>
      <c r="J118" s="214"/>
      <c r="K118" s="214"/>
      <c r="L118" s="219"/>
      <c r="M118" s="220"/>
      <c r="N118" s="221"/>
      <c r="O118" s="221"/>
      <c r="P118" s="221"/>
      <c r="Q118" s="221"/>
      <c r="R118" s="221"/>
      <c r="S118" s="221"/>
      <c r="T118" s="222"/>
      <c r="AT118" s="223" t="s">
        <v>159</v>
      </c>
      <c r="AU118" s="223" t="s">
        <v>82</v>
      </c>
      <c r="AV118" s="14" t="s">
        <v>151</v>
      </c>
      <c r="AW118" s="14" t="s">
        <v>33</v>
      </c>
      <c r="AX118" s="14" t="s">
        <v>80</v>
      </c>
      <c r="AY118" s="223" t="s">
        <v>143</v>
      </c>
    </row>
    <row r="119" spans="1:65" s="2" customFormat="1" ht="24.2" customHeight="1" x14ac:dyDescent="0.2">
      <c r="A119" s="34"/>
      <c r="B119" s="35"/>
      <c r="C119" s="173" t="s">
        <v>162</v>
      </c>
      <c r="D119" s="173" t="s">
        <v>146</v>
      </c>
      <c r="E119" s="174" t="s">
        <v>174</v>
      </c>
      <c r="F119" s="175" t="s">
        <v>175</v>
      </c>
      <c r="G119" s="176" t="s">
        <v>166</v>
      </c>
      <c r="H119" s="177">
        <v>0.23</v>
      </c>
      <c r="I119" s="178"/>
      <c r="J119" s="179">
        <f>ROUND(I119*H119,2)</f>
        <v>0</v>
      </c>
      <c r="K119" s="175" t="s">
        <v>150</v>
      </c>
      <c r="L119" s="39"/>
      <c r="M119" s="180" t="s">
        <v>19</v>
      </c>
      <c r="N119" s="181" t="s">
        <v>43</v>
      </c>
      <c r="O119" s="64"/>
      <c r="P119" s="182">
        <f>O119*H119</f>
        <v>0</v>
      </c>
      <c r="Q119" s="182">
        <v>0</v>
      </c>
      <c r="R119" s="182">
        <f>Q119*H119</f>
        <v>0</v>
      </c>
      <c r="S119" s="182">
        <v>0</v>
      </c>
      <c r="T119" s="183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84" t="s">
        <v>151</v>
      </c>
      <c r="AT119" s="184" t="s">
        <v>146</v>
      </c>
      <c r="AU119" s="184" t="s">
        <v>82</v>
      </c>
      <c r="AY119" s="17" t="s">
        <v>143</v>
      </c>
      <c r="BE119" s="185">
        <f>IF(N119="základní",J119,0)</f>
        <v>0</v>
      </c>
      <c r="BF119" s="185">
        <f>IF(N119="snížená",J119,0)</f>
        <v>0</v>
      </c>
      <c r="BG119" s="185">
        <f>IF(N119="zákl. přenesená",J119,0)</f>
        <v>0</v>
      </c>
      <c r="BH119" s="185">
        <f>IF(N119="sníž. přenesená",J119,0)</f>
        <v>0</v>
      </c>
      <c r="BI119" s="185">
        <f>IF(N119="nulová",J119,0)</f>
        <v>0</v>
      </c>
      <c r="BJ119" s="17" t="s">
        <v>80</v>
      </c>
      <c r="BK119" s="185">
        <f>ROUND(I119*H119,2)</f>
        <v>0</v>
      </c>
      <c r="BL119" s="17" t="s">
        <v>151</v>
      </c>
      <c r="BM119" s="184" t="s">
        <v>176</v>
      </c>
    </row>
    <row r="120" spans="1:65" s="2" customFormat="1" ht="11.25" x14ac:dyDescent="0.2">
      <c r="A120" s="34"/>
      <c r="B120" s="35"/>
      <c r="C120" s="36"/>
      <c r="D120" s="186" t="s">
        <v>152</v>
      </c>
      <c r="E120" s="36"/>
      <c r="F120" s="187" t="s">
        <v>177</v>
      </c>
      <c r="G120" s="36"/>
      <c r="H120" s="36"/>
      <c r="I120" s="188"/>
      <c r="J120" s="36"/>
      <c r="K120" s="36"/>
      <c r="L120" s="39"/>
      <c r="M120" s="189"/>
      <c r="N120" s="190"/>
      <c r="O120" s="64"/>
      <c r="P120" s="64"/>
      <c r="Q120" s="64"/>
      <c r="R120" s="64"/>
      <c r="S120" s="64"/>
      <c r="T120" s="65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152</v>
      </c>
      <c r="AU120" s="17" t="s">
        <v>82</v>
      </c>
    </row>
    <row r="121" spans="1:65" s="2" customFormat="1" ht="33" customHeight="1" x14ac:dyDescent="0.2">
      <c r="A121" s="34"/>
      <c r="B121" s="35"/>
      <c r="C121" s="173" t="s">
        <v>151</v>
      </c>
      <c r="D121" s="173" t="s">
        <v>146</v>
      </c>
      <c r="E121" s="174" t="s">
        <v>178</v>
      </c>
      <c r="F121" s="175" t="s">
        <v>179</v>
      </c>
      <c r="G121" s="176" t="s">
        <v>180</v>
      </c>
      <c r="H121" s="177">
        <v>2.5999999999999999E-2</v>
      </c>
      <c r="I121" s="178"/>
      <c r="J121" s="179">
        <f>ROUND(I121*H121,2)</f>
        <v>0</v>
      </c>
      <c r="K121" s="175" t="s">
        <v>150</v>
      </c>
      <c r="L121" s="39"/>
      <c r="M121" s="180" t="s">
        <v>19</v>
      </c>
      <c r="N121" s="181" t="s">
        <v>43</v>
      </c>
      <c r="O121" s="64"/>
      <c r="P121" s="182">
        <f>O121*H121</f>
        <v>0</v>
      </c>
      <c r="Q121" s="182">
        <v>0</v>
      </c>
      <c r="R121" s="182">
        <f>Q121*H121</f>
        <v>0</v>
      </c>
      <c r="S121" s="182">
        <v>0</v>
      </c>
      <c r="T121" s="183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84" t="s">
        <v>151</v>
      </c>
      <c r="AT121" s="184" t="s">
        <v>146</v>
      </c>
      <c r="AU121" s="184" t="s">
        <v>82</v>
      </c>
      <c r="AY121" s="17" t="s">
        <v>143</v>
      </c>
      <c r="BE121" s="185">
        <f>IF(N121="základní",J121,0)</f>
        <v>0</v>
      </c>
      <c r="BF121" s="185">
        <f>IF(N121="snížená",J121,0)</f>
        <v>0</v>
      </c>
      <c r="BG121" s="185">
        <f>IF(N121="zákl. přenesená",J121,0)</f>
        <v>0</v>
      </c>
      <c r="BH121" s="185">
        <f>IF(N121="sníž. přenesená",J121,0)</f>
        <v>0</v>
      </c>
      <c r="BI121" s="185">
        <f>IF(N121="nulová",J121,0)</f>
        <v>0</v>
      </c>
      <c r="BJ121" s="17" t="s">
        <v>80</v>
      </c>
      <c r="BK121" s="185">
        <f>ROUND(I121*H121,2)</f>
        <v>0</v>
      </c>
      <c r="BL121" s="17" t="s">
        <v>151</v>
      </c>
      <c r="BM121" s="184" t="s">
        <v>181</v>
      </c>
    </row>
    <row r="122" spans="1:65" s="2" customFormat="1" ht="11.25" x14ac:dyDescent="0.2">
      <c r="A122" s="34"/>
      <c r="B122" s="35"/>
      <c r="C122" s="36"/>
      <c r="D122" s="186" t="s">
        <v>152</v>
      </c>
      <c r="E122" s="36"/>
      <c r="F122" s="187" t="s">
        <v>182</v>
      </c>
      <c r="G122" s="36"/>
      <c r="H122" s="36"/>
      <c r="I122" s="188"/>
      <c r="J122" s="36"/>
      <c r="K122" s="36"/>
      <c r="L122" s="39"/>
      <c r="M122" s="189"/>
      <c r="N122" s="190"/>
      <c r="O122" s="64"/>
      <c r="P122" s="64"/>
      <c r="Q122" s="64"/>
      <c r="R122" s="64"/>
      <c r="S122" s="64"/>
      <c r="T122" s="65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152</v>
      </c>
      <c r="AU122" s="17" t="s">
        <v>82</v>
      </c>
    </row>
    <row r="123" spans="1:65" s="15" customFormat="1" ht="11.25" x14ac:dyDescent="0.2">
      <c r="B123" s="224"/>
      <c r="C123" s="225"/>
      <c r="D123" s="203" t="s">
        <v>159</v>
      </c>
      <c r="E123" s="226" t="s">
        <v>19</v>
      </c>
      <c r="F123" s="227" t="s">
        <v>183</v>
      </c>
      <c r="G123" s="225"/>
      <c r="H123" s="226" t="s">
        <v>19</v>
      </c>
      <c r="I123" s="228"/>
      <c r="J123" s="225"/>
      <c r="K123" s="225"/>
      <c r="L123" s="229"/>
      <c r="M123" s="230"/>
      <c r="N123" s="231"/>
      <c r="O123" s="231"/>
      <c r="P123" s="231"/>
      <c r="Q123" s="231"/>
      <c r="R123" s="231"/>
      <c r="S123" s="231"/>
      <c r="T123" s="232"/>
      <c r="AT123" s="233" t="s">
        <v>159</v>
      </c>
      <c r="AU123" s="233" t="s">
        <v>82</v>
      </c>
      <c r="AV123" s="15" t="s">
        <v>80</v>
      </c>
      <c r="AW123" s="15" t="s">
        <v>33</v>
      </c>
      <c r="AX123" s="15" t="s">
        <v>72</v>
      </c>
      <c r="AY123" s="233" t="s">
        <v>143</v>
      </c>
    </row>
    <row r="124" spans="1:65" s="13" customFormat="1" ht="11.25" x14ac:dyDescent="0.2">
      <c r="B124" s="201"/>
      <c r="C124" s="202"/>
      <c r="D124" s="203" t="s">
        <v>159</v>
      </c>
      <c r="E124" s="204" t="s">
        <v>19</v>
      </c>
      <c r="F124" s="205" t="s">
        <v>184</v>
      </c>
      <c r="G124" s="202"/>
      <c r="H124" s="206">
        <v>2.5999999999999999E-2</v>
      </c>
      <c r="I124" s="207"/>
      <c r="J124" s="202"/>
      <c r="K124" s="202"/>
      <c r="L124" s="208"/>
      <c r="M124" s="209"/>
      <c r="N124" s="210"/>
      <c r="O124" s="210"/>
      <c r="P124" s="210"/>
      <c r="Q124" s="210"/>
      <c r="R124" s="210"/>
      <c r="S124" s="210"/>
      <c r="T124" s="211"/>
      <c r="AT124" s="212" t="s">
        <v>159</v>
      </c>
      <c r="AU124" s="212" t="s">
        <v>82</v>
      </c>
      <c r="AV124" s="13" t="s">
        <v>82</v>
      </c>
      <c r="AW124" s="13" t="s">
        <v>33</v>
      </c>
      <c r="AX124" s="13" t="s">
        <v>72</v>
      </c>
      <c r="AY124" s="212" t="s">
        <v>143</v>
      </c>
    </row>
    <row r="125" spans="1:65" s="14" customFormat="1" ht="11.25" x14ac:dyDescent="0.2">
      <c r="B125" s="213"/>
      <c r="C125" s="214"/>
      <c r="D125" s="203" t="s">
        <v>159</v>
      </c>
      <c r="E125" s="215" t="s">
        <v>19</v>
      </c>
      <c r="F125" s="216" t="s">
        <v>161</v>
      </c>
      <c r="G125" s="214"/>
      <c r="H125" s="217">
        <v>2.5999999999999999E-2</v>
      </c>
      <c r="I125" s="218"/>
      <c r="J125" s="214"/>
      <c r="K125" s="214"/>
      <c r="L125" s="219"/>
      <c r="M125" s="220"/>
      <c r="N125" s="221"/>
      <c r="O125" s="221"/>
      <c r="P125" s="221"/>
      <c r="Q125" s="221"/>
      <c r="R125" s="221"/>
      <c r="S125" s="221"/>
      <c r="T125" s="222"/>
      <c r="AT125" s="223" t="s">
        <v>159</v>
      </c>
      <c r="AU125" s="223" t="s">
        <v>82</v>
      </c>
      <c r="AV125" s="14" t="s">
        <v>151</v>
      </c>
      <c r="AW125" s="14" t="s">
        <v>33</v>
      </c>
      <c r="AX125" s="14" t="s">
        <v>80</v>
      </c>
      <c r="AY125" s="223" t="s">
        <v>143</v>
      </c>
    </row>
    <row r="126" spans="1:65" s="2" customFormat="1" ht="37.9" customHeight="1" x14ac:dyDescent="0.2">
      <c r="A126" s="34"/>
      <c r="B126" s="35"/>
      <c r="C126" s="173" t="s">
        <v>185</v>
      </c>
      <c r="D126" s="173" t="s">
        <v>146</v>
      </c>
      <c r="E126" s="174" t="s">
        <v>186</v>
      </c>
      <c r="F126" s="175" t="s">
        <v>187</v>
      </c>
      <c r="G126" s="176" t="s">
        <v>180</v>
      </c>
      <c r="H126" s="177">
        <v>5.8999999999999997E-2</v>
      </c>
      <c r="I126" s="178"/>
      <c r="J126" s="179">
        <f>ROUND(I126*H126,2)</f>
        <v>0</v>
      </c>
      <c r="K126" s="175" t="s">
        <v>150</v>
      </c>
      <c r="L126" s="39"/>
      <c r="M126" s="180" t="s">
        <v>19</v>
      </c>
      <c r="N126" s="181" t="s">
        <v>43</v>
      </c>
      <c r="O126" s="64"/>
      <c r="P126" s="182">
        <f>O126*H126</f>
        <v>0</v>
      </c>
      <c r="Q126" s="182">
        <v>0</v>
      </c>
      <c r="R126" s="182">
        <f>Q126*H126</f>
        <v>0</v>
      </c>
      <c r="S126" s="182">
        <v>0</v>
      </c>
      <c r="T126" s="183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4" t="s">
        <v>151</v>
      </c>
      <c r="AT126" s="184" t="s">
        <v>146</v>
      </c>
      <c r="AU126" s="184" t="s">
        <v>82</v>
      </c>
      <c r="AY126" s="17" t="s">
        <v>143</v>
      </c>
      <c r="BE126" s="185">
        <f>IF(N126="základní",J126,0)</f>
        <v>0</v>
      </c>
      <c r="BF126" s="185">
        <f>IF(N126="snížená",J126,0)</f>
        <v>0</v>
      </c>
      <c r="BG126" s="185">
        <f>IF(N126="zákl. přenesená",J126,0)</f>
        <v>0</v>
      </c>
      <c r="BH126" s="185">
        <f>IF(N126="sníž. přenesená",J126,0)</f>
        <v>0</v>
      </c>
      <c r="BI126" s="185">
        <f>IF(N126="nulová",J126,0)</f>
        <v>0</v>
      </c>
      <c r="BJ126" s="17" t="s">
        <v>80</v>
      </c>
      <c r="BK126" s="185">
        <f>ROUND(I126*H126,2)</f>
        <v>0</v>
      </c>
      <c r="BL126" s="17" t="s">
        <v>151</v>
      </c>
      <c r="BM126" s="184" t="s">
        <v>188</v>
      </c>
    </row>
    <row r="127" spans="1:65" s="2" customFormat="1" ht="11.25" x14ac:dyDescent="0.2">
      <c r="A127" s="34"/>
      <c r="B127" s="35"/>
      <c r="C127" s="36"/>
      <c r="D127" s="186" t="s">
        <v>152</v>
      </c>
      <c r="E127" s="36"/>
      <c r="F127" s="187" t="s">
        <v>189</v>
      </c>
      <c r="G127" s="36"/>
      <c r="H127" s="36"/>
      <c r="I127" s="188"/>
      <c r="J127" s="36"/>
      <c r="K127" s="36"/>
      <c r="L127" s="39"/>
      <c r="M127" s="189"/>
      <c r="N127" s="190"/>
      <c r="O127" s="64"/>
      <c r="P127" s="64"/>
      <c r="Q127" s="64"/>
      <c r="R127" s="64"/>
      <c r="S127" s="64"/>
      <c r="T127" s="65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152</v>
      </c>
      <c r="AU127" s="17" t="s">
        <v>82</v>
      </c>
    </row>
    <row r="128" spans="1:65" s="15" customFormat="1" ht="11.25" x14ac:dyDescent="0.2">
      <c r="B128" s="224"/>
      <c r="C128" s="225"/>
      <c r="D128" s="203" t="s">
        <v>159</v>
      </c>
      <c r="E128" s="226" t="s">
        <v>19</v>
      </c>
      <c r="F128" s="227" t="s">
        <v>190</v>
      </c>
      <c r="G128" s="225"/>
      <c r="H128" s="226" t="s">
        <v>19</v>
      </c>
      <c r="I128" s="228"/>
      <c r="J128" s="225"/>
      <c r="K128" s="225"/>
      <c r="L128" s="229"/>
      <c r="M128" s="230"/>
      <c r="N128" s="231"/>
      <c r="O128" s="231"/>
      <c r="P128" s="231"/>
      <c r="Q128" s="231"/>
      <c r="R128" s="231"/>
      <c r="S128" s="231"/>
      <c r="T128" s="232"/>
      <c r="AT128" s="233" t="s">
        <v>159</v>
      </c>
      <c r="AU128" s="233" t="s">
        <v>82</v>
      </c>
      <c r="AV128" s="15" t="s">
        <v>80</v>
      </c>
      <c r="AW128" s="15" t="s">
        <v>33</v>
      </c>
      <c r="AX128" s="15" t="s">
        <v>72</v>
      </c>
      <c r="AY128" s="233" t="s">
        <v>143</v>
      </c>
    </row>
    <row r="129" spans="1:65" s="13" customFormat="1" ht="11.25" x14ac:dyDescent="0.2">
      <c r="B129" s="201"/>
      <c r="C129" s="202"/>
      <c r="D129" s="203" t="s">
        <v>159</v>
      </c>
      <c r="E129" s="204" t="s">
        <v>19</v>
      </c>
      <c r="F129" s="205" t="s">
        <v>191</v>
      </c>
      <c r="G129" s="202"/>
      <c r="H129" s="206">
        <v>5.8999999999999997E-2</v>
      </c>
      <c r="I129" s="207"/>
      <c r="J129" s="202"/>
      <c r="K129" s="202"/>
      <c r="L129" s="208"/>
      <c r="M129" s="209"/>
      <c r="N129" s="210"/>
      <c r="O129" s="210"/>
      <c r="P129" s="210"/>
      <c r="Q129" s="210"/>
      <c r="R129" s="210"/>
      <c r="S129" s="210"/>
      <c r="T129" s="211"/>
      <c r="AT129" s="212" t="s">
        <v>159</v>
      </c>
      <c r="AU129" s="212" t="s">
        <v>82</v>
      </c>
      <c r="AV129" s="13" t="s">
        <v>82</v>
      </c>
      <c r="AW129" s="13" t="s">
        <v>33</v>
      </c>
      <c r="AX129" s="13" t="s">
        <v>72</v>
      </c>
      <c r="AY129" s="212" t="s">
        <v>143</v>
      </c>
    </row>
    <row r="130" spans="1:65" s="14" customFormat="1" ht="11.25" x14ac:dyDescent="0.2">
      <c r="B130" s="213"/>
      <c r="C130" s="214"/>
      <c r="D130" s="203" t="s">
        <v>159</v>
      </c>
      <c r="E130" s="215" t="s">
        <v>19</v>
      </c>
      <c r="F130" s="216" t="s">
        <v>161</v>
      </c>
      <c r="G130" s="214"/>
      <c r="H130" s="217">
        <v>5.8999999999999997E-2</v>
      </c>
      <c r="I130" s="218"/>
      <c r="J130" s="214"/>
      <c r="K130" s="214"/>
      <c r="L130" s="219"/>
      <c r="M130" s="220"/>
      <c r="N130" s="221"/>
      <c r="O130" s="221"/>
      <c r="P130" s="221"/>
      <c r="Q130" s="221"/>
      <c r="R130" s="221"/>
      <c r="S130" s="221"/>
      <c r="T130" s="222"/>
      <c r="AT130" s="223" t="s">
        <v>159</v>
      </c>
      <c r="AU130" s="223" t="s">
        <v>82</v>
      </c>
      <c r="AV130" s="14" t="s">
        <v>151</v>
      </c>
      <c r="AW130" s="14" t="s">
        <v>33</v>
      </c>
      <c r="AX130" s="14" t="s">
        <v>80</v>
      </c>
      <c r="AY130" s="223" t="s">
        <v>143</v>
      </c>
    </row>
    <row r="131" spans="1:65" s="2" customFormat="1" ht="24.2" customHeight="1" x14ac:dyDescent="0.2">
      <c r="A131" s="34"/>
      <c r="B131" s="35"/>
      <c r="C131" s="191" t="s">
        <v>167</v>
      </c>
      <c r="D131" s="191" t="s">
        <v>155</v>
      </c>
      <c r="E131" s="192" t="s">
        <v>192</v>
      </c>
      <c r="F131" s="193" t="s">
        <v>193</v>
      </c>
      <c r="G131" s="194" t="s">
        <v>180</v>
      </c>
      <c r="H131" s="195">
        <v>5.8999999999999997E-2</v>
      </c>
      <c r="I131" s="196"/>
      <c r="J131" s="197">
        <f>ROUND(I131*H131,2)</f>
        <v>0</v>
      </c>
      <c r="K131" s="193" t="s">
        <v>150</v>
      </c>
      <c r="L131" s="198"/>
      <c r="M131" s="199" t="s">
        <v>19</v>
      </c>
      <c r="N131" s="200" t="s">
        <v>43</v>
      </c>
      <c r="O131" s="64"/>
      <c r="P131" s="182">
        <f>O131*H131</f>
        <v>0</v>
      </c>
      <c r="Q131" s="182">
        <v>0</v>
      </c>
      <c r="R131" s="182">
        <f>Q131*H131</f>
        <v>0</v>
      </c>
      <c r="S131" s="182">
        <v>0</v>
      </c>
      <c r="T131" s="183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4" t="s">
        <v>158</v>
      </c>
      <c r="AT131" s="184" t="s">
        <v>155</v>
      </c>
      <c r="AU131" s="184" t="s">
        <v>82</v>
      </c>
      <c r="AY131" s="17" t="s">
        <v>143</v>
      </c>
      <c r="BE131" s="185">
        <f>IF(N131="základní",J131,0)</f>
        <v>0</v>
      </c>
      <c r="BF131" s="185">
        <f>IF(N131="snížená",J131,0)</f>
        <v>0</v>
      </c>
      <c r="BG131" s="185">
        <f>IF(N131="zákl. přenesená",J131,0)</f>
        <v>0</v>
      </c>
      <c r="BH131" s="185">
        <f>IF(N131="sníž. přenesená",J131,0)</f>
        <v>0</v>
      </c>
      <c r="BI131" s="185">
        <f>IF(N131="nulová",J131,0)</f>
        <v>0</v>
      </c>
      <c r="BJ131" s="17" t="s">
        <v>80</v>
      </c>
      <c r="BK131" s="185">
        <f>ROUND(I131*H131,2)</f>
        <v>0</v>
      </c>
      <c r="BL131" s="17" t="s">
        <v>151</v>
      </c>
      <c r="BM131" s="184" t="s">
        <v>194</v>
      </c>
    </row>
    <row r="132" spans="1:65" s="2" customFormat="1" ht="37.9" customHeight="1" x14ac:dyDescent="0.2">
      <c r="A132" s="34"/>
      <c r="B132" s="35"/>
      <c r="C132" s="173" t="s">
        <v>195</v>
      </c>
      <c r="D132" s="173" t="s">
        <v>146</v>
      </c>
      <c r="E132" s="174" t="s">
        <v>186</v>
      </c>
      <c r="F132" s="175" t="s">
        <v>187</v>
      </c>
      <c r="G132" s="176" t="s">
        <v>180</v>
      </c>
      <c r="H132" s="177">
        <v>6.7000000000000004E-2</v>
      </c>
      <c r="I132" s="178"/>
      <c r="J132" s="179">
        <f>ROUND(I132*H132,2)</f>
        <v>0</v>
      </c>
      <c r="K132" s="175" t="s">
        <v>150</v>
      </c>
      <c r="L132" s="39"/>
      <c r="M132" s="180" t="s">
        <v>19</v>
      </c>
      <c r="N132" s="181" t="s">
        <v>43</v>
      </c>
      <c r="O132" s="64"/>
      <c r="P132" s="182">
        <f>O132*H132</f>
        <v>0</v>
      </c>
      <c r="Q132" s="182">
        <v>0</v>
      </c>
      <c r="R132" s="182">
        <f>Q132*H132</f>
        <v>0</v>
      </c>
      <c r="S132" s="182">
        <v>0</v>
      </c>
      <c r="T132" s="183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4" t="s">
        <v>151</v>
      </c>
      <c r="AT132" s="184" t="s">
        <v>146</v>
      </c>
      <c r="AU132" s="184" t="s">
        <v>82</v>
      </c>
      <c r="AY132" s="17" t="s">
        <v>143</v>
      </c>
      <c r="BE132" s="185">
        <f>IF(N132="základní",J132,0)</f>
        <v>0</v>
      </c>
      <c r="BF132" s="185">
        <f>IF(N132="snížená",J132,0)</f>
        <v>0</v>
      </c>
      <c r="BG132" s="185">
        <f>IF(N132="zákl. přenesená",J132,0)</f>
        <v>0</v>
      </c>
      <c r="BH132" s="185">
        <f>IF(N132="sníž. přenesená",J132,0)</f>
        <v>0</v>
      </c>
      <c r="BI132" s="185">
        <f>IF(N132="nulová",J132,0)</f>
        <v>0</v>
      </c>
      <c r="BJ132" s="17" t="s">
        <v>80</v>
      </c>
      <c r="BK132" s="185">
        <f>ROUND(I132*H132,2)</f>
        <v>0</v>
      </c>
      <c r="BL132" s="17" t="s">
        <v>151</v>
      </c>
      <c r="BM132" s="184" t="s">
        <v>196</v>
      </c>
    </row>
    <row r="133" spans="1:65" s="2" customFormat="1" ht="11.25" x14ac:dyDescent="0.2">
      <c r="A133" s="34"/>
      <c r="B133" s="35"/>
      <c r="C133" s="36"/>
      <c r="D133" s="186" t="s">
        <v>152</v>
      </c>
      <c r="E133" s="36"/>
      <c r="F133" s="187" t="s">
        <v>189</v>
      </c>
      <c r="G133" s="36"/>
      <c r="H133" s="36"/>
      <c r="I133" s="188"/>
      <c r="J133" s="36"/>
      <c r="K133" s="36"/>
      <c r="L133" s="39"/>
      <c r="M133" s="189"/>
      <c r="N133" s="190"/>
      <c r="O133" s="64"/>
      <c r="P133" s="64"/>
      <c r="Q133" s="64"/>
      <c r="R133" s="64"/>
      <c r="S133" s="64"/>
      <c r="T133" s="65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152</v>
      </c>
      <c r="AU133" s="17" t="s">
        <v>82</v>
      </c>
    </row>
    <row r="134" spans="1:65" s="15" customFormat="1" ht="11.25" x14ac:dyDescent="0.2">
      <c r="B134" s="224"/>
      <c r="C134" s="225"/>
      <c r="D134" s="203" t="s">
        <v>159</v>
      </c>
      <c r="E134" s="226" t="s">
        <v>19</v>
      </c>
      <c r="F134" s="227" t="s">
        <v>197</v>
      </c>
      <c r="G134" s="225"/>
      <c r="H134" s="226" t="s">
        <v>19</v>
      </c>
      <c r="I134" s="228"/>
      <c r="J134" s="225"/>
      <c r="K134" s="225"/>
      <c r="L134" s="229"/>
      <c r="M134" s="230"/>
      <c r="N134" s="231"/>
      <c r="O134" s="231"/>
      <c r="P134" s="231"/>
      <c r="Q134" s="231"/>
      <c r="R134" s="231"/>
      <c r="S134" s="231"/>
      <c r="T134" s="232"/>
      <c r="AT134" s="233" t="s">
        <v>159</v>
      </c>
      <c r="AU134" s="233" t="s">
        <v>82</v>
      </c>
      <c r="AV134" s="15" t="s">
        <v>80</v>
      </c>
      <c r="AW134" s="15" t="s">
        <v>33</v>
      </c>
      <c r="AX134" s="15" t="s">
        <v>72</v>
      </c>
      <c r="AY134" s="233" t="s">
        <v>143</v>
      </c>
    </row>
    <row r="135" spans="1:65" s="13" customFormat="1" ht="11.25" x14ac:dyDescent="0.2">
      <c r="B135" s="201"/>
      <c r="C135" s="202"/>
      <c r="D135" s="203" t="s">
        <v>159</v>
      </c>
      <c r="E135" s="204" t="s">
        <v>19</v>
      </c>
      <c r="F135" s="205" t="s">
        <v>198</v>
      </c>
      <c r="G135" s="202"/>
      <c r="H135" s="206">
        <v>6.7000000000000004E-2</v>
      </c>
      <c r="I135" s="207"/>
      <c r="J135" s="202"/>
      <c r="K135" s="202"/>
      <c r="L135" s="208"/>
      <c r="M135" s="209"/>
      <c r="N135" s="210"/>
      <c r="O135" s="210"/>
      <c r="P135" s="210"/>
      <c r="Q135" s="210"/>
      <c r="R135" s="210"/>
      <c r="S135" s="210"/>
      <c r="T135" s="211"/>
      <c r="AT135" s="212" t="s">
        <v>159</v>
      </c>
      <c r="AU135" s="212" t="s">
        <v>82</v>
      </c>
      <c r="AV135" s="13" t="s">
        <v>82</v>
      </c>
      <c r="AW135" s="13" t="s">
        <v>33</v>
      </c>
      <c r="AX135" s="13" t="s">
        <v>72</v>
      </c>
      <c r="AY135" s="212" t="s">
        <v>143</v>
      </c>
    </row>
    <row r="136" spans="1:65" s="14" customFormat="1" ht="11.25" x14ac:dyDescent="0.2">
      <c r="B136" s="213"/>
      <c r="C136" s="214"/>
      <c r="D136" s="203" t="s">
        <v>159</v>
      </c>
      <c r="E136" s="215" t="s">
        <v>19</v>
      </c>
      <c r="F136" s="216" t="s">
        <v>161</v>
      </c>
      <c r="G136" s="214"/>
      <c r="H136" s="217">
        <v>6.7000000000000004E-2</v>
      </c>
      <c r="I136" s="218"/>
      <c r="J136" s="214"/>
      <c r="K136" s="214"/>
      <c r="L136" s="219"/>
      <c r="M136" s="220"/>
      <c r="N136" s="221"/>
      <c r="O136" s="221"/>
      <c r="P136" s="221"/>
      <c r="Q136" s="221"/>
      <c r="R136" s="221"/>
      <c r="S136" s="221"/>
      <c r="T136" s="222"/>
      <c r="AT136" s="223" t="s">
        <v>159</v>
      </c>
      <c r="AU136" s="223" t="s">
        <v>82</v>
      </c>
      <c r="AV136" s="14" t="s">
        <v>151</v>
      </c>
      <c r="AW136" s="14" t="s">
        <v>33</v>
      </c>
      <c r="AX136" s="14" t="s">
        <v>80</v>
      </c>
      <c r="AY136" s="223" t="s">
        <v>143</v>
      </c>
    </row>
    <row r="137" spans="1:65" s="2" customFormat="1" ht="21.75" customHeight="1" x14ac:dyDescent="0.2">
      <c r="A137" s="34"/>
      <c r="B137" s="35"/>
      <c r="C137" s="191" t="s">
        <v>158</v>
      </c>
      <c r="D137" s="191" t="s">
        <v>155</v>
      </c>
      <c r="E137" s="192" t="s">
        <v>199</v>
      </c>
      <c r="F137" s="193" t="s">
        <v>200</v>
      </c>
      <c r="G137" s="194" t="s">
        <v>180</v>
      </c>
      <c r="H137" s="195">
        <v>6.7000000000000004E-2</v>
      </c>
      <c r="I137" s="196"/>
      <c r="J137" s="197">
        <f>ROUND(I137*H137,2)</f>
        <v>0</v>
      </c>
      <c r="K137" s="193" t="s">
        <v>150</v>
      </c>
      <c r="L137" s="198"/>
      <c r="M137" s="199" t="s">
        <v>19</v>
      </c>
      <c r="N137" s="200" t="s">
        <v>43</v>
      </c>
      <c r="O137" s="64"/>
      <c r="P137" s="182">
        <f>O137*H137</f>
        <v>0</v>
      </c>
      <c r="Q137" s="182">
        <v>0</v>
      </c>
      <c r="R137" s="182">
        <f>Q137*H137</f>
        <v>0</v>
      </c>
      <c r="S137" s="182">
        <v>0</v>
      </c>
      <c r="T137" s="183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4" t="s">
        <v>158</v>
      </c>
      <c r="AT137" s="184" t="s">
        <v>155</v>
      </c>
      <c r="AU137" s="184" t="s">
        <v>82</v>
      </c>
      <c r="AY137" s="17" t="s">
        <v>143</v>
      </c>
      <c r="BE137" s="185">
        <f>IF(N137="základní",J137,0)</f>
        <v>0</v>
      </c>
      <c r="BF137" s="185">
        <f>IF(N137="snížená",J137,0)</f>
        <v>0</v>
      </c>
      <c r="BG137" s="185">
        <f>IF(N137="zákl. přenesená",J137,0)</f>
        <v>0</v>
      </c>
      <c r="BH137" s="185">
        <f>IF(N137="sníž. přenesená",J137,0)</f>
        <v>0</v>
      </c>
      <c r="BI137" s="185">
        <f>IF(N137="nulová",J137,0)</f>
        <v>0</v>
      </c>
      <c r="BJ137" s="17" t="s">
        <v>80</v>
      </c>
      <c r="BK137" s="185">
        <f>ROUND(I137*H137,2)</f>
        <v>0</v>
      </c>
      <c r="BL137" s="17" t="s">
        <v>151</v>
      </c>
      <c r="BM137" s="184" t="s">
        <v>201</v>
      </c>
    </row>
    <row r="138" spans="1:65" s="2" customFormat="1" ht="37.9" customHeight="1" x14ac:dyDescent="0.2">
      <c r="A138" s="34"/>
      <c r="B138" s="35"/>
      <c r="C138" s="173" t="s">
        <v>202</v>
      </c>
      <c r="D138" s="173" t="s">
        <v>146</v>
      </c>
      <c r="E138" s="174" t="s">
        <v>203</v>
      </c>
      <c r="F138" s="175" t="s">
        <v>204</v>
      </c>
      <c r="G138" s="176" t="s">
        <v>180</v>
      </c>
      <c r="H138" s="177">
        <v>0.312</v>
      </c>
      <c r="I138" s="178"/>
      <c r="J138" s="179">
        <f>ROUND(I138*H138,2)</f>
        <v>0</v>
      </c>
      <c r="K138" s="175" t="s">
        <v>150</v>
      </c>
      <c r="L138" s="39"/>
      <c r="M138" s="180" t="s">
        <v>19</v>
      </c>
      <c r="N138" s="181" t="s">
        <v>43</v>
      </c>
      <c r="O138" s="64"/>
      <c r="P138" s="182">
        <f>O138*H138</f>
        <v>0</v>
      </c>
      <c r="Q138" s="182">
        <v>0</v>
      </c>
      <c r="R138" s="182">
        <f>Q138*H138</f>
        <v>0</v>
      </c>
      <c r="S138" s="182">
        <v>0</v>
      </c>
      <c r="T138" s="183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4" t="s">
        <v>151</v>
      </c>
      <c r="AT138" s="184" t="s">
        <v>146</v>
      </c>
      <c r="AU138" s="184" t="s">
        <v>82</v>
      </c>
      <c r="AY138" s="17" t="s">
        <v>143</v>
      </c>
      <c r="BE138" s="185">
        <f>IF(N138="základní",J138,0)</f>
        <v>0</v>
      </c>
      <c r="BF138" s="185">
        <f>IF(N138="snížená",J138,0)</f>
        <v>0</v>
      </c>
      <c r="BG138" s="185">
        <f>IF(N138="zákl. přenesená",J138,0)</f>
        <v>0</v>
      </c>
      <c r="BH138" s="185">
        <f>IF(N138="sníž. přenesená",J138,0)</f>
        <v>0</v>
      </c>
      <c r="BI138" s="185">
        <f>IF(N138="nulová",J138,0)</f>
        <v>0</v>
      </c>
      <c r="BJ138" s="17" t="s">
        <v>80</v>
      </c>
      <c r="BK138" s="185">
        <f>ROUND(I138*H138,2)</f>
        <v>0</v>
      </c>
      <c r="BL138" s="17" t="s">
        <v>151</v>
      </c>
      <c r="BM138" s="184" t="s">
        <v>205</v>
      </c>
    </row>
    <row r="139" spans="1:65" s="2" customFormat="1" ht="11.25" x14ac:dyDescent="0.2">
      <c r="A139" s="34"/>
      <c r="B139" s="35"/>
      <c r="C139" s="36"/>
      <c r="D139" s="186" t="s">
        <v>152</v>
      </c>
      <c r="E139" s="36"/>
      <c r="F139" s="187" t="s">
        <v>206</v>
      </c>
      <c r="G139" s="36"/>
      <c r="H139" s="36"/>
      <c r="I139" s="188"/>
      <c r="J139" s="36"/>
      <c r="K139" s="36"/>
      <c r="L139" s="39"/>
      <c r="M139" s="189"/>
      <c r="N139" s="190"/>
      <c r="O139" s="64"/>
      <c r="P139" s="64"/>
      <c r="Q139" s="64"/>
      <c r="R139" s="64"/>
      <c r="S139" s="64"/>
      <c r="T139" s="65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152</v>
      </c>
      <c r="AU139" s="17" t="s">
        <v>82</v>
      </c>
    </row>
    <row r="140" spans="1:65" s="15" customFormat="1" ht="11.25" x14ac:dyDescent="0.2">
      <c r="B140" s="224"/>
      <c r="C140" s="225"/>
      <c r="D140" s="203" t="s">
        <v>159</v>
      </c>
      <c r="E140" s="226" t="s">
        <v>19</v>
      </c>
      <c r="F140" s="227" t="s">
        <v>207</v>
      </c>
      <c r="G140" s="225"/>
      <c r="H140" s="226" t="s">
        <v>19</v>
      </c>
      <c r="I140" s="228"/>
      <c r="J140" s="225"/>
      <c r="K140" s="225"/>
      <c r="L140" s="229"/>
      <c r="M140" s="230"/>
      <c r="N140" s="231"/>
      <c r="O140" s="231"/>
      <c r="P140" s="231"/>
      <c r="Q140" s="231"/>
      <c r="R140" s="231"/>
      <c r="S140" s="231"/>
      <c r="T140" s="232"/>
      <c r="AT140" s="233" t="s">
        <v>159</v>
      </c>
      <c r="AU140" s="233" t="s">
        <v>82</v>
      </c>
      <c r="AV140" s="15" t="s">
        <v>80</v>
      </c>
      <c r="AW140" s="15" t="s">
        <v>33</v>
      </c>
      <c r="AX140" s="15" t="s">
        <v>72</v>
      </c>
      <c r="AY140" s="233" t="s">
        <v>143</v>
      </c>
    </row>
    <row r="141" spans="1:65" s="13" customFormat="1" ht="11.25" x14ac:dyDescent="0.2">
      <c r="B141" s="201"/>
      <c r="C141" s="202"/>
      <c r="D141" s="203" t="s">
        <v>159</v>
      </c>
      <c r="E141" s="204" t="s">
        <v>19</v>
      </c>
      <c r="F141" s="205" t="s">
        <v>208</v>
      </c>
      <c r="G141" s="202"/>
      <c r="H141" s="206">
        <v>0.14899999999999999</v>
      </c>
      <c r="I141" s="207"/>
      <c r="J141" s="202"/>
      <c r="K141" s="202"/>
      <c r="L141" s="208"/>
      <c r="M141" s="209"/>
      <c r="N141" s="210"/>
      <c r="O141" s="210"/>
      <c r="P141" s="210"/>
      <c r="Q141" s="210"/>
      <c r="R141" s="210"/>
      <c r="S141" s="210"/>
      <c r="T141" s="211"/>
      <c r="AT141" s="212" t="s">
        <v>159</v>
      </c>
      <c r="AU141" s="212" t="s">
        <v>82</v>
      </c>
      <c r="AV141" s="13" t="s">
        <v>82</v>
      </c>
      <c r="AW141" s="13" t="s">
        <v>33</v>
      </c>
      <c r="AX141" s="13" t="s">
        <v>72</v>
      </c>
      <c r="AY141" s="212" t="s">
        <v>143</v>
      </c>
    </row>
    <row r="142" spans="1:65" s="15" customFormat="1" ht="11.25" x14ac:dyDescent="0.2">
      <c r="B142" s="224"/>
      <c r="C142" s="225"/>
      <c r="D142" s="203" t="s">
        <v>159</v>
      </c>
      <c r="E142" s="226" t="s">
        <v>19</v>
      </c>
      <c r="F142" s="227" t="s">
        <v>209</v>
      </c>
      <c r="G142" s="225"/>
      <c r="H142" s="226" t="s">
        <v>19</v>
      </c>
      <c r="I142" s="228"/>
      <c r="J142" s="225"/>
      <c r="K142" s="225"/>
      <c r="L142" s="229"/>
      <c r="M142" s="230"/>
      <c r="N142" s="231"/>
      <c r="O142" s="231"/>
      <c r="P142" s="231"/>
      <c r="Q142" s="231"/>
      <c r="R142" s="231"/>
      <c r="S142" s="231"/>
      <c r="T142" s="232"/>
      <c r="AT142" s="233" t="s">
        <v>159</v>
      </c>
      <c r="AU142" s="233" t="s">
        <v>82</v>
      </c>
      <c r="AV142" s="15" t="s">
        <v>80</v>
      </c>
      <c r="AW142" s="15" t="s">
        <v>33</v>
      </c>
      <c r="AX142" s="15" t="s">
        <v>72</v>
      </c>
      <c r="AY142" s="233" t="s">
        <v>143</v>
      </c>
    </row>
    <row r="143" spans="1:65" s="13" customFormat="1" ht="11.25" x14ac:dyDescent="0.2">
      <c r="B143" s="201"/>
      <c r="C143" s="202"/>
      <c r="D143" s="203" t="s">
        <v>159</v>
      </c>
      <c r="E143" s="204" t="s">
        <v>19</v>
      </c>
      <c r="F143" s="205" t="s">
        <v>210</v>
      </c>
      <c r="G143" s="202"/>
      <c r="H143" s="206">
        <v>0.16300000000000001</v>
      </c>
      <c r="I143" s="207"/>
      <c r="J143" s="202"/>
      <c r="K143" s="202"/>
      <c r="L143" s="208"/>
      <c r="M143" s="209"/>
      <c r="N143" s="210"/>
      <c r="O143" s="210"/>
      <c r="P143" s="210"/>
      <c r="Q143" s="210"/>
      <c r="R143" s="210"/>
      <c r="S143" s="210"/>
      <c r="T143" s="211"/>
      <c r="AT143" s="212" t="s">
        <v>159</v>
      </c>
      <c r="AU143" s="212" t="s">
        <v>82</v>
      </c>
      <c r="AV143" s="13" t="s">
        <v>82</v>
      </c>
      <c r="AW143" s="13" t="s">
        <v>33</v>
      </c>
      <c r="AX143" s="13" t="s">
        <v>72</v>
      </c>
      <c r="AY143" s="212" t="s">
        <v>143</v>
      </c>
    </row>
    <row r="144" spans="1:65" s="14" customFormat="1" ht="11.25" x14ac:dyDescent="0.2">
      <c r="B144" s="213"/>
      <c r="C144" s="214"/>
      <c r="D144" s="203" t="s">
        <v>159</v>
      </c>
      <c r="E144" s="215" t="s">
        <v>19</v>
      </c>
      <c r="F144" s="216" t="s">
        <v>161</v>
      </c>
      <c r="G144" s="214"/>
      <c r="H144" s="217">
        <v>0.312</v>
      </c>
      <c r="I144" s="218"/>
      <c r="J144" s="214"/>
      <c r="K144" s="214"/>
      <c r="L144" s="219"/>
      <c r="M144" s="220"/>
      <c r="N144" s="221"/>
      <c r="O144" s="221"/>
      <c r="P144" s="221"/>
      <c r="Q144" s="221"/>
      <c r="R144" s="221"/>
      <c r="S144" s="221"/>
      <c r="T144" s="222"/>
      <c r="AT144" s="223" t="s">
        <v>159</v>
      </c>
      <c r="AU144" s="223" t="s">
        <v>82</v>
      </c>
      <c r="AV144" s="14" t="s">
        <v>151</v>
      </c>
      <c r="AW144" s="14" t="s">
        <v>33</v>
      </c>
      <c r="AX144" s="14" t="s">
        <v>80</v>
      </c>
      <c r="AY144" s="223" t="s">
        <v>143</v>
      </c>
    </row>
    <row r="145" spans="1:65" s="2" customFormat="1" ht="24.2" customHeight="1" x14ac:dyDescent="0.2">
      <c r="A145" s="34"/>
      <c r="B145" s="35"/>
      <c r="C145" s="191" t="s">
        <v>176</v>
      </c>
      <c r="D145" s="191" t="s">
        <v>155</v>
      </c>
      <c r="E145" s="192" t="s">
        <v>211</v>
      </c>
      <c r="F145" s="193" t="s">
        <v>212</v>
      </c>
      <c r="G145" s="194" t="s">
        <v>180</v>
      </c>
      <c r="H145" s="195">
        <v>0.161</v>
      </c>
      <c r="I145" s="196"/>
      <c r="J145" s="197">
        <f>ROUND(I145*H145,2)</f>
        <v>0</v>
      </c>
      <c r="K145" s="193" t="s">
        <v>150</v>
      </c>
      <c r="L145" s="198"/>
      <c r="M145" s="199" t="s">
        <v>19</v>
      </c>
      <c r="N145" s="200" t="s">
        <v>43</v>
      </c>
      <c r="O145" s="64"/>
      <c r="P145" s="182">
        <f>O145*H145</f>
        <v>0</v>
      </c>
      <c r="Q145" s="182">
        <v>0</v>
      </c>
      <c r="R145" s="182">
        <f>Q145*H145</f>
        <v>0</v>
      </c>
      <c r="S145" s="182">
        <v>0</v>
      </c>
      <c r="T145" s="183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4" t="s">
        <v>158</v>
      </c>
      <c r="AT145" s="184" t="s">
        <v>155</v>
      </c>
      <c r="AU145" s="184" t="s">
        <v>82</v>
      </c>
      <c r="AY145" s="17" t="s">
        <v>143</v>
      </c>
      <c r="BE145" s="185">
        <f>IF(N145="základní",J145,0)</f>
        <v>0</v>
      </c>
      <c r="BF145" s="185">
        <f>IF(N145="snížená",J145,0)</f>
        <v>0</v>
      </c>
      <c r="BG145" s="185">
        <f>IF(N145="zákl. přenesená",J145,0)</f>
        <v>0</v>
      </c>
      <c r="BH145" s="185">
        <f>IF(N145="sníž. přenesená",J145,0)</f>
        <v>0</v>
      </c>
      <c r="BI145" s="185">
        <f>IF(N145="nulová",J145,0)</f>
        <v>0</v>
      </c>
      <c r="BJ145" s="17" t="s">
        <v>80</v>
      </c>
      <c r="BK145" s="185">
        <f>ROUND(I145*H145,2)</f>
        <v>0</v>
      </c>
      <c r="BL145" s="17" t="s">
        <v>151</v>
      </c>
      <c r="BM145" s="184" t="s">
        <v>213</v>
      </c>
    </row>
    <row r="146" spans="1:65" s="13" customFormat="1" ht="11.25" x14ac:dyDescent="0.2">
      <c r="B146" s="201"/>
      <c r="C146" s="202"/>
      <c r="D146" s="203" t="s">
        <v>159</v>
      </c>
      <c r="E146" s="204" t="s">
        <v>19</v>
      </c>
      <c r="F146" s="205" t="s">
        <v>214</v>
      </c>
      <c r="G146" s="202"/>
      <c r="H146" s="206">
        <v>0.161</v>
      </c>
      <c r="I146" s="207"/>
      <c r="J146" s="202"/>
      <c r="K146" s="202"/>
      <c r="L146" s="208"/>
      <c r="M146" s="209"/>
      <c r="N146" s="210"/>
      <c r="O146" s="210"/>
      <c r="P146" s="210"/>
      <c r="Q146" s="210"/>
      <c r="R146" s="210"/>
      <c r="S146" s="210"/>
      <c r="T146" s="211"/>
      <c r="AT146" s="212" t="s">
        <v>159</v>
      </c>
      <c r="AU146" s="212" t="s">
        <v>82</v>
      </c>
      <c r="AV146" s="13" t="s">
        <v>82</v>
      </c>
      <c r="AW146" s="13" t="s">
        <v>33</v>
      </c>
      <c r="AX146" s="13" t="s">
        <v>72</v>
      </c>
      <c r="AY146" s="212" t="s">
        <v>143</v>
      </c>
    </row>
    <row r="147" spans="1:65" s="14" customFormat="1" ht="11.25" x14ac:dyDescent="0.2">
      <c r="B147" s="213"/>
      <c r="C147" s="214"/>
      <c r="D147" s="203" t="s">
        <v>159</v>
      </c>
      <c r="E147" s="215" t="s">
        <v>19</v>
      </c>
      <c r="F147" s="216" t="s">
        <v>161</v>
      </c>
      <c r="G147" s="214"/>
      <c r="H147" s="217">
        <v>0.161</v>
      </c>
      <c r="I147" s="218"/>
      <c r="J147" s="214"/>
      <c r="K147" s="214"/>
      <c r="L147" s="219"/>
      <c r="M147" s="220"/>
      <c r="N147" s="221"/>
      <c r="O147" s="221"/>
      <c r="P147" s="221"/>
      <c r="Q147" s="221"/>
      <c r="R147" s="221"/>
      <c r="S147" s="221"/>
      <c r="T147" s="222"/>
      <c r="AT147" s="223" t="s">
        <v>159</v>
      </c>
      <c r="AU147" s="223" t="s">
        <v>82</v>
      </c>
      <c r="AV147" s="14" t="s">
        <v>151</v>
      </c>
      <c r="AW147" s="14" t="s">
        <v>33</v>
      </c>
      <c r="AX147" s="14" t="s">
        <v>80</v>
      </c>
      <c r="AY147" s="223" t="s">
        <v>143</v>
      </c>
    </row>
    <row r="148" spans="1:65" s="2" customFormat="1" ht="24.2" customHeight="1" x14ac:dyDescent="0.2">
      <c r="A148" s="34"/>
      <c r="B148" s="35"/>
      <c r="C148" s="191" t="s">
        <v>215</v>
      </c>
      <c r="D148" s="191" t="s">
        <v>155</v>
      </c>
      <c r="E148" s="192" t="s">
        <v>216</v>
      </c>
      <c r="F148" s="193" t="s">
        <v>217</v>
      </c>
      <c r="G148" s="194" t="s">
        <v>180</v>
      </c>
      <c r="H148" s="195">
        <v>0.16300000000000001</v>
      </c>
      <c r="I148" s="196"/>
      <c r="J148" s="197">
        <f>ROUND(I148*H148,2)</f>
        <v>0</v>
      </c>
      <c r="K148" s="193" t="s">
        <v>150</v>
      </c>
      <c r="L148" s="198"/>
      <c r="M148" s="199" t="s">
        <v>19</v>
      </c>
      <c r="N148" s="200" t="s">
        <v>43</v>
      </c>
      <c r="O148" s="64"/>
      <c r="P148" s="182">
        <f>O148*H148</f>
        <v>0</v>
      </c>
      <c r="Q148" s="182">
        <v>0</v>
      </c>
      <c r="R148" s="182">
        <f>Q148*H148</f>
        <v>0</v>
      </c>
      <c r="S148" s="182">
        <v>0</v>
      </c>
      <c r="T148" s="183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4" t="s">
        <v>158</v>
      </c>
      <c r="AT148" s="184" t="s">
        <v>155</v>
      </c>
      <c r="AU148" s="184" t="s">
        <v>82</v>
      </c>
      <c r="AY148" s="17" t="s">
        <v>143</v>
      </c>
      <c r="BE148" s="185">
        <f>IF(N148="základní",J148,0)</f>
        <v>0</v>
      </c>
      <c r="BF148" s="185">
        <f>IF(N148="snížená",J148,0)</f>
        <v>0</v>
      </c>
      <c r="BG148" s="185">
        <f>IF(N148="zákl. přenesená",J148,0)</f>
        <v>0</v>
      </c>
      <c r="BH148" s="185">
        <f>IF(N148="sníž. přenesená",J148,0)</f>
        <v>0</v>
      </c>
      <c r="BI148" s="185">
        <f>IF(N148="nulová",J148,0)</f>
        <v>0</v>
      </c>
      <c r="BJ148" s="17" t="s">
        <v>80</v>
      </c>
      <c r="BK148" s="185">
        <f>ROUND(I148*H148,2)</f>
        <v>0</v>
      </c>
      <c r="BL148" s="17" t="s">
        <v>151</v>
      </c>
      <c r="BM148" s="184" t="s">
        <v>218</v>
      </c>
    </row>
    <row r="149" spans="1:65" s="13" customFormat="1" ht="11.25" x14ac:dyDescent="0.2">
      <c r="B149" s="201"/>
      <c r="C149" s="202"/>
      <c r="D149" s="203" t="s">
        <v>159</v>
      </c>
      <c r="E149" s="204" t="s">
        <v>19</v>
      </c>
      <c r="F149" s="205" t="s">
        <v>219</v>
      </c>
      <c r="G149" s="202"/>
      <c r="H149" s="206">
        <v>0.16300000000000001</v>
      </c>
      <c r="I149" s="207"/>
      <c r="J149" s="202"/>
      <c r="K149" s="202"/>
      <c r="L149" s="208"/>
      <c r="M149" s="209"/>
      <c r="N149" s="210"/>
      <c r="O149" s="210"/>
      <c r="P149" s="210"/>
      <c r="Q149" s="210"/>
      <c r="R149" s="210"/>
      <c r="S149" s="210"/>
      <c r="T149" s="211"/>
      <c r="AT149" s="212" t="s">
        <v>159</v>
      </c>
      <c r="AU149" s="212" t="s">
        <v>82</v>
      </c>
      <c r="AV149" s="13" t="s">
        <v>82</v>
      </c>
      <c r="AW149" s="13" t="s">
        <v>33</v>
      </c>
      <c r="AX149" s="13" t="s">
        <v>72</v>
      </c>
      <c r="AY149" s="212" t="s">
        <v>143</v>
      </c>
    </row>
    <row r="150" spans="1:65" s="14" customFormat="1" ht="11.25" x14ac:dyDescent="0.2">
      <c r="B150" s="213"/>
      <c r="C150" s="214"/>
      <c r="D150" s="203" t="s">
        <v>159</v>
      </c>
      <c r="E150" s="215" t="s">
        <v>19</v>
      </c>
      <c r="F150" s="216" t="s">
        <v>161</v>
      </c>
      <c r="G150" s="214"/>
      <c r="H150" s="217">
        <v>0.16300000000000001</v>
      </c>
      <c r="I150" s="218"/>
      <c r="J150" s="214"/>
      <c r="K150" s="214"/>
      <c r="L150" s="219"/>
      <c r="M150" s="220"/>
      <c r="N150" s="221"/>
      <c r="O150" s="221"/>
      <c r="P150" s="221"/>
      <c r="Q150" s="221"/>
      <c r="R150" s="221"/>
      <c r="S150" s="221"/>
      <c r="T150" s="222"/>
      <c r="AT150" s="223" t="s">
        <v>159</v>
      </c>
      <c r="AU150" s="223" t="s">
        <v>82</v>
      </c>
      <c r="AV150" s="14" t="s">
        <v>151</v>
      </c>
      <c r="AW150" s="14" t="s">
        <v>33</v>
      </c>
      <c r="AX150" s="14" t="s">
        <v>80</v>
      </c>
      <c r="AY150" s="223" t="s">
        <v>143</v>
      </c>
    </row>
    <row r="151" spans="1:65" s="2" customFormat="1" ht="49.15" customHeight="1" x14ac:dyDescent="0.2">
      <c r="A151" s="34"/>
      <c r="B151" s="35"/>
      <c r="C151" s="173" t="s">
        <v>181</v>
      </c>
      <c r="D151" s="173" t="s">
        <v>146</v>
      </c>
      <c r="E151" s="174" t="s">
        <v>220</v>
      </c>
      <c r="F151" s="175" t="s">
        <v>221</v>
      </c>
      <c r="G151" s="176" t="s">
        <v>149</v>
      </c>
      <c r="H151" s="177">
        <v>2.02</v>
      </c>
      <c r="I151" s="178"/>
      <c r="J151" s="179">
        <f>ROUND(I151*H151,2)</f>
        <v>0</v>
      </c>
      <c r="K151" s="175" t="s">
        <v>150</v>
      </c>
      <c r="L151" s="39"/>
      <c r="M151" s="180" t="s">
        <v>19</v>
      </c>
      <c r="N151" s="181" t="s">
        <v>43</v>
      </c>
      <c r="O151" s="64"/>
      <c r="P151" s="182">
        <f>O151*H151</f>
        <v>0</v>
      </c>
      <c r="Q151" s="182">
        <v>0</v>
      </c>
      <c r="R151" s="182">
        <f>Q151*H151</f>
        <v>0</v>
      </c>
      <c r="S151" s="182">
        <v>0</v>
      </c>
      <c r="T151" s="183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4" t="s">
        <v>151</v>
      </c>
      <c r="AT151" s="184" t="s">
        <v>146</v>
      </c>
      <c r="AU151" s="184" t="s">
        <v>82</v>
      </c>
      <c r="AY151" s="17" t="s">
        <v>143</v>
      </c>
      <c r="BE151" s="185">
        <f>IF(N151="základní",J151,0)</f>
        <v>0</v>
      </c>
      <c r="BF151" s="185">
        <f>IF(N151="snížená",J151,0)</f>
        <v>0</v>
      </c>
      <c r="BG151" s="185">
        <f>IF(N151="zákl. přenesená",J151,0)</f>
        <v>0</v>
      </c>
      <c r="BH151" s="185">
        <f>IF(N151="sníž. přenesená",J151,0)</f>
        <v>0</v>
      </c>
      <c r="BI151" s="185">
        <f>IF(N151="nulová",J151,0)</f>
        <v>0</v>
      </c>
      <c r="BJ151" s="17" t="s">
        <v>80</v>
      </c>
      <c r="BK151" s="185">
        <f>ROUND(I151*H151,2)</f>
        <v>0</v>
      </c>
      <c r="BL151" s="17" t="s">
        <v>151</v>
      </c>
      <c r="BM151" s="184" t="s">
        <v>222</v>
      </c>
    </row>
    <row r="152" spans="1:65" s="2" customFormat="1" ht="11.25" x14ac:dyDescent="0.2">
      <c r="A152" s="34"/>
      <c r="B152" s="35"/>
      <c r="C152" s="36"/>
      <c r="D152" s="186" t="s">
        <v>152</v>
      </c>
      <c r="E152" s="36"/>
      <c r="F152" s="187" t="s">
        <v>223</v>
      </c>
      <c r="G152" s="36"/>
      <c r="H152" s="36"/>
      <c r="I152" s="188"/>
      <c r="J152" s="36"/>
      <c r="K152" s="36"/>
      <c r="L152" s="39"/>
      <c r="M152" s="189"/>
      <c r="N152" s="190"/>
      <c r="O152" s="64"/>
      <c r="P152" s="64"/>
      <c r="Q152" s="64"/>
      <c r="R152" s="64"/>
      <c r="S152" s="64"/>
      <c r="T152" s="65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7" t="s">
        <v>152</v>
      </c>
      <c r="AU152" s="17" t="s">
        <v>82</v>
      </c>
    </row>
    <row r="153" spans="1:65" s="13" customFormat="1" ht="11.25" x14ac:dyDescent="0.2">
      <c r="B153" s="201"/>
      <c r="C153" s="202"/>
      <c r="D153" s="203" t="s">
        <v>159</v>
      </c>
      <c r="E153" s="204" t="s">
        <v>19</v>
      </c>
      <c r="F153" s="205" t="s">
        <v>224</v>
      </c>
      <c r="G153" s="202"/>
      <c r="H153" s="206">
        <v>2.02</v>
      </c>
      <c r="I153" s="207"/>
      <c r="J153" s="202"/>
      <c r="K153" s="202"/>
      <c r="L153" s="208"/>
      <c r="M153" s="209"/>
      <c r="N153" s="210"/>
      <c r="O153" s="210"/>
      <c r="P153" s="210"/>
      <c r="Q153" s="210"/>
      <c r="R153" s="210"/>
      <c r="S153" s="210"/>
      <c r="T153" s="211"/>
      <c r="AT153" s="212" t="s">
        <v>159</v>
      </c>
      <c r="AU153" s="212" t="s">
        <v>82</v>
      </c>
      <c r="AV153" s="13" t="s">
        <v>82</v>
      </c>
      <c r="AW153" s="13" t="s">
        <v>33</v>
      </c>
      <c r="AX153" s="13" t="s">
        <v>72</v>
      </c>
      <c r="AY153" s="212" t="s">
        <v>143</v>
      </c>
    </row>
    <row r="154" spans="1:65" s="14" customFormat="1" ht="11.25" x14ac:dyDescent="0.2">
      <c r="B154" s="213"/>
      <c r="C154" s="214"/>
      <c r="D154" s="203" t="s">
        <v>159</v>
      </c>
      <c r="E154" s="215" t="s">
        <v>19</v>
      </c>
      <c r="F154" s="216" t="s">
        <v>161</v>
      </c>
      <c r="G154" s="214"/>
      <c r="H154" s="217">
        <v>2.02</v>
      </c>
      <c r="I154" s="218"/>
      <c r="J154" s="214"/>
      <c r="K154" s="214"/>
      <c r="L154" s="219"/>
      <c r="M154" s="220"/>
      <c r="N154" s="221"/>
      <c r="O154" s="221"/>
      <c r="P154" s="221"/>
      <c r="Q154" s="221"/>
      <c r="R154" s="221"/>
      <c r="S154" s="221"/>
      <c r="T154" s="222"/>
      <c r="AT154" s="223" t="s">
        <v>159</v>
      </c>
      <c r="AU154" s="223" t="s">
        <v>82</v>
      </c>
      <c r="AV154" s="14" t="s">
        <v>151</v>
      </c>
      <c r="AW154" s="14" t="s">
        <v>33</v>
      </c>
      <c r="AX154" s="14" t="s">
        <v>80</v>
      </c>
      <c r="AY154" s="223" t="s">
        <v>143</v>
      </c>
    </row>
    <row r="155" spans="1:65" s="2" customFormat="1" ht="49.15" customHeight="1" x14ac:dyDescent="0.2">
      <c r="A155" s="34"/>
      <c r="B155" s="35"/>
      <c r="C155" s="173" t="s">
        <v>225</v>
      </c>
      <c r="D155" s="173" t="s">
        <v>146</v>
      </c>
      <c r="E155" s="174" t="s">
        <v>226</v>
      </c>
      <c r="F155" s="175" t="s">
        <v>227</v>
      </c>
      <c r="G155" s="176" t="s">
        <v>149</v>
      </c>
      <c r="H155" s="177">
        <v>15.914999999999999</v>
      </c>
      <c r="I155" s="178"/>
      <c r="J155" s="179">
        <f>ROUND(I155*H155,2)</f>
        <v>0</v>
      </c>
      <c r="K155" s="175" t="s">
        <v>150</v>
      </c>
      <c r="L155" s="39"/>
      <c r="M155" s="180" t="s">
        <v>19</v>
      </c>
      <c r="N155" s="181" t="s">
        <v>43</v>
      </c>
      <c r="O155" s="64"/>
      <c r="P155" s="182">
        <f>O155*H155</f>
        <v>0</v>
      </c>
      <c r="Q155" s="182">
        <v>0</v>
      </c>
      <c r="R155" s="182">
        <f>Q155*H155</f>
        <v>0</v>
      </c>
      <c r="S155" s="182">
        <v>0</v>
      </c>
      <c r="T155" s="183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4" t="s">
        <v>151</v>
      </c>
      <c r="AT155" s="184" t="s">
        <v>146</v>
      </c>
      <c r="AU155" s="184" t="s">
        <v>82</v>
      </c>
      <c r="AY155" s="17" t="s">
        <v>143</v>
      </c>
      <c r="BE155" s="185">
        <f>IF(N155="základní",J155,0)</f>
        <v>0</v>
      </c>
      <c r="BF155" s="185">
        <f>IF(N155="snížená",J155,0)</f>
        <v>0</v>
      </c>
      <c r="BG155" s="185">
        <f>IF(N155="zákl. přenesená",J155,0)</f>
        <v>0</v>
      </c>
      <c r="BH155" s="185">
        <f>IF(N155="sníž. přenesená",J155,0)</f>
        <v>0</v>
      </c>
      <c r="BI155" s="185">
        <f>IF(N155="nulová",J155,0)</f>
        <v>0</v>
      </c>
      <c r="BJ155" s="17" t="s">
        <v>80</v>
      </c>
      <c r="BK155" s="185">
        <f>ROUND(I155*H155,2)</f>
        <v>0</v>
      </c>
      <c r="BL155" s="17" t="s">
        <v>151</v>
      </c>
      <c r="BM155" s="184" t="s">
        <v>228</v>
      </c>
    </row>
    <row r="156" spans="1:65" s="2" customFormat="1" ht="11.25" x14ac:dyDescent="0.2">
      <c r="A156" s="34"/>
      <c r="B156" s="35"/>
      <c r="C156" s="36"/>
      <c r="D156" s="186" t="s">
        <v>152</v>
      </c>
      <c r="E156" s="36"/>
      <c r="F156" s="187" t="s">
        <v>229</v>
      </c>
      <c r="G156" s="36"/>
      <c r="H156" s="36"/>
      <c r="I156" s="188"/>
      <c r="J156" s="36"/>
      <c r="K156" s="36"/>
      <c r="L156" s="39"/>
      <c r="M156" s="189"/>
      <c r="N156" s="190"/>
      <c r="O156" s="64"/>
      <c r="P156" s="64"/>
      <c r="Q156" s="64"/>
      <c r="R156" s="64"/>
      <c r="S156" s="64"/>
      <c r="T156" s="65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7" t="s">
        <v>152</v>
      </c>
      <c r="AU156" s="17" t="s">
        <v>82</v>
      </c>
    </row>
    <row r="157" spans="1:65" s="2" customFormat="1" ht="49.15" customHeight="1" x14ac:dyDescent="0.2">
      <c r="A157" s="34"/>
      <c r="B157" s="35"/>
      <c r="C157" s="173" t="s">
        <v>188</v>
      </c>
      <c r="D157" s="173" t="s">
        <v>146</v>
      </c>
      <c r="E157" s="174" t="s">
        <v>230</v>
      </c>
      <c r="F157" s="175" t="s">
        <v>231</v>
      </c>
      <c r="G157" s="176" t="s">
        <v>149</v>
      </c>
      <c r="H157" s="177">
        <v>4.5330000000000004</v>
      </c>
      <c r="I157" s="178"/>
      <c r="J157" s="179">
        <f>ROUND(I157*H157,2)</f>
        <v>0</v>
      </c>
      <c r="K157" s="175" t="s">
        <v>150</v>
      </c>
      <c r="L157" s="39"/>
      <c r="M157" s="180" t="s">
        <v>19</v>
      </c>
      <c r="N157" s="181" t="s">
        <v>43</v>
      </c>
      <c r="O157" s="64"/>
      <c r="P157" s="182">
        <f>O157*H157</f>
        <v>0</v>
      </c>
      <c r="Q157" s="182">
        <v>0</v>
      </c>
      <c r="R157" s="182">
        <f>Q157*H157</f>
        <v>0</v>
      </c>
      <c r="S157" s="182">
        <v>0</v>
      </c>
      <c r="T157" s="183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84" t="s">
        <v>151</v>
      </c>
      <c r="AT157" s="184" t="s">
        <v>146</v>
      </c>
      <c r="AU157" s="184" t="s">
        <v>82</v>
      </c>
      <c r="AY157" s="17" t="s">
        <v>143</v>
      </c>
      <c r="BE157" s="185">
        <f>IF(N157="základní",J157,0)</f>
        <v>0</v>
      </c>
      <c r="BF157" s="185">
        <f>IF(N157="snížená",J157,0)</f>
        <v>0</v>
      </c>
      <c r="BG157" s="185">
        <f>IF(N157="zákl. přenesená",J157,0)</f>
        <v>0</v>
      </c>
      <c r="BH157" s="185">
        <f>IF(N157="sníž. přenesená",J157,0)</f>
        <v>0</v>
      </c>
      <c r="BI157" s="185">
        <f>IF(N157="nulová",J157,0)</f>
        <v>0</v>
      </c>
      <c r="BJ157" s="17" t="s">
        <v>80</v>
      </c>
      <c r="BK157" s="185">
        <f>ROUND(I157*H157,2)</f>
        <v>0</v>
      </c>
      <c r="BL157" s="17" t="s">
        <v>151</v>
      </c>
      <c r="BM157" s="184" t="s">
        <v>232</v>
      </c>
    </row>
    <row r="158" spans="1:65" s="2" customFormat="1" ht="11.25" x14ac:dyDescent="0.2">
      <c r="A158" s="34"/>
      <c r="B158" s="35"/>
      <c r="C158" s="36"/>
      <c r="D158" s="186" t="s">
        <v>152</v>
      </c>
      <c r="E158" s="36"/>
      <c r="F158" s="187" t="s">
        <v>233</v>
      </c>
      <c r="G158" s="36"/>
      <c r="H158" s="36"/>
      <c r="I158" s="188"/>
      <c r="J158" s="36"/>
      <c r="K158" s="36"/>
      <c r="L158" s="39"/>
      <c r="M158" s="189"/>
      <c r="N158" s="190"/>
      <c r="O158" s="64"/>
      <c r="P158" s="64"/>
      <c r="Q158" s="64"/>
      <c r="R158" s="64"/>
      <c r="S158" s="64"/>
      <c r="T158" s="65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7" t="s">
        <v>152</v>
      </c>
      <c r="AU158" s="17" t="s">
        <v>82</v>
      </c>
    </row>
    <row r="159" spans="1:65" s="13" customFormat="1" ht="11.25" x14ac:dyDescent="0.2">
      <c r="B159" s="201"/>
      <c r="C159" s="202"/>
      <c r="D159" s="203" t="s">
        <v>159</v>
      </c>
      <c r="E159" s="204" t="s">
        <v>19</v>
      </c>
      <c r="F159" s="205" t="s">
        <v>234</v>
      </c>
      <c r="G159" s="202"/>
      <c r="H159" s="206">
        <v>4.5330000000000004</v>
      </c>
      <c r="I159" s="207"/>
      <c r="J159" s="202"/>
      <c r="K159" s="202"/>
      <c r="L159" s="208"/>
      <c r="M159" s="209"/>
      <c r="N159" s="210"/>
      <c r="O159" s="210"/>
      <c r="P159" s="210"/>
      <c r="Q159" s="210"/>
      <c r="R159" s="210"/>
      <c r="S159" s="210"/>
      <c r="T159" s="211"/>
      <c r="AT159" s="212" t="s">
        <v>159</v>
      </c>
      <c r="AU159" s="212" t="s">
        <v>82</v>
      </c>
      <c r="AV159" s="13" t="s">
        <v>82</v>
      </c>
      <c r="AW159" s="13" t="s">
        <v>33</v>
      </c>
      <c r="AX159" s="13" t="s">
        <v>72</v>
      </c>
      <c r="AY159" s="212" t="s">
        <v>143</v>
      </c>
    </row>
    <row r="160" spans="1:65" s="14" customFormat="1" ht="11.25" x14ac:dyDescent="0.2">
      <c r="B160" s="213"/>
      <c r="C160" s="214"/>
      <c r="D160" s="203" t="s">
        <v>159</v>
      </c>
      <c r="E160" s="215" t="s">
        <v>19</v>
      </c>
      <c r="F160" s="216" t="s">
        <v>161</v>
      </c>
      <c r="G160" s="214"/>
      <c r="H160" s="217">
        <v>4.5330000000000004</v>
      </c>
      <c r="I160" s="218"/>
      <c r="J160" s="214"/>
      <c r="K160" s="214"/>
      <c r="L160" s="219"/>
      <c r="M160" s="220"/>
      <c r="N160" s="221"/>
      <c r="O160" s="221"/>
      <c r="P160" s="221"/>
      <c r="Q160" s="221"/>
      <c r="R160" s="221"/>
      <c r="S160" s="221"/>
      <c r="T160" s="222"/>
      <c r="AT160" s="223" t="s">
        <v>159</v>
      </c>
      <c r="AU160" s="223" t="s">
        <v>82</v>
      </c>
      <c r="AV160" s="14" t="s">
        <v>151</v>
      </c>
      <c r="AW160" s="14" t="s">
        <v>33</v>
      </c>
      <c r="AX160" s="14" t="s">
        <v>80</v>
      </c>
      <c r="AY160" s="223" t="s">
        <v>143</v>
      </c>
    </row>
    <row r="161" spans="1:65" s="2" customFormat="1" ht="37.9" customHeight="1" x14ac:dyDescent="0.2">
      <c r="A161" s="34"/>
      <c r="B161" s="35"/>
      <c r="C161" s="173" t="s">
        <v>194</v>
      </c>
      <c r="D161" s="173" t="s">
        <v>146</v>
      </c>
      <c r="E161" s="174" t="s">
        <v>235</v>
      </c>
      <c r="F161" s="175" t="s">
        <v>236</v>
      </c>
      <c r="G161" s="176" t="s">
        <v>149</v>
      </c>
      <c r="H161" s="177">
        <v>142.64500000000001</v>
      </c>
      <c r="I161" s="178"/>
      <c r="J161" s="179">
        <f>ROUND(I161*H161,2)</f>
        <v>0</v>
      </c>
      <c r="K161" s="175" t="s">
        <v>150</v>
      </c>
      <c r="L161" s="39"/>
      <c r="M161" s="180" t="s">
        <v>19</v>
      </c>
      <c r="N161" s="181" t="s">
        <v>43</v>
      </c>
      <c r="O161" s="64"/>
      <c r="P161" s="182">
        <f>O161*H161</f>
        <v>0</v>
      </c>
      <c r="Q161" s="182">
        <v>0</v>
      </c>
      <c r="R161" s="182">
        <f>Q161*H161</f>
        <v>0</v>
      </c>
      <c r="S161" s="182">
        <v>0</v>
      </c>
      <c r="T161" s="183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84" t="s">
        <v>151</v>
      </c>
      <c r="AT161" s="184" t="s">
        <v>146</v>
      </c>
      <c r="AU161" s="184" t="s">
        <v>82</v>
      </c>
      <c r="AY161" s="17" t="s">
        <v>143</v>
      </c>
      <c r="BE161" s="185">
        <f>IF(N161="základní",J161,0)</f>
        <v>0</v>
      </c>
      <c r="BF161" s="185">
        <f>IF(N161="snížená",J161,0)</f>
        <v>0</v>
      </c>
      <c r="BG161" s="185">
        <f>IF(N161="zákl. přenesená",J161,0)</f>
        <v>0</v>
      </c>
      <c r="BH161" s="185">
        <f>IF(N161="sníž. přenesená",J161,0)</f>
        <v>0</v>
      </c>
      <c r="BI161" s="185">
        <f>IF(N161="nulová",J161,0)</f>
        <v>0</v>
      </c>
      <c r="BJ161" s="17" t="s">
        <v>80</v>
      </c>
      <c r="BK161" s="185">
        <f>ROUND(I161*H161,2)</f>
        <v>0</v>
      </c>
      <c r="BL161" s="17" t="s">
        <v>151</v>
      </c>
      <c r="BM161" s="184" t="s">
        <v>237</v>
      </c>
    </row>
    <row r="162" spans="1:65" s="2" customFormat="1" ht="11.25" x14ac:dyDescent="0.2">
      <c r="A162" s="34"/>
      <c r="B162" s="35"/>
      <c r="C162" s="36"/>
      <c r="D162" s="186" t="s">
        <v>152</v>
      </c>
      <c r="E162" s="36"/>
      <c r="F162" s="187" t="s">
        <v>238</v>
      </c>
      <c r="G162" s="36"/>
      <c r="H162" s="36"/>
      <c r="I162" s="188"/>
      <c r="J162" s="36"/>
      <c r="K162" s="36"/>
      <c r="L162" s="39"/>
      <c r="M162" s="189"/>
      <c r="N162" s="190"/>
      <c r="O162" s="64"/>
      <c r="P162" s="64"/>
      <c r="Q162" s="64"/>
      <c r="R162" s="64"/>
      <c r="S162" s="64"/>
      <c r="T162" s="65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7" t="s">
        <v>152</v>
      </c>
      <c r="AU162" s="17" t="s">
        <v>82</v>
      </c>
    </row>
    <row r="163" spans="1:65" s="15" customFormat="1" ht="11.25" x14ac:dyDescent="0.2">
      <c r="B163" s="224"/>
      <c r="C163" s="225"/>
      <c r="D163" s="203" t="s">
        <v>159</v>
      </c>
      <c r="E163" s="226" t="s">
        <v>19</v>
      </c>
      <c r="F163" s="227" t="s">
        <v>239</v>
      </c>
      <c r="G163" s="225"/>
      <c r="H163" s="226" t="s">
        <v>19</v>
      </c>
      <c r="I163" s="228"/>
      <c r="J163" s="225"/>
      <c r="K163" s="225"/>
      <c r="L163" s="229"/>
      <c r="M163" s="230"/>
      <c r="N163" s="231"/>
      <c r="O163" s="231"/>
      <c r="P163" s="231"/>
      <c r="Q163" s="231"/>
      <c r="R163" s="231"/>
      <c r="S163" s="231"/>
      <c r="T163" s="232"/>
      <c r="AT163" s="233" t="s">
        <v>159</v>
      </c>
      <c r="AU163" s="233" t="s">
        <v>82</v>
      </c>
      <c r="AV163" s="15" t="s">
        <v>80</v>
      </c>
      <c r="AW163" s="15" t="s">
        <v>33</v>
      </c>
      <c r="AX163" s="15" t="s">
        <v>72</v>
      </c>
      <c r="AY163" s="233" t="s">
        <v>143</v>
      </c>
    </row>
    <row r="164" spans="1:65" s="13" customFormat="1" ht="11.25" x14ac:dyDescent="0.2">
      <c r="B164" s="201"/>
      <c r="C164" s="202"/>
      <c r="D164" s="203" t="s">
        <v>159</v>
      </c>
      <c r="E164" s="204" t="s">
        <v>19</v>
      </c>
      <c r="F164" s="205" t="s">
        <v>240</v>
      </c>
      <c r="G164" s="202"/>
      <c r="H164" s="206">
        <v>71.844999999999999</v>
      </c>
      <c r="I164" s="207"/>
      <c r="J164" s="202"/>
      <c r="K164" s="202"/>
      <c r="L164" s="208"/>
      <c r="M164" s="209"/>
      <c r="N164" s="210"/>
      <c r="O164" s="210"/>
      <c r="P164" s="210"/>
      <c r="Q164" s="210"/>
      <c r="R164" s="210"/>
      <c r="S164" s="210"/>
      <c r="T164" s="211"/>
      <c r="AT164" s="212" t="s">
        <v>159</v>
      </c>
      <c r="AU164" s="212" t="s">
        <v>82</v>
      </c>
      <c r="AV164" s="13" t="s">
        <v>82</v>
      </c>
      <c r="AW164" s="13" t="s">
        <v>33</v>
      </c>
      <c r="AX164" s="13" t="s">
        <v>72</v>
      </c>
      <c r="AY164" s="212" t="s">
        <v>143</v>
      </c>
    </row>
    <row r="165" spans="1:65" s="15" customFormat="1" ht="11.25" x14ac:dyDescent="0.2">
      <c r="B165" s="224"/>
      <c r="C165" s="225"/>
      <c r="D165" s="203" t="s">
        <v>159</v>
      </c>
      <c r="E165" s="226" t="s">
        <v>19</v>
      </c>
      <c r="F165" s="227" t="s">
        <v>241</v>
      </c>
      <c r="G165" s="225"/>
      <c r="H165" s="226" t="s">
        <v>19</v>
      </c>
      <c r="I165" s="228"/>
      <c r="J165" s="225"/>
      <c r="K165" s="225"/>
      <c r="L165" s="229"/>
      <c r="M165" s="230"/>
      <c r="N165" s="231"/>
      <c r="O165" s="231"/>
      <c r="P165" s="231"/>
      <c r="Q165" s="231"/>
      <c r="R165" s="231"/>
      <c r="S165" s="231"/>
      <c r="T165" s="232"/>
      <c r="AT165" s="233" t="s">
        <v>159</v>
      </c>
      <c r="AU165" s="233" t="s">
        <v>82</v>
      </c>
      <c r="AV165" s="15" t="s">
        <v>80</v>
      </c>
      <c r="AW165" s="15" t="s">
        <v>33</v>
      </c>
      <c r="AX165" s="15" t="s">
        <v>72</v>
      </c>
      <c r="AY165" s="233" t="s">
        <v>143</v>
      </c>
    </row>
    <row r="166" spans="1:65" s="13" customFormat="1" ht="11.25" x14ac:dyDescent="0.2">
      <c r="B166" s="201"/>
      <c r="C166" s="202"/>
      <c r="D166" s="203" t="s">
        <v>159</v>
      </c>
      <c r="E166" s="204" t="s">
        <v>19</v>
      </c>
      <c r="F166" s="205" t="s">
        <v>242</v>
      </c>
      <c r="G166" s="202"/>
      <c r="H166" s="206">
        <v>70.8</v>
      </c>
      <c r="I166" s="207"/>
      <c r="J166" s="202"/>
      <c r="K166" s="202"/>
      <c r="L166" s="208"/>
      <c r="M166" s="209"/>
      <c r="N166" s="210"/>
      <c r="O166" s="210"/>
      <c r="P166" s="210"/>
      <c r="Q166" s="210"/>
      <c r="R166" s="210"/>
      <c r="S166" s="210"/>
      <c r="T166" s="211"/>
      <c r="AT166" s="212" t="s">
        <v>159</v>
      </c>
      <c r="AU166" s="212" t="s">
        <v>82</v>
      </c>
      <c r="AV166" s="13" t="s">
        <v>82</v>
      </c>
      <c r="AW166" s="13" t="s">
        <v>33</v>
      </c>
      <c r="AX166" s="13" t="s">
        <v>72</v>
      </c>
      <c r="AY166" s="212" t="s">
        <v>143</v>
      </c>
    </row>
    <row r="167" spans="1:65" s="14" customFormat="1" ht="11.25" x14ac:dyDescent="0.2">
      <c r="B167" s="213"/>
      <c r="C167" s="214"/>
      <c r="D167" s="203" t="s">
        <v>159</v>
      </c>
      <c r="E167" s="215" t="s">
        <v>19</v>
      </c>
      <c r="F167" s="216" t="s">
        <v>161</v>
      </c>
      <c r="G167" s="214"/>
      <c r="H167" s="217">
        <v>142.64499999999998</v>
      </c>
      <c r="I167" s="218"/>
      <c r="J167" s="214"/>
      <c r="K167" s="214"/>
      <c r="L167" s="219"/>
      <c r="M167" s="220"/>
      <c r="N167" s="221"/>
      <c r="O167" s="221"/>
      <c r="P167" s="221"/>
      <c r="Q167" s="221"/>
      <c r="R167" s="221"/>
      <c r="S167" s="221"/>
      <c r="T167" s="222"/>
      <c r="AT167" s="223" t="s">
        <v>159</v>
      </c>
      <c r="AU167" s="223" t="s">
        <v>82</v>
      </c>
      <c r="AV167" s="14" t="s">
        <v>151</v>
      </c>
      <c r="AW167" s="14" t="s">
        <v>33</v>
      </c>
      <c r="AX167" s="14" t="s">
        <v>80</v>
      </c>
      <c r="AY167" s="223" t="s">
        <v>143</v>
      </c>
    </row>
    <row r="168" spans="1:65" s="2" customFormat="1" ht="37.9" customHeight="1" x14ac:dyDescent="0.2">
      <c r="A168" s="34"/>
      <c r="B168" s="35"/>
      <c r="C168" s="173" t="s">
        <v>8</v>
      </c>
      <c r="D168" s="173" t="s">
        <v>146</v>
      </c>
      <c r="E168" s="174" t="s">
        <v>243</v>
      </c>
      <c r="F168" s="175" t="s">
        <v>244</v>
      </c>
      <c r="G168" s="176" t="s">
        <v>149</v>
      </c>
      <c r="H168" s="177">
        <v>55.78</v>
      </c>
      <c r="I168" s="178"/>
      <c r="J168" s="179">
        <f>ROUND(I168*H168,2)</f>
        <v>0</v>
      </c>
      <c r="K168" s="175" t="s">
        <v>150</v>
      </c>
      <c r="L168" s="39"/>
      <c r="M168" s="180" t="s">
        <v>19</v>
      </c>
      <c r="N168" s="181" t="s">
        <v>43</v>
      </c>
      <c r="O168" s="64"/>
      <c r="P168" s="182">
        <f>O168*H168</f>
        <v>0</v>
      </c>
      <c r="Q168" s="182">
        <v>0</v>
      </c>
      <c r="R168" s="182">
        <f>Q168*H168</f>
        <v>0</v>
      </c>
      <c r="S168" s="182">
        <v>0</v>
      </c>
      <c r="T168" s="183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84" t="s">
        <v>151</v>
      </c>
      <c r="AT168" s="184" t="s">
        <v>146</v>
      </c>
      <c r="AU168" s="184" t="s">
        <v>82</v>
      </c>
      <c r="AY168" s="17" t="s">
        <v>143</v>
      </c>
      <c r="BE168" s="185">
        <f>IF(N168="základní",J168,0)</f>
        <v>0</v>
      </c>
      <c r="BF168" s="185">
        <f>IF(N168="snížená",J168,0)</f>
        <v>0</v>
      </c>
      <c r="BG168" s="185">
        <f>IF(N168="zákl. přenesená",J168,0)</f>
        <v>0</v>
      </c>
      <c r="BH168" s="185">
        <f>IF(N168="sníž. přenesená",J168,0)</f>
        <v>0</v>
      </c>
      <c r="BI168" s="185">
        <f>IF(N168="nulová",J168,0)</f>
        <v>0</v>
      </c>
      <c r="BJ168" s="17" t="s">
        <v>80</v>
      </c>
      <c r="BK168" s="185">
        <f>ROUND(I168*H168,2)</f>
        <v>0</v>
      </c>
      <c r="BL168" s="17" t="s">
        <v>151</v>
      </c>
      <c r="BM168" s="184" t="s">
        <v>245</v>
      </c>
    </row>
    <row r="169" spans="1:65" s="2" customFormat="1" ht="11.25" x14ac:dyDescent="0.2">
      <c r="A169" s="34"/>
      <c r="B169" s="35"/>
      <c r="C169" s="36"/>
      <c r="D169" s="186" t="s">
        <v>152</v>
      </c>
      <c r="E169" s="36"/>
      <c r="F169" s="187" t="s">
        <v>246</v>
      </c>
      <c r="G169" s="36"/>
      <c r="H169" s="36"/>
      <c r="I169" s="188"/>
      <c r="J169" s="36"/>
      <c r="K169" s="36"/>
      <c r="L169" s="39"/>
      <c r="M169" s="189"/>
      <c r="N169" s="190"/>
      <c r="O169" s="64"/>
      <c r="P169" s="64"/>
      <c r="Q169" s="64"/>
      <c r="R169" s="64"/>
      <c r="S169" s="64"/>
      <c r="T169" s="65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7" t="s">
        <v>152</v>
      </c>
      <c r="AU169" s="17" t="s">
        <v>82</v>
      </c>
    </row>
    <row r="170" spans="1:65" s="15" customFormat="1" ht="11.25" x14ac:dyDescent="0.2">
      <c r="B170" s="224"/>
      <c r="C170" s="225"/>
      <c r="D170" s="203" t="s">
        <v>159</v>
      </c>
      <c r="E170" s="226" t="s">
        <v>19</v>
      </c>
      <c r="F170" s="227" t="s">
        <v>239</v>
      </c>
      <c r="G170" s="225"/>
      <c r="H170" s="226" t="s">
        <v>19</v>
      </c>
      <c r="I170" s="228"/>
      <c r="J170" s="225"/>
      <c r="K170" s="225"/>
      <c r="L170" s="229"/>
      <c r="M170" s="230"/>
      <c r="N170" s="231"/>
      <c r="O170" s="231"/>
      <c r="P170" s="231"/>
      <c r="Q170" s="231"/>
      <c r="R170" s="231"/>
      <c r="S170" s="231"/>
      <c r="T170" s="232"/>
      <c r="AT170" s="233" t="s">
        <v>159</v>
      </c>
      <c r="AU170" s="233" t="s">
        <v>82</v>
      </c>
      <c r="AV170" s="15" t="s">
        <v>80</v>
      </c>
      <c r="AW170" s="15" t="s">
        <v>33</v>
      </c>
      <c r="AX170" s="15" t="s">
        <v>72</v>
      </c>
      <c r="AY170" s="233" t="s">
        <v>143</v>
      </c>
    </row>
    <row r="171" spans="1:65" s="13" customFormat="1" ht="11.25" x14ac:dyDescent="0.2">
      <c r="B171" s="201"/>
      <c r="C171" s="202"/>
      <c r="D171" s="203" t="s">
        <v>159</v>
      </c>
      <c r="E171" s="204" t="s">
        <v>19</v>
      </c>
      <c r="F171" s="205" t="s">
        <v>247</v>
      </c>
      <c r="G171" s="202"/>
      <c r="H171" s="206">
        <v>55.78</v>
      </c>
      <c r="I171" s="207"/>
      <c r="J171" s="202"/>
      <c r="K171" s="202"/>
      <c r="L171" s="208"/>
      <c r="M171" s="209"/>
      <c r="N171" s="210"/>
      <c r="O171" s="210"/>
      <c r="P171" s="210"/>
      <c r="Q171" s="210"/>
      <c r="R171" s="210"/>
      <c r="S171" s="210"/>
      <c r="T171" s="211"/>
      <c r="AT171" s="212" t="s">
        <v>159</v>
      </c>
      <c r="AU171" s="212" t="s">
        <v>82</v>
      </c>
      <c r="AV171" s="13" t="s">
        <v>82</v>
      </c>
      <c r="AW171" s="13" t="s">
        <v>33</v>
      </c>
      <c r="AX171" s="13" t="s">
        <v>72</v>
      </c>
      <c r="AY171" s="212" t="s">
        <v>143</v>
      </c>
    </row>
    <row r="172" spans="1:65" s="14" customFormat="1" ht="11.25" x14ac:dyDescent="0.2">
      <c r="B172" s="213"/>
      <c r="C172" s="214"/>
      <c r="D172" s="203" t="s">
        <v>159</v>
      </c>
      <c r="E172" s="215" t="s">
        <v>19</v>
      </c>
      <c r="F172" s="216" t="s">
        <v>161</v>
      </c>
      <c r="G172" s="214"/>
      <c r="H172" s="217">
        <v>55.78</v>
      </c>
      <c r="I172" s="218"/>
      <c r="J172" s="214"/>
      <c r="K172" s="214"/>
      <c r="L172" s="219"/>
      <c r="M172" s="220"/>
      <c r="N172" s="221"/>
      <c r="O172" s="221"/>
      <c r="P172" s="221"/>
      <c r="Q172" s="221"/>
      <c r="R172" s="221"/>
      <c r="S172" s="221"/>
      <c r="T172" s="222"/>
      <c r="AT172" s="223" t="s">
        <v>159</v>
      </c>
      <c r="AU172" s="223" t="s">
        <v>82</v>
      </c>
      <c r="AV172" s="14" t="s">
        <v>151</v>
      </c>
      <c r="AW172" s="14" t="s">
        <v>33</v>
      </c>
      <c r="AX172" s="14" t="s">
        <v>80</v>
      </c>
      <c r="AY172" s="223" t="s">
        <v>143</v>
      </c>
    </row>
    <row r="173" spans="1:65" s="2" customFormat="1" ht="24.2" customHeight="1" x14ac:dyDescent="0.2">
      <c r="A173" s="34"/>
      <c r="B173" s="35"/>
      <c r="C173" s="173" t="s">
        <v>248</v>
      </c>
      <c r="D173" s="173" t="s">
        <v>146</v>
      </c>
      <c r="E173" s="174" t="s">
        <v>249</v>
      </c>
      <c r="F173" s="175" t="s">
        <v>250</v>
      </c>
      <c r="G173" s="176" t="s">
        <v>251</v>
      </c>
      <c r="H173" s="177">
        <v>48.7</v>
      </c>
      <c r="I173" s="178"/>
      <c r="J173" s="179">
        <f>ROUND(I173*H173,2)</f>
        <v>0</v>
      </c>
      <c r="K173" s="175" t="s">
        <v>150</v>
      </c>
      <c r="L173" s="39"/>
      <c r="M173" s="180" t="s">
        <v>19</v>
      </c>
      <c r="N173" s="181" t="s">
        <v>43</v>
      </c>
      <c r="O173" s="64"/>
      <c r="P173" s="182">
        <f>O173*H173</f>
        <v>0</v>
      </c>
      <c r="Q173" s="182">
        <v>0</v>
      </c>
      <c r="R173" s="182">
        <f>Q173*H173</f>
        <v>0</v>
      </c>
      <c r="S173" s="182">
        <v>0</v>
      </c>
      <c r="T173" s="183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84" t="s">
        <v>151</v>
      </c>
      <c r="AT173" s="184" t="s">
        <v>146</v>
      </c>
      <c r="AU173" s="184" t="s">
        <v>82</v>
      </c>
      <c r="AY173" s="17" t="s">
        <v>143</v>
      </c>
      <c r="BE173" s="185">
        <f>IF(N173="základní",J173,0)</f>
        <v>0</v>
      </c>
      <c r="BF173" s="185">
        <f>IF(N173="snížená",J173,0)</f>
        <v>0</v>
      </c>
      <c r="BG173" s="185">
        <f>IF(N173="zákl. přenesená",J173,0)</f>
        <v>0</v>
      </c>
      <c r="BH173" s="185">
        <f>IF(N173="sníž. přenesená",J173,0)</f>
        <v>0</v>
      </c>
      <c r="BI173" s="185">
        <f>IF(N173="nulová",J173,0)</f>
        <v>0</v>
      </c>
      <c r="BJ173" s="17" t="s">
        <v>80</v>
      </c>
      <c r="BK173" s="185">
        <f>ROUND(I173*H173,2)</f>
        <v>0</v>
      </c>
      <c r="BL173" s="17" t="s">
        <v>151</v>
      </c>
      <c r="BM173" s="184" t="s">
        <v>252</v>
      </c>
    </row>
    <row r="174" spans="1:65" s="2" customFormat="1" ht="11.25" x14ac:dyDescent="0.2">
      <c r="A174" s="34"/>
      <c r="B174" s="35"/>
      <c r="C174" s="36"/>
      <c r="D174" s="186" t="s">
        <v>152</v>
      </c>
      <c r="E174" s="36"/>
      <c r="F174" s="187" t="s">
        <v>253</v>
      </c>
      <c r="G174" s="36"/>
      <c r="H174" s="36"/>
      <c r="I174" s="188"/>
      <c r="J174" s="36"/>
      <c r="K174" s="36"/>
      <c r="L174" s="39"/>
      <c r="M174" s="189"/>
      <c r="N174" s="190"/>
      <c r="O174" s="64"/>
      <c r="P174" s="64"/>
      <c r="Q174" s="64"/>
      <c r="R174" s="64"/>
      <c r="S174" s="64"/>
      <c r="T174" s="65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7" t="s">
        <v>152</v>
      </c>
      <c r="AU174" s="17" t="s">
        <v>82</v>
      </c>
    </row>
    <row r="175" spans="1:65" s="13" customFormat="1" ht="11.25" x14ac:dyDescent="0.2">
      <c r="B175" s="201"/>
      <c r="C175" s="202"/>
      <c r="D175" s="203" t="s">
        <v>159</v>
      </c>
      <c r="E175" s="204" t="s">
        <v>19</v>
      </c>
      <c r="F175" s="205" t="s">
        <v>254</v>
      </c>
      <c r="G175" s="202"/>
      <c r="H175" s="206">
        <v>48.7</v>
      </c>
      <c r="I175" s="207"/>
      <c r="J175" s="202"/>
      <c r="K175" s="202"/>
      <c r="L175" s="208"/>
      <c r="M175" s="209"/>
      <c r="N175" s="210"/>
      <c r="O175" s="210"/>
      <c r="P175" s="210"/>
      <c r="Q175" s="210"/>
      <c r="R175" s="210"/>
      <c r="S175" s="210"/>
      <c r="T175" s="211"/>
      <c r="AT175" s="212" t="s">
        <v>159</v>
      </c>
      <c r="AU175" s="212" t="s">
        <v>82</v>
      </c>
      <c r="AV175" s="13" t="s">
        <v>82</v>
      </c>
      <c r="AW175" s="13" t="s">
        <v>33</v>
      </c>
      <c r="AX175" s="13" t="s">
        <v>72</v>
      </c>
      <c r="AY175" s="212" t="s">
        <v>143</v>
      </c>
    </row>
    <row r="176" spans="1:65" s="14" customFormat="1" ht="11.25" x14ac:dyDescent="0.2">
      <c r="B176" s="213"/>
      <c r="C176" s="214"/>
      <c r="D176" s="203" t="s">
        <v>159</v>
      </c>
      <c r="E176" s="215" t="s">
        <v>19</v>
      </c>
      <c r="F176" s="216" t="s">
        <v>161</v>
      </c>
      <c r="G176" s="214"/>
      <c r="H176" s="217">
        <v>48.7</v>
      </c>
      <c r="I176" s="218"/>
      <c r="J176" s="214"/>
      <c r="K176" s="214"/>
      <c r="L176" s="219"/>
      <c r="M176" s="220"/>
      <c r="N176" s="221"/>
      <c r="O176" s="221"/>
      <c r="P176" s="221"/>
      <c r="Q176" s="221"/>
      <c r="R176" s="221"/>
      <c r="S176" s="221"/>
      <c r="T176" s="222"/>
      <c r="AT176" s="223" t="s">
        <v>159</v>
      </c>
      <c r="AU176" s="223" t="s">
        <v>82</v>
      </c>
      <c r="AV176" s="14" t="s">
        <v>151</v>
      </c>
      <c r="AW176" s="14" t="s">
        <v>33</v>
      </c>
      <c r="AX176" s="14" t="s">
        <v>80</v>
      </c>
      <c r="AY176" s="223" t="s">
        <v>143</v>
      </c>
    </row>
    <row r="177" spans="1:65" s="2" customFormat="1" ht="24.2" customHeight="1" x14ac:dyDescent="0.2">
      <c r="A177" s="34"/>
      <c r="B177" s="35"/>
      <c r="C177" s="173" t="s">
        <v>196</v>
      </c>
      <c r="D177" s="173" t="s">
        <v>146</v>
      </c>
      <c r="E177" s="174" t="s">
        <v>255</v>
      </c>
      <c r="F177" s="175" t="s">
        <v>256</v>
      </c>
      <c r="G177" s="176" t="s">
        <v>251</v>
      </c>
      <c r="H177" s="177">
        <v>66.66</v>
      </c>
      <c r="I177" s="178"/>
      <c r="J177" s="179">
        <f>ROUND(I177*H177,2)</f>
        <v>0</v>
      </c>
      <c r="K177" s="175" t="s">
        <v>150</v>
      </c>
      <c r="L177" s="39"/>
      <c r="M177" s="180" t="s">
        <v>19</v>
      </c>
      <c r="N177" s="181" t="s">
        <v>43</v>
      </c>
      <c r="O177" s="64"/>
      <c r="P177" s="182">
        <f>O177*H177</f>
        <v>0</v>
      </c>
      <c r="Q177" s="182">
        <v>0</v>
      </c>
      <c r="R177" s="182">
        <f>Q177*H177</f>
        <v>0</v>
      </c>
      <c r="S177" s="182">
        <v>0</v>
      </c>
      <c r="T177" s="183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84" t="s">
        <v>151</v>
      </c>
      <c r="AT177" s="184" t="s">
        <v>146</v>
      </c>
      <c r="AU177" s="184" t="s">
        <v>82</v>
      </c>
      <c r="AY177" s="17" t="s">
        <v>143</v>
      </c>
      <c r="BE177" s="185">
        <f>IF(N177="základní",J177,0)</f>
        <v>0</v>
      </c>
      <c r="BF177" s="185">
        <f>IF(N177="snížená",J177,0)</f>
        <v>0</v>
      </c>
      <c r="BG177" s="185">
        <f>IF(N177="zákl. přenesená",J177,0)</f>
        <v>0</v>
      </c>
      <c r="BH177" s="185">
        <f>IF(N177="sníž. přenesená",J177,0)</f>
        <v>0</v>
      </c>
      <c r="BI177" s="185">
        <f>IF(N177="nulová",J177,0)</f>
        <v>0</v>
      </c>
      <c r="BJ177" s="17" t="s">
        <v>80</v>
      </c>
      <c r="BK177" s="185">
        <f>ROUND(I177*H177,2)</f>
        <v>0</v>
      </c>
      <c r="BL177" s="17" t="s">
        <v>151</v>
      </c>
      <c r="BM177" s="184" t="s">
        <v>257</v>
      </c>
    </row>
    <row r="178" spans="1:65" s="2" customFormat="1" ht="11.25" x14ac:dyDescent="0.2">
      <c r="A178" s="34"/>
      <c r="B178" s="35"/>
      <c r="C178" s="36"/>
      <c r="D178" s="186" t="s">
        <v>152</v>
      </c>
      <c r="E178" s="36"/>
      <c r="F178" s="187" t="s">
        <v>258</v>
      </c>
      <c r="G178" s="36"/>
      <c r="H178" s="36"/>
      <c r="I178" s="188"/>
      <c r="J178" s="36"/>
      <c r="K178" s="36"/>
      <c r="L178" s="39"/>
      <c r="M178" s="189"/>
      <c r="N178" s="190"/>
      <c r="O178" s="64"/>
      <c r="P178" s="64"/>
      <c r="Q178" s="64"/>
      <c r="R178" s="64"/>
      <c r="S178" s="64"/>
      <c r="T178" s="65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7" t="s">
        <v>152</v>
      </c>
      <c r="AU178" s="17" t="s">
        <v>82</v>
      </c>
    </row>
    <row r="179" spans="1:65" s="13" customFormat="1" ht="11.25" x14ac:dyDescent="0.2">
      <c r="B179" s="201"/>
      <c r="C179" s="202"/>
      <c r="D179" s="203" t="s">
        <v>159</v>
      </c>
      <c r="E179" s="204" t="s">
        <v>19</v>
      </c>
      <c r="F179" s="205" t="s">
        <v>259</v>
      </c>
      <c r="G179" s="202"/>
      <c r="H179" s="206">
        <v>66.66</v>
      </c>
      <c r="I179" s="207"/>
      <c r="J179" s="202"/>
      <c r="K179" s="202"/>
      <c r="L179" s="208"/>
      <c r="M179" s="209"/>
      <c r="N179" s="210"/>
      <c r="O179" s="210"/>
      <c r="P179" s="210"/>
      <c r="Q179" s="210"/>
      <c r="R179" s="210"/>
      <c r="S179" s="210"/>
      <c r="T179" s="211"/>
      <c r="AT179" s="212" t="s">
        <v>159</v>
      </c>
      <c r="AU179" s="212" t="s">
        <v>82</v>
      </c>
      <c r="AV179" s="13" t="s">
        <v>82</v>
      </c>
      <c r="AW179" s="13" t="s">
        <v>33</v>
      </c>
      <c r="AX179" s="13" t="s">
        <v>72</v>
      </c>
      <c r="AY179" s="212" t="s">
        <v>143</v>
      </c>
    </row>
    <row r="180" spans="1:65" s="14" customFormat="1" ht="11.25" x14ac:dyDescent="0.2">
      <c r="B180" s="213"/>
      <c r="C180" s="214"/>
      <c r="D180" s="203" t="s">
        <v>159</v>
      </c>
      <c r="E180" s="215" t="s">
        <v>19</v>
      </c>
      <c r="F180" s="216" t="s">
        <v>161</v>
      </c>
      <c r="G180" s="214"/>
      <c r="H180" s="217">
        <v>66.66</v>
      </c>
      <c r="I180" s="218"/>
      <c r="J180" s="214"/>
      <c r="K180" s="214"/>
      <c r="L180" s="219"/>
      <c r="M180" s="220"/>
      <c r="N180" s="221"/>
      <c r="O180" s="221"/>
      <c r="P180" s="221"/>
      <c r="Q180" s="221"/>
      <c r="R180" s="221"/>
      <c r="S180" s="221"/>
      <c r="T180" s="222"/>
      <c r="AT180" s="223" t="s">
        <v>159</v>
      </c>
      <c r="AU180" s="223" t="s">
        <v>82</v>
      </c>
      <c r="AV180" s="14" t="s">
        <v>151</v>
      </c>
      <c r="AW180" s="14" t="s">
        <v>33</v>
      </c>
      <c r="AX180" s="14" t="s">
        <v>80</v>
      </c>
      <c r="AY180" s="223" t="s">
        <v>143</v>
      </c>
    </row>
    <row r="181" spans="1:65" s="2" customFormat="1" ht="37.9" customHeight="1" x14ac:dyDescent="0.2">
      <c r="A181" s="34"/>
      <c r="B181" s="35"/>
      <c r="C181" s="173" t="s">
        <v>260</v>
      </c>
      <c r="D181" s="173" t="s">
        <v>146</v>
      </c>
      <c r="E181" s="174" t="s">
        <v>261</v>
      </c>
      <c r="F181" s="175" t="s">
        <v>262</v>
      </c>
      <c r="G181" s="176" t="s">
        <v>149</v>
      </c>
      <c r="H181" s="177">
        <v>1.8160000000000001</v>
      </c>
      <c r="I181" s="178"/>
      <c r="J181" s="179">
        <f>ROUND(I181*H181,2)</f>
        <v>0</v>
      </c>
      <c r="K181" s="175" t="s">
        <v>150</v>
      </c>
      <c r="L181" s="39"/>
      <c r="M181" s="180" t="s">
        <v>19</v>
      </c>
      <c r="N181" s="181" t="s">
        <v>43</v>
      </c>
      <c r="O181" s="64"/>
      <c r="P181" s="182">
        <f>O181*H181</f>
        <v>0</v>
      </c>
      <c r="Q181" s="182">
        <v>0</v>
      </c>
      <c r="R181" s="182">
        <f>Q181*H181</f>
        <v>0</v>
      </c>
      <c r="S181" s="182">
        <v>0</v>
      </c>
      <c r="T181" s="183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84" t="s">
        <v>151</v>
      </c>
      <c r="AT181" s="184" t="s">
        <v>146</v>
      </c>
      <c r="AU181" s="184" t="s">
        <v>82</v>
      </c>
      <c r="AY181" s="17" t="s">
        <v>143</v>
      </c>
      <c r="BE181" s="185">
        <f>IF(N181="základní",J181,0)</f>
        <v>0</v>
      </c>
      <c r="BF181" s="185">
        <f>IF(N181="snížená",J181,0)</f>
        <v>0</v>
      </c>
      <c r="BG181" s="185">
        <f>IF(N181="zákl. přenesená",J181,0)</f>
        <v>0</v>
      </c>
      <c r="BH181" s="185">
        <f>IF(N181="sníž. přenesená",J181,0)</f>
        <v>0</v>
      </c>
      <c r="BI181" s="185">
        <f>IF(N181="nulová",J181,0)</f>
        <v>0</v>
      </c>
      <c r="BJ181" s="17" t="s">
        <v>80</v>
      </c>
      <c r="BK181" s="185">
        <f>ROUND(I181*H181,2)</f>
        <v>0</v>
      </c>
      <c r="BL181" s="17" t="s">
        <v>151</v>
      </c>
      <c r="BM181" s="184" t="s">
        <v>263</v>
      </c>
    </row>
    <row r="182" spans="1:65" s="2" customFormat="1" ht="11.25" x14ac:dyDescent="0.2">
      <c r="A182" s="34"/>
      <c r="B182" s="35"/>
      <c r="C182" s="36"/>
      <c r="D182" s="186" t="s">
        <v>152</v>
      </c>
      <c r="E182" s="36"/>
      <c r="F182" s="187" t="s">
        <v>264</v>
      </c>
      <c r="G182" s="36"/>
      <c r="H182" s="36"/>
      <c r="I182" s="188"/>
      <c r="J182" s="36"/>
      <c r="K182" s="36"/>
      <c r="L182" s="39"/>
      <c r="M182" s="189"/>
      <c r="N182" s="190"/>
      <c r="O182" s="64"/>
      <c r="P182" s="64"/>
      <c r="Q182" s="64"/>
      <c r="R182" s="64"/>
      <c r="S182" s="64"/>
      <c r="T182" s="65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7" t="s">
        <v>152</v>
      </c>
      <c r="AU182" s="17" t="s">
        <v>82</v>
      </c>
    </row>
    <row r="183" spans="1:65" s="13" customFormat="1" ht="11.25" x14ac:dyDescent="0.2">
      <c r="B183" s="201"/>
      <c r="C183" s="202"/>
      <c r="D183" s="203" t="s">
        <v>159</v>
      </c>
      <c r="E183" s="204" t="s">
        <v>19</v>
      </c>
      <c r="F183" s="205" t="s">
        <v>265</v>
      </c>
      <c r="G183" s="202"/>
      <c r="H183" s="206">
        <v>0.36</v>
      </c>
      <c r="I183" s="207"/>
      <c r="J183" s="202"/>
      <c r="K183" s="202"/>
      <c r="L183" s="208"/>
      <c r="M183" s="209"/>
      <c r="N183" s="210"/>
      <c r="O183" s="210"/>
      <c r="P183" s="210"/>
      <c r="Q183" s="210"/>
      <c r="R183" s="210"/>
      <c r="S183" s="210"/>
      <c r="T183" s="211"/>
      <c r="AT183" s="212" t="s">
        <v>159</v>
      </c>
      <c r="AU183" s="212" t="s">
        <v>82</v>
      </c>
      <c r="AV183" s="13" t="s">
        <v>82</v>
      </c>
      <c r="AW183" s="13" t="s">
        <v>33</v>
      </c>
      <c r="AX183" s="13" t="s">
        <v>72</v>
      </c>
      <c r="AY183" s="212" t="s">
        <v>143</v>
      </c>
    </row>
    <row r="184" spans="1:65" s="13" customFormat="1" ht="11.25" x14ac:dyDescent="0.2">
      <c r="B184" s="201"/>
      <c r="C184" s="202"/>
      <c r="D184" s="203" t="s">
        <v>159</v>
      </c>
      <c r="E184" s="204" t="s">
        <v>19</v>
      </c>
      <c r="F184" s="205" t="s">
        <v>266</v>
      </c>
      <c r="G184" s="202"/>
      <c r="H184" s="206">
        <v>1.456</v>
      </c>
      <c r="I184" s="207"/>
      <c r="J184" s="202"/>
      <c r="K184" s="202"/>
      <c r="L184" s="208"/>
      <c r="M184" s="209"/>
      <c r="N184" s="210"/>
      <c r="O184" s="210"/>
      <c r="P184" s="210"/>
      <c r="Q184" s="210"/>
      <c r="R184" s="210"/>
      <c r="S184" s="210"/>
      <c r="T184" s="211"/>
      <c r="AT184" s="212" t="s">
        <v>159</v>
      </c>
      <c r="AU184" s="212" t="s">
        <v>82</v>
      </c>
      <c r="AV184" s="13" t="s">
        <v>82</v>
      </c>
      <c r="AW184" s="13" t="s">
        <v>33</v>
      </c>
      <c r="AX184" s="13" t="s">
        <v>72</v>
      </c>
      <c r="AY184" s="212" t="s">
        <v>143</v>
      </c>
    </row>
    <row r="185" spans="1:65" s="14" customFormat="1" ht="11.25" x14ac:dyDescent="0.2">
      <c r="B185" s="213"/>
      <c r="C185" s="214"/>
      <c r="D185" s="203" t="s">
        <v>159</v>
      </c>
      <c r="E185" s="215" t="s">
        <v>19</v>
      </c>
      <c r="F185" s="216" t="s">
        <v>161</v>
      </c>
      <c r="G185" s="214"/>
      <c r="H185" s="217">
        <v>1.8159999999999998</v>
      </c>
      <c r="I185" s="218"/>
      <c r="J185" s="214"/>
      <c r="K185" s="214"/>
      <c r="L185" s="219"/>
      <c r="M185" s="220"/>
      <c r="N185" s="221"/>
      <c r="O185" s="221"/>
      <c r="P185" s="221"/>
      <c r="Q185" s="221"/>
      <c r="R185" s="221"/>
      <c r="S185" s="221"/>
      <c r="T185" s="222"/>
      <c r="AT185" s="223" t="s">
        <v>159</v>
      </c>
      <c r="AU185" s="223" t="s">
        <v>82</v>
      </c>
      <c r="AV185" s="14" t="s">
        <v>151</v>
      </c>
      <c r="AW185" s="14" t="s">
        <v>33</v>
      </c>
      <c r="AX185" s="14" t="s">
        <v>80</v>
      </c>
      <c r="AY185" s="223" t="s">
        <v>143</v>
      </c>
    </row>
    <row r="186" spans="1:65" s="12" customFormat="1" ht="22.9" customHeight="1" x14ac:dyDescent="0.2">
      <c r="B186" s="157"/>
      <c r="C186" s="158"/>
      <c r="D186" s="159" t="s">
        <v>71</v>
      </c>
      <c r="E186" s="171" t="s">
        <v>151</v>
      </c>
      <c r="F186" s="171" t="s">
        <v>267</v>
      </c>
      <c r="G186" s="158"/>
      <c r="H186" s="158"/>
      <c r="I186" s="161"/>
      <c r="J186" s="172">
        <f>BK186</f>
        <v>0</v>
      </c>
      <c r="K186" s="158"/>
      <c r="L186" s="163"/>
      <c r="M186" s="164"/>
      <c r="N186" s="165"/>
      <c r="O186" s="165"/>
      <c r="P186" s="166">
        <f>SUM(P187:P229)</f>
        <v>0</v>
      </c>
      <c r="Q186" s="165"/>
      <c r="R186" s="166">
        <f>SUM(R187:R229)</f>
        <v>0</v>
      </c>
      <c r="S186" s="165"/>
      <c r="T186" s="167">
        <f>SUM(T187:T229)</f>
        <v>0</v>
      </c>
      <c r="AR186" s="168" t="s">
        <v>80</v>
      </c>
      <c r="AT186" s="169" t="s">
        <v>71</v>
      </c>
      <c r="AU186" s="169" t="s">
        <v>80</v>
      </c>
      <c r="AY186" s="168" t="s">
        <v>143</v>
      </c>
      <c r="BK186" s="170">
        <f>SUM(BK187:BK229)</f>
        <v>0</v>
      </c>
    </row>
    <row r="187" spans="1:65" s="2" customFormat="1" ht="49.15" customHeight="1" x14ac:dyDescent="0.2">
      <c r="A187" s="34"/>
      <c r="B187" s="35"/>
      <c r="C187" s="173" t="s">
        <v>7</v>
      </c>
      <c r="D187" s="173" t="s">
        <v>146</v>
      </c>
      <c r="E187" s="174" t="s">
        <v>268</v>
      </c>
      <c r="F187" s="175" t="s">
        <v>269</v>
      </c>
      <c r="G187" s="176" t="s">
        <v>166</v>
      </c>
      <c r="H187" s="177">
        <v>4.843</v>
      </c>
      <c r="I187" s="178"/>
      <c r="J187" s="179">
        <f>ROUND(I187*H187,2)</f>
        <v>0</v>
      </c>
      <c r="K187" s="175" t="s">
        <v>150</v>
      </c>
      <c r="L187" s="39"/>
      <c r="M187" s="180" t="s">
        <v>19</v>
      </c>
      <c r="N187" s="181" t="s">
        <v>43</v>
      </c>
      <c r="O187" s="64"/>
      <c r="P187" s="182">
        <f>O187*H187</f>
        <v>0</v>
      </c>
      <c r="Q187" s="182">
        <v>0</v>
      </c>
      <c r="R187" s="182">
        <f>Q187*H187</f>
        <v>0</v>
      </c>
      <c r="S187" s="182">
        <v>0</v>
      </c>
      <c r="T187" s="183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84" t="s">
        <v>151</v>
      </c>
      <c r="AT187" s="184" t="s">
        <v>146</v>
      </c>
      <c r="AU187" s="184" t="s">
        <v>82</v>
      </c>
      <c r="AY187" s="17" t="s">
        <v>143</v>
      </c>
      <c r="BE187" s="185">
        <f>IF(N187="základní",J187,0)</f>
        <v>0</v>
      </c>
      <c r="BF187" s="185">
        <f>IF(N187="snížená",J187,0)</f>
        <v>0</v>
      </c>
      <c r="BG187" s="185">
        <f>IF(N187="zákl. přenesená",J187,0)</f>
        <v>0</v>
      </c>
      <c r="BH187" s="185">
        <f>IF(N187="sníž. přenesená",J187,0)</f>
        <v>0</v>
      </c>
      <c r="BI187" s="185">
        <f>IF(N187="nulová",J187,0)</f>
        <v>0</v>
      </c>
      <c r="BJ187" s="17" t="s">
        <v>80</v>
      </c>
      <c r="BK187" s="185">
        <f>ROUND(I187*H187,2)</f>
        <v>0</v>
      </c>
      <c r="BL187" s="17" t="s">
        <v>151</v>
      </c>
      <c r="BM187" s="184" t="s">
        <v>270</v>
      </c>
    </row>
    <row r="188" spans="1:65" s="2" customFormat="1" ht="11.25" x14ac:dyDescent="0.2">
      <c r="A188" s="34"/>
      <c r="B188" s="35"/>
      <c r="C188" s="36"/>
      <c r="D188" s="186" t="s">
        <v>152</v>
      </c>
      <c r="E188" s="36"/>
      <c r="F188" s="187" t="s">
        <v>271</v>
      </c>
      <c r="G188" s="36"/>
      <c r="H188" s="36"/>
      <c r="I188" s="188"/>
      <c r="J188" s="36"/>
      <c r="K188" s="36"/>
      <c r="L188" s="39"/>
      <c r="M188" s="189"/>
      <c r="N188" s="190"/>
      <c r="O188" s="64"/>
      <c r="P188" s="64"/>
      <c r="Q188" s="64"/>
      <c r="R188" s="64"/>
      <c r="S188" s="64"/>
      <c r="T188" s="65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7" t="s">
        <v>152</v>
      </c>
      <c r="AU188" s="17" t="s">
        <v>82</v>
      </c>
    </row>
    <row r="189" spans="1:65" s="13" customFormat="1" ht="11.25" x14ac:dyDescent="0.2">
      <c r="B189" s="201"/>
      <c r="C189" s="202"/>
      <c r="D189" s="203" t="s">
        <v>159</v>
      </c>
      <c r="E189" s="204" t="s">
        <v>19</v>
      </c>
      <c r="F189" s="205" t="s">
        <v>272</v>
      </c>
      <c r="G189" s="202"/>
      <c r="H189" s="206">
        <v>3.9590000000000001</v>
      </c>
      <c r="I189" s="207"/>
      <c r="J189" s="202"/>
      <c r="K189" s="202"/>
      <c r="L189" s="208"/>
      <c r="M189" s="209"/>
      <c r="N189" s="210"/>
      <c r="O189" s="210"/>
      <c r="P189" s="210"/>
      <c r="Q189" s="210"/>
      <c r="R189" s="210"/>
      <c r="S189" s="210"/>
      <c r="T189" s="211"/>
      <c r="AT189" s="212" t="s">
        <v>159</v>
      </c>
      <c r="AU189" s="212" t="s">
        <v>82</v>
      </c>
      <c r="AV189" s="13" t="s">
        <v>82</v>
      </c>
      <c r="AW189" s="13" t="s">
        <v>33</v>
      </c>
      <c r="AX189" s="13" t="s">
        <v>72</v>
      </c>
      <c r="AY189" s="212" t="s">
        <v>143</v>
      </c>
    </row>
    <row r="190" spans="1:65" s="13" customFormat="1" ht="11.25" x14ac:dyDescent="0.2">
      <c r="B190" s="201"/>
      <c r="C190" s="202"/>
      <c r="D190" s="203" t="s">
        <v>159</v>
      </c>
      <c r="E190" s="204" t="s">
        <v>19</v>
      </c>
      <c r="F190" s="205" t="s">
        <v>273</v>
      </c>
      <c r="G190" s="202"/>
      <c r="H190" s="206">
        <v>0.88400000000000001</v>
      </c>
      <c r="I190" s="207"/>
      <c r="J190" s="202"/>
      <c r="K190" s="202"/>
      <c r="L190" s="208"/>
      <c r="M190" s="209"/>
      <c r="N190" s="210"/>
      <c r="O190" s="210"/>
      <c r="P190" s="210"/>
      <c r="Q190" s="210"/>
      <c r="R190" s="210"/>
      <c r="S190" s="210"/>
      <c r="T190" s="211"/>
      <c r="AT190" s="212" t="s">
        <v>159</v>
      </c>
      <c r="AU190" s="212" t="s">
        <v>82</v>
      </c>
      <c r="AV190" s="13" t="s">
        <v>82</v>
      </c>
      <c r="AW190" s="13" t="s">
        <v>33</v>
      </c>
      <c r="AX190" s="13" t="s">
        <v>72</v>
      </c>
      <c r="AY190" s="212" t="s">
        <v>143</v>
      </c>
    </row>
    <row r="191" spans="1:65" s="14" customFormat="1" ht="11.25" x14ac:dyDescent="0.2">
      <c r="B191" s="213"/>
      <c r="C191" s="214"/>
      <c r="D191" s="203" t="s">
        <v>159</v>
      </c>
      <c r="E191" s="215" t="s">
        <v>19</v>
      </c>
      <c r="F191" s="216" t="s">
        <v>161</v>
      </c>
      <c r="G191" s="214"/>
      <c r="H191" s="217">
        <v>4.843</v>
      </c>
      <c r="I191" s="218"/>
      <c r="J191" s="214"/>
      <c r="K191" s="214"/>
      <c r="L191" s="219"/>
      <c r="M191" s="220"/>
      <c r="N191" s="221"/>
      <c r="O191" s="221"/>
      <c r="P191" s="221"/>
      <c r="Q191" s="221"/>
      <c r="R191" s="221"/>
      <c r="S191" s="221"/>
      <c r="T191" s="222"/>
      <c r="AT191" s="223" t="s">
        <v>159</v>
      </c>
      <c r="AU191" s="223" t="s">
        <v>82</v>
      </c>
      <c r="AV191" s="14" t="s">
        <v>151</v>
      </c>
      <c r="AW191" s="14" t="s">
        <v>33</v>
      </c>
      <c r="AX191" s="14" t="s">
        <v>80</v>
      </c>
      <c r="AY191" s="223" t="s">
        <v>143</v>
      </c>
    </row>
    <row r="192" spans="1:65" s="2" customFormat="1" ht="101.25" customHeight="1" x14ac:dyDescent="0.2">
      <c r="A192" s="34"/>
      <c r="B192" s="35"/>
      <c r="C192" s="173" t="s">
        <v>205</v>
      </c>
      <c r="D192" s="173" t="s">
        <v>146</v>
      </c>
      <c r="E192" s="174" t="s">
        <v>274</v>
      </c>
      <c r="F192" s="175" t="s">
        <v>275</v>
      </c>
      <c r="G192" s="176" t="s">
        <v>149</v>
      </c>
      <c r="H192" s="177">
        <v>48.505000000000003</v>
      </c>
      <c r="I192" s="178"/>
      <c r="J192" s="179">
        <f>ROUND(I192*H192,2)</f>
        <v>0</v>
      </c>
      <c r="K192" s="175" t="s">
        <v>150</v>
      </c>
      <c r="L192" s="39"/>
      <c r="M192" s="180" t="s">
        <v>19</v>
      </c>
      <c r="N192" s="181" t="s">
        <v>43</v>
      </c>
      <c r="O192" s="64"/>
      <c r="P192" s="182">
        <f>O192*H192</f>
        <v>0</v>
      </c>
      <c r="Q192" s="182">
        <v>0</v>
      </c>
      <c r="R192" s="182">
        <f>Q192*H192</f>
        <v>0</v>
      </c>
      <c r="S192" s="182">
        <v>0</v>
      </c>
      <c r="T192" s="183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84" t="s">
        <v>151</v>
      </c>
      <c r="AT192" s="184" t="s">
        <v>146</v>
      </c>
      <c r="AU192" s="184" t="s">
        <v>82</v>
      </c>
      <c r="AY192" s="17" t="s">
        <v>143</v>
      </c>
      <c r="BE192" s="185">
        <f>IF(N192="základní",J192,0)</f>
        <v>0</v>
      </c>
      <c r="BF192" s="185">
        <f>IF(N192="snížená",J192,0)</f>
        <v>0</v>
      </c>
      <c r="BG192" s="185">
        <f>IF(N192="zákl. přenesená",J192,0)</f>
        <v>0</v>
      </c>
      <c r="BH192" s="185">
        <f>IF(N192="sníž. přenesená",J192,0)</f>
        <v>0</v>
      </c>
      <c r="BI192" s="185">
        <f>IF(N192="nulová",J192,0)</f>
        <v>0</v>
      </c>
      <c r="BJ192" s="17" t="s">
        <v>80</v>
      </c>
      <c r="BK192" s="185">
        <f>ROUND(I192*H192,2)</f>
        <v>0</v>
      </c>
      <c r="BL192" s="17" t="s">
        <v>151</v>
      </c>
      <c r="BM192" s="184" t="s">
        <v>276</v>
      </c>
    </row>
    <row r="193" spans="1:65" s="2" customFormat="1" ht="11.25" x14ac:dyDescent="0.2">
      <c r="A193" s="34"/>
      <c r="B193" s="35"/>
      <c r="C193" s="36"/>
      <c r="D193" s="186" t="s">
        <v>152</v>
      </c>
      <c r="E193" s="36"/>
      <c r="F193" s="187" t="s">
        <v>277</v>
      </c>
      <c r="G193" s="36"/>
      <c r="H193" s="36"/>
      <c r="I193" s="188"/>
      <c r="J193" s="36"/>
      <c r="K193" s="36"/>
      <c r="L193" s="39"/>
      <c r="M193" s="189"/>
      <c r="N193" s="190"/>
      <c r="O193" s="64"/>
      <c r="P193" s="64"/>
      <c r="Q193" s="64"/>
      <c r="R193" s="64"/>
      <c r="S193" s="64"/>
      <c r="T193" s="65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7" t="s">
        <v>152</v>
      </c>
      <c r="AU193" s="17" t="s">
        <v>82</v>
      </c>
    </row>
    <row r="194" spans="1:65" s="13" customFormat="1" ht="11.25" x14ac:dyDescent="0.2">
      <c r="B194" s="201"/>
      <c r="C194" s="202"/>
      <c r="D194" s="203" t="s">
        <v>159</v>
      </c>
      <c r="E194" s="204" t="s">
        <v>19</v>
      </c>
      <c r="F194" s="205" t="s">
        <v>278</v>
      </c>
      <c r="G194" s="202"/>
      <c r="H194" s="206">
        <v>39.664000000000001</v>
      </c>
      <c r="I194" s="207"/>
      <c r="J194" s="202"/>
      <c r="K194" s="202"/>
      <c r="L194" s="208"/>
      <c r="M194" s="209"/>
      <c r="N194" s="210"/>
      <c r="O194" s="210"/>
      <c r="P194" s="210"/>
      <c r="Q194" s="210"/>
      <c r="R194" s="210"/>
      <c r="S194" s="210"/>
      <c r="T194" s="211"/>
      <c r="AT194" s="212" t="s">
        <v>159</v>
      </c>
      <c r="AU194" s="212" t="s">
        <v>82</v>
      </c>
      <c r="AV194" s="13" t="s">
        <v>82</v>
      </c>
      <c r="AW194" s="13" t="s">
        <v>33</v>
      </c>
      <c r="AX194" s="13" t="s">
        <v>72</v>
      </c>
      <c r="AY194" s="212" t="s">
        <v>143</v>
      </c>
    </row>
    <row r="195" spans="1:65" s="13" customFormat="1" ht="11.25" x14ac:dyDescent="0.2">
      <c r="B195" s="201"/>
      <c r="C195" s="202"/>
      <c r="D195" s="203" t="s">
        <v>159</v>
      </c>
      <c r="E195" s="204" t="s">
        <v>19</v>
      </c>
      <c r="F195" s="205" t="s">
        <v>279</v>
      </c>
      <c r="G195" s="202"/>
      <c r="H195" s="206">
        <v>8.8409999999999993</v>
      </c>
      <c r="I195" s="207"/>
      <c r="J195" s="202"/>
      <c r="K195" s="202"/>
      <c r="L195" s="208"/>
      <c r="M195" s="209"/>
      <c r="N195" s="210"/>
      <c r="O195" s="210"/>
      <c r="P195" s="210"/>
      <c r="Q195" s="210"/>
      <c r="R195" s="210"/>
      <c r="S195" s="210"/>
      <c r="T195" s="211"/>
      <c r="AT195" s="212" t="s">
        <v>159</v>
      </c>
      <c r="AU195" s="212" t="s">
        <v>82</v>
      </c>
      <c r="AV195" s="13" t="s">
        <v>82</v>
      </c>
      <c r="AW195" s="13" t="s">
        <v>33</v>
      </c>
      <c r="AX195" s="13" t="s">
        <v>72</v>
      </c>
      <c r="AY195" s="212" t="s">
        <v>143</v>
      </c>
    </row>
    <row r="196" spans="1:65" s="14" customFormat="1" ht="11.25" x14ac:dyDescent="0.2">
      <c r="B196" s="213"/>
      <c r="C196" s="214"/>
      <c r="D196" s="203" t="s">
        <v>159</v>
      </c>
      <c r="E196" s="215" t="s">
        <v>19</v>
      </c>
      <c r="F196" s="216" t="s">
        <v>161</v>
      </c>
      <c r="G196" s="214"/>
      <c r="H196" s="217">
        <v>48.505000000000003</v>
      </c>
      <c r="I196" s="218"/>
      <c r="J196" s="214"/>
      <c r="K196" s="214"/>
      <c r="L196" s="219"/>
      <c r="M196" s="220"/>
      <c r="N196" s="221"/>
      <c r="O196" s="221"/>
      <c r="P196" s="221"/>
      <c r="Q196" s="221"/>
      <c r="R196" s="221"/>
      <c r="S196" s="221"/>
      <c r="T196" s="222"/>
      <c r="AT196" s="223" t="s">
        <v>159</v>
      </c>
      <c r="AU196" s="223" t="s">
        <v>82</v>
      </c>
      <c r="AV196" s="14" t="s">
        <v>151</v>
      </c>
      <c r="AW196" s="14" t="s">
        <v>33</v>
      </c>
      <c r="AX196" s="14" t="s">
        <v>80</v>
      </c>
      <c r="AY196" s="223" t="s">
        <v>143</v>
      </c>
    </row>
    <row r="197" spans="1:65" s="2" customFormat="1" ht="37.9" customHeight="1" x14ac:dyDescent="0.2">
      <c r="A197" s="34"/>
      <c r="B197" s="35"/>
      <c r="C197" s="173" t="s">
        <v>280</v>
      </c>
      <c r="D197" s="173" t="s">
        <v>146</v>
      </c>
      <c r="E197" s="174" t="s">
        <v>281</v>
      </c>
      <c r="F197" s="175" t="s">
        <v>282</v>
      </c>
      <c r="G197" s="176" t="s">
        <v>149</v>
      </c>
      <c r="H197" s="177">
        <v>48.505000000000003</v>
      </c>
      <c r="I197" s="178"/>
      <c r="J197" s="179">
        <f>ROUND(I197*H197,2)</f>
        <v>0</v>
      </c>
      <c r="K197" s="175" t="s">
        <v>150</v>
      </c>
      <c r="L197" s="39"/>
      <c r="M197" s="180" t="s">
        <v>19</v>
      </c>
      <c r="N197" s="181" t="s">
        <v>43</v>
      </c>
      <c r="O197" s="64"/>
      <c r="P197" s="182">
        <f>O197*H197</f>
        <v>0</v>
      </c>
      <c r="Q197" s="182">
        <v>0</v>
      </c>
      <c r="R197" s="182">
        <f>Q197*H197</f>
        <v>0</v>
      </c>
      <c r="S197" s="182">
        <v>0</v>
      </c>
      <c r="T197" s="183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84" t="s">
        <v>151</v>
      </c>
      <c r="AT197" s="184" t="s">
        <v>146</v>
      </c>
      <c r="AU197" s="184" t="s">
        <v>82</v>
      </c>
      <c r="AY197" s="17" t="s">
        <v>143</v>
      </c>
      <c r="BE197" s="185">
        <f>IF(N197="základní",J197,0)</f>
        <v>0</v>
      </c>
      <c r="BF197" s="185">
        <f>IF(N197="snížená",J197,0)</f>
        <v>0</v>
      </c>
      <c r="BG197" s="185">
        <f>IF(N197="zákl. přenesená",J197,0)</f>
        <v>0</v>
      </c>
      <c r="BH197" s="185">
        <f>IF(N197="sníž. přenesená",J197,0)</f>
        <v>0</v>
      </c>
      <c r="BI197" s="185">
        <f>IF(N197="nulová",J197,0)</f>
        <v>0</v>
      </c>
      <c r="BJ197" s="17" t="s">
        <v>80</v>
      </c>
      <c r="BK197" s="185">
        <f>ROUND(I197*H197,2)</f>
        <v>0</v>
      </c>
      <c r="BL197" s="17" t="s">
        <v>151</v>
      </c>
      <c r="BM197" s="184" t="s">
        <v>283</v>
      </c>
    </row>
    <row r="198" spans="1:65" s="2" customFormat="1" ht="11.25" x14ac:dyDescent="0.2">
      <c r="A198" s="34"/>
      <c r="B198" s="35"/>
      <c r="C198" s="36"/>
      <c r="D198" s="186" t="s">
        <v>152</v>
      </c>
      <c r="E198" s="36"/>
      <c r="F198" s="187" t="s">
        <v>284</v>
      </c>
      <c r="G198" s="36"/>
      <c r="H198" s="36"/>
      <c r="I198" s="188"/>
      <c r="J198" s="36"/>
      <c r="K198" s="36"/>
      <c r="L198" s="39"/>
      <c r="M198" s="189"/>
      <c r="N198" s="190"/>
      <c r="O198" s="64"/>
      <c r="P198" s="64"/>
      <c r="Q198" s="64"/>
      <c r="R198" s="64"/>
      <c r="S198" s="64"/>
      <c r="T198" s="65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7" t="s">
        <v>152</v>
      </c>
      <c r="AU198" s="17" t="s">
        <v>82</v>
      </c>
    </row>
    <row r="199" spans="1:65" s="2" customFormat="1" ht="37.9" customHeight="1" x14ac:dyDescent="0.2">
      <c r="A199" s="34"/>
      <c r="B199" s="35"/>
      <c r="C199" s="173" t="s">
        <v>213</v>
      </c>
      <c r="D199" s="173" t="s">
        <v>146</v>
      </c>
      <c r="E199" s="174" t="s">
        <v>285</v>
      </c>
      <c r="F199" s="175" t="s">
        <v>286</v>
      </c>
      <c r="G199" s="176" t="s">
        <v>149</v>
      </c>
      <c r="H199" s="177">
        <v>48.505000000000003</v>
      </c>
      <c r="I199" s="178"/>
      <c r="J199" s="179">
        <f>ROUND(I199*H199,2)</f>
        <v>0</v>
      </c>
      <c r="K199" s="175" t="s">
        <v>150</v>
      </c>
      <c r="L199" s="39"/>
      <c r="M199" s="180" t="s">
        <v>19</v>
      </c>
      <c r="N199" s="181" t="s">
        <v>43</v>
      </c>
      <c r="O199" s="64"/>
      <c r="P199" s="182">
        <f>O199*H199</f>
        <v>0</v>
      </c>
      <c r="Q199" s="182">
        <v>0</v>
      </c>
      <c r="R199" s="182">
        <f>Q199*H199</f>
        <v>0</v>
      </c>
      <c r="S199" s="182">
        <v>0</v>
      </c>
      <c r="T199" s="183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84" t="s">
        <v>151</v>
      </c>
      <c r="AT199" s="184" t="s">
        <v>146</v>
      </c>
      <c r="AU199" s="184" t="s">
        <v>82</v>
      </c>
      <c r="AY199" s="17" t="s">
        <v>143</v>
      </c>
      <c r="BE199" s="185">
        <f>IF(N199="základní",J199,0)</f>
        <v>0</v>
      </c>
      <c r="BF199" s="185">
        <f>IF(N199="snížená",J199,0)</f>
        <v>0</v>
      </c>
      <c r="BG199" s="185">
        <f>IF(N199="zákl. přenesená",J199,0)</f>
        <v>0</v>
      </c>
      <c r="BH199" s="185">
        <f>IF(N199="sníž. přenesená",J199,0)</f>
        <v>0</v>
      </c>
      <c r="BI199" s="185">
        <f>IF(N199="nulová",J199,0)</f>
        <v>0</v>
      </c>
      <c r="BJ199" s="17" t="s">
        <v>80</v>
      </c>
      <c r="BK199" s="185">
        <f>ROUND(I199*H199,2)</f>
        <v>0</v>
      </c>
      <c r="BL199" s="17" t="s">
        <v>151</v>
      </c>
      <c r="BM199" s="184" t="s">
        <v>287</v>
      </c>
    </row>
    <row r="200" spans="1:65" s="2" customFormat="1" ht="11.25" x14ac:dyDescent="0.2">
      <c r="A200" s="34"/>
      <c r="B200" s="35"/>
      <c r="C200" s="36"/>
      <c r="D200" s="186" t="s">
        <v>152</v>
      </c>
      <c r="E200" s="36"/>
      <c r="F200" s="187" t="s">
        <v>288</v>
      </c>
      <c r="G200" s="36"/>
      <c r="H200" s="36"/>
      <c r="I200" s="188"/>
      <c r="J200" s="36"/>
      <c r="K200" s="36"/>
      <c r="L200" s="39"/>
      <c r="M200" s="189"/>
      <c r="N200" s="190"/>
      <c r="O200" s="64"/>
      <c r="P200" s="64"/>
      <c r="Q200" s="64"/>
      <c r="R200" s="64"/>
      <c r="S200" s="64"/>
      <c r="T200" s="65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7" t="s">
        <v>152</v>
      </c>
      <c r="AU200" s="17" t="s">
        <v>82</v>
      </c>
    </row>
    <row r="201" spans="1:65" s="2" customFormat="1" ht="78" customHeight="1" x14ac:dyDescent="0.2">
      <c r="A201" s="34"/>
      <c r="B201" s="35"/>
      <c r="C201" s="173" t="s">
        <v>289</v>
      </c>
      <c r="D201" s="173" t="s">
        <v>146</v>
      </c>
      <c r="E201" s="174" t="s">
        <v>290</v>
      </c>
      <c r="F201" s="175" t="s">
        <v>291</v>
      </c>
      <c r="G201" s="176" t="s">
        <v>180</v>
      </c>
      <c r="H201" s="177">
        <v>0.54</v>
      </c>
      <c r="I201" s="178"/>
      <c r="J201" s="179">
        <f>ROUND(I201*H201,2)</f>
        <v>0</v>
      </c>
      <c r="K201" s="175" t="s">
        <v>150</v>
      </c>
      <c r="L201" s="39"/>
      <c r="M201" s="180" t="s">
        <v>19</v>
      </c>
      <c r="N201" s="181" t="s">
        <v>43</v>
      </c>
      <c r="O201" s="64"/>
      <c r="P201" s="182">
        <f>O201*H201</f>
        <v>0</v>
      </c>
      <c r="Q201" s="182">
        <v>0</v>
      </c>
      <c r="R201" s="182">
        <f>Q201*H201</f>
        <v>0</v>
      </c>
      <c r="S201" s="182">
        <v>0</v>
      </c>
      <c r="T201" s="183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84" t="s">
        <v>151</v>
      </c>
      <c r="AT201" s="184" t="s">
        <v>146</v>
      </c>
      <c r="AU201" s="184" t="s">
        <v>82</v>
      </c>
      <c r="AY201" s="17" t="s">
        <v>143</v>
      </c>
      <c r="BE201" s="185">
        <f>IF(N201="základní",J201,0)</f>
        <v>0</v>
      </c>
      <c r="BF201" s="185">
        <f>IF(N201="snížená",J201,0)</f>
        <v>0</v>
      </c>
      <c r="BG201" s="185">
        <f>IF(N201="zákl. přenesená",J201,0)</f>
        <v>0</v>
      </c>
      <c r="BH201" s="185">
        <f>IF(N201="sníž. přenesená",J201,0)</f>
        <v>0</v>
      </c>
      <c r="BI201" s="185">
        <f>IF(N201="nulová",J201,0)</f>
        <v>0</v>
      </c>
      <c r="BJ201" s="17" t="s">
        <v>80</v>
      </c>
      <c r="BK201" s="185">
        <f>ROUND(I201*H201,2)</f>
        <v>0</v>
      </c>
      <c r="BL201" s="17" t="s">
        <v>151</v>
      </c>
      <c r="BM201" s="184" t="s">
        <v>292</v>
      </c>
    </row>
    <row r="202" spans="1:65" s="2" customFormat="1" ht="11.25" x14ac:dyDescent="0.2">
      <c r="A202" s="34"/>
      <c r="B202" s="35"/>
      <c r="C202" s="36"/>
      <c r="D202" s="186" t="s">
        <v>152</v>
      </c>
      <c r="E202" s="36"/>
      <c r="F202" s="187" t="s">
        <v>293</v>
      </c>
      <c r="G202" s="36"/>
      <c r="H202" s="36"/>
      <c r="I202" s="188"/>
      <c r="J202" s="36"/>
      <c r="K202" s="36"/>
      <c r="L202" s="39"/>
      <c r="M202" s="189"/>
      <c r="N202" s="190"/>
      <c r="O202" s="64"/>
      <c r="P202" s="64"/>
      <c r="Q202" s="64"/>
      <c r="R202" s="64"/>
      <c r="S202" s="64"/>
      <c r="T202" s="65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7" t="s">
        <v>152</v>
      </c>
      <c r="AU202" s="17" t="s">
        <v>82</v>
      </c>
    </row>
    <row r="203" spans="1:65" s="2" customFormat="1" ht="37.9" customHeight="1" x14ac:dyDescent="0.2">
      <c r="A203" s="34"/>
      <c r="B203" s="35"/>
      <c r="C203" s="173" t="s">
        <v>218</v>
      </c>
      <c r="D203" s="173" t="s">
        <v>146</v>
      </c>
      <c r="E203" s="174" t="s">
        <v>294</v>
      </c>
      <c r="F203" s="175" t="s">
        <v>295</v>
      </c>
      <c r="G203" s="176" t="s">
        <v>296</v>
      </c>
      <c r="H203" s="177">
        <v>4</v>
      </c>
      <c r="I203" s="178"/>
      <c r="J203" s="179">
        <f>ROUND(I203*H203,2)</f>
        <v>0</v>
      </c>
      <c r="K203" s="175" t="s">
        <v>150</v>
      </c>
      <c r="L203" s="39"/>
      <c r="M203" s="180" t="s">
        <v>19</v>
      </c>
      <c r="N203" s="181" t="s">
        <v>43</v>
      </c>
      <c r="O203" s="64"/>
      <c r="P203" s="182">
        <f>O203*H203</f>
        <v>0</v>
      </c>
      <c r="Q203" s="182">
        <v>0</v>
      </c>
      <c r="R203" s="182">
        <f>Q203*H203</f>
        <v>0</v>
      </c>
      <c r="S203" s="182">
        <v>0</v>
      </c>
      <c r="T203" s="183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84" t="s">
        <v>151</v>
      </c>
      <c r="AT203" s="184" t="s">
        <v>146</v>
      </c>
      <c r="AU203" s="184" t="s">
        <v>82</v>
      </c>
      <c r="AY203" s="17" t="s">
        <v>143</v>
      </c>
      <c r="BE203" s="185">
        <f>IF(N203="základní",J203,0)</f>
        <v>0</v>
      </c>
      <c r="BF203" s="185">
        <f>IF(N203="snížená",J203,0)</f>
        <v>0</v>
      </c>
      <c r="BG203" s="185">
        <f>IF(N203="zákl. přenesená",J203,0)</f>
        <v>0</v>
      </c>
      <c r="BH203" s="185">
        <f>IF(N203="sníž. přenesená",J203,0)</f>
        <v>0</v>
      </c>
      <c r="BI203" s="185">
        <f>IF(N203="nulová",J203,0)</f>
        <v>0</v>
      </c>
      <c r="BJ203" s="17" t="s">
        <v>80</v>
      </c>
      <c r="BK203" s="185">
        <f>ROUND(I203*H203,2)</f>
        <v>0</v>
      </c>
      <c r="BL203" s="17" t="s">
        <v>151</v>
      </c>
      <c r="BM203" s="184" t="s">
        <v>297</v>
      </c>
    </row>
    <row r="204" spans="1:65" s="2" customFormat="1" ht="11.25" x14ac:dyDescent="0.2">
      <c r="A204" s="34"/>
      <c r="B204" s="35"/>
      <c r="C204" s="36"/>
      <c r="D204" s="186" t="s">
        <v>152</v>
      </c>
      <c r="E204" s="36"/>
      <c r="F204" s="187" t="s">
        <v>298</v>
      </c>
      <c r="G204" s="36"/>
      <c r="H204" s="36"/>
      <c r="I204" s="188"/>
      <c r="J204" s="36"/>
      <c r="K204" s="36"/>
      <c r="L204" s="39"/>
      <c r="M204" s="189"/>
      <c r="N204" s="190"/>
      <c r="O204" s="64"/>
      <c r="P204" s="64"/>
      <c r="Q204" s="64"/>
      <c r="R204" s="64"/>
      <c r="S204" s="64"/>
      <c r="T204" s="65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7" t="s">
        <v>152</v>
      </c>
      <c r="AU204" s="17" t="s">
        <v>82</v>
      </c>
    </row>
    <row r="205" spans="1:65" s="2" customFormat="1" ht="37.9" customHeight="1" x14ac:dyDescent="0.2">
      <c r="A205" s="34"/>
      <c r="B205" s="35"/>
      <c r="C205" s="173" t="s">
        <v>299</v>
      </c>
      <c r="D205" s="173" t="s">
        <v>146</v>
      </c>
      <c r="E205" s="174" t="s">
        <v>300</v>
      </c>
      <c r="F205" s="175" t="s">
        <v>301</v>
      </c>
      <c r="G205" s="176" t="s">
        <v>296</v>
      </c>
      <c r="H205" s="177">
        <v>28</v>
      </c>
      <c r="I205" s="178"/>
      <c r="J205" s="179">
        <f>ROUND(I205*H205,2)</f>
        <v>0</v>
      </c>
      <c r="K205" s="175" t="s">
        <v>150</v>
      </c>
      <c r="L205" s="39"/>
      <c r="M205" s="180" t="s">
        <v>19</v>
      </c>
      <c r="N205" s="181" t="s">
        <v>43</v>
      </c>
      <c r="O205" s="64"/>
      <c r="P205" s="182">
        <f>O205*H205</f>
        <v>0</v>
      </c>
      <c r="Q205" s="182">
        <v>0</v>
      </c>
      <c r="R205" s="182">
        <f>Q205*H205</f>
        <v>0</v>
      </c>
      <c r="S205" s="182">
        <v>0</v>
      </c>
      <c r="T205" s="183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84" t="s">
        <v>151</v>
      </c>
      <c r="AT205" s="184" t="s">
        <v>146</v>
      </c>
      <c r="AU205" s="184" t="s">
        <v>82</v>
      </c>
      <c r="AY205" s="17" t="s">
        <v>143</v>
      </c>
      <c r="BE205" s="185">
        <f>IF(N205="základní",J205,0)</f>
        <v>0</v>
      </c>
      <c r="BF205" s="185">
        <f>IF(N205="snížená",J205,0)</f>
        <v>0</v>
      </c>
      <c r="BG205" s="185">
        <f>IF(N205="zákl. přenesená",J205,0)</f>
        <v>0</v>
      </c>
      <c r="BH205" s="185">
        <f>IF(N205="sníž. přenesená",J205,0)</f>
        <v>0</v>
      </c>
      <c r="BI205" s="185">
        <f>IF(N205="nulová",J205,0)</f>
        <v>0</v>
      </c>
      <c r="BJ205" s="17" t="s">
        <v>80</v>
      </c>
      <c r="BK205" s="185">
        <f>ROUND(I205*H205,2)</f>
        <v>0</v>
      </c>
      <c r="BL205" s="17" t="s">
        <v>151</v>
      </c>
      <c r="BM205" s="184" t="s">
        <v>302</v>
      </c>
    </row>
    <row r="206" spans="1:65" s="2" customFormat="1" ht="11.25" x14ac:dyDescent="0.2">
      <c r="A206" s="34"/>
      <c r="B206" s="35"/>
      <c r="C206" s="36"/>
      <c r="D206" s="186" t="s">
        <v>152</v>
      </c>
      <c r="E206" s="36"/>
      <c r="F206" s="187" t="s">
        <v>303</v>
      </c>
      <c r="G206" s="36"/>
      <c r="H206" s="36"/>
      <c r="I206" s="188"/>
      <c r="J206" s="36"/>
      <c r="K206" s="36"/>
      <c r="L206" s="39"/>
      <c r="M206" s="189"/>
      <c r="N206" s="190"/>
      <c r="O206" s="64"/>
      <c r="P206" s="64"/>
      <c r="Q206" s="64"/>
      <c r="R206" s="64"/>
      <c r="S206" s="64"/>
      <c r="T206" s="65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7" t="s">
        <v>152</v>
      </c>
      <c r="AU206" s="17" t="s">
        <v>82</v>
      </c>
    </row>
    <row r="207" spans="1:65" s="2" customFormat="1" ht="37.9" customHeight="1" x14ac:dyDescent="0.2">
      <c r="A207" s="34"/>
      <c r="B207" s="35"/>
      <c r="C207" s="173" t="s">
        <v>222</v>
      </c>
      <c r="D207" s="173" t="s">
        <v>146</v>
      </c>
      <c r="E207" s="174" t="s">
        <v>300</v>
      </c>
      <c r="F207" s="175" t="s">
        <v>301</v>
      </c>
      <c r="G207" s="176" t="s">
        <v>296</v>
      </c>
      <c r="H207" s="177">
        <v>34</v>
      </c>
      <c r="I207" s="178"/>
      <c r="J207" s="179">
        <f>ROUND(I207*H207,2)</f>
        <v>0</v>
      </c>
      <c r="K207" s="175" t="s">
        <v>150</v>
      </c>
      <c r="L207" s="39"/>
      <c r="M207" s="180" t="s">
        <v>19</v>
      </c>
      <c r="N207" s="181" t="s">
        <v>43</v>
      </c>
      <c r="O207" s="64"/>
      <c r="P207" s="182">
        <f>O207*H207</f>
        <v>0</v>
      </c>
      <c r="Q207" s="182">
        <v>0</v>
      </c>
      <c r="R207" s="182">
        <f>Q207*H207</f>
        <v>0</v>
      </c>
      <c r="S207" s="182">
        <v>0</v>
      </c>
      <c r="T207" s="183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84" t="s">
        <v>151</v>
      </c>
      <c r="AT207" s="184" t="s">
        <v>146</v>
      </c>
      <c r="AU207" s="184" t="s">
        <v>82</v>
      </c>
      <c r="AY207" s="17" t="s">
        <v>143</v>
      </c>
      <c r="BE207" s="185">
        <f>IF(N207="základní",J207,0)</f>
        <v>0</v>
      </c>
      <c r="BF207" s="185">
        <f>IF(N207="snížená",J207,0)</f>
        <v>0</v>
      </c>
      <c r="BG207" s="185">
        <f>IF(N207="zákl. přenesená",J207,0)</f>
        <v>0</v>
      </c>
      <c r="BH207" s="185">
        <f>IF(N207="sníž. přenesená",J207,0)</f>
        <v>0</v>
      </c>
      <c r="BI207" s="185">
        <f>IF(N207="nulová",J207,0)</f>
        <v>0</v>
      </c>
      <c r="BJ207" s="17" t="s">
        <v>80</v>
      </c>
      <c r="BK207" s="185">
        <f>ROUND(I207*H207,2)</f>
        <v>0</v>
      </c>
      <c r="BL207" s="17" t="s">
        <v>151</v>
      </c>
      <c r="BM207" s="184" t="s">
        <v>304</v>
      </c>
    </row>
    <row r="208" spans="1:65" s="2" customFormat="1" ht="11.25" x14ac:dyDescent="0.2">
      <c r="A208" s="34"/>
      <c r="B208" s="35"/>
      <c r="C208" s="36"/>
      <c r="D208" s="186" t="s">
        <v>152</v>
      </c>
      <c r="E208" s="36"/>
      <c r="F208" s="187" t="s">
        <v>303</v>
      </c>
      <c r="G208" s="36"/>
      <c r="H208" s="36"/>
      <c r="I208" s="188"/>
      <c r="J208" s="36"/>
      <c r="K208" s="36"/>
      <c r="L208" s="39"/>
      <c r="M208" s="189"/>
      <c r="N208" s="190"/>
      <c r="O208" s="64"/>
      <c r="P208" s="64"/>
      <c r="Q208" s="64"/>
      <c r="R208" s="64"/>
      <c r="S208" s="64"/>
      <c r="T208" s="65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7" t="s">
        <v>152</v>
      </c>
      <c r="AU208" s="17" t="s">
        <v>82</v>
      </c>
    </row>
    <row r="209" spans="1:65" s="13" customFormat="1" ht="11.25" x14ac:dyDescent="0.2">
      <c r="B209" s="201"/>
      <c r="C209" s="202"/>
      <c r="D209" s="203" t="s">
        <v>159</v>
      </c>
      <c r="E209" s="204" t="s">
        <v>19</v>
      </c>
      <c r="F209" s="205" t="s">
        <v>305</v>
      </c>
      <c r="G209" s="202"/>
      <c r="H209" s="206">
        <v>34</v>
      </c>
      <c r="I209" s="207"/>
      <c r="J209" s="202"/>
      <c r="K209" s="202"/>
      <c r="L209" s="208"/>
      <c r="M209" s="209"/>
      <c r="N209" s="210"/>
      <c r="O209" s="210"/>
      <c r="P209" s="210"/>
      <c r="Q209" s="210"/>
      <c r="R209" s="210"/>
      <c r="S209" s="210"/>
      <c r="T209" s="211"/>
      <c r="AT209" s="212" t="s">
        <v>159</v>
      </c>
      <c r="AU209" s="212" t="s">
        <v>82</v>
      </c>
      <c r="AV209" s="13" t="s">
        <v>82</v>
      </c>
      <c r="AW209" s="13" t="s">
        <v>33</v>
      </c>
      <c r="AX209" s="13" t="s">
        <v>72</v>
      </c>
      <c r="AY209" s="212" t="s">
        <v>143</v>
      </c>
    </row>
    <row r="210" spans="1:65" s="14" customFormat="1" ht="11.25" x14ac:dyDescent="0.2">
      <c r="B210" s="213"/>
      <c r="C210" s="214"/>
      <c r="D210" s="203" t="s">
        <v>159</v>
      </c>
      <c r="E210" s="215" t="s">
        <v>19</v>
      </c>
      <c r="F210" s="216" t="s">
        <v>161</v>
      </c>
      <c r="G210" s="214"/>
      <c r="H210" s="217">
        <v>34</v>
      </c>
      <c r="I210" s="218"/>
      <c r="J210" s="214"/>
      <c r="K210" s="214"/>
      <c r="L210" s="219"/>
      <c r="M210" s="220"/>
      <c r="N210" s="221"/>
      <c r="O210" s="221"/>
      <c r="P210" s="221"/>
      <c r="Q210" s="221"/>
      <c r="R210" s="221"/>
      <c r="S210" s="221"/>
      <c r="T210" s="222"/>
      <c r="AT210" s="223" t="s">
        <v>159</v>
      </c>
      <c r="AU210" s="223" t="s">
        <v>82</v>
      </c>
      <c r="AV210" s="14" t="s">
        <v>151</v>
      </c>
      <c r="AW210" s="14" t="s">
        <v>33</v>
      </c>
      <c r="AX210" s="14" t="s">
        <v>80</v>
      </c>
      <c r="AY210" s="223" t="s">
        <v>143</v>
      </c>
    </row>
    <row r="211" spans="1:65" s="2" customFormat="1" ht="16.5" customHeight="1" x14ac:dyDescent="0.2">
      <c r="A211" s="34"/>
      <c r="B211" s="35"/>
      <c r="C211" s="173" t="s">
        <v>232</v>
      </c>
      <c r="D211" s="173" t="s">
        <v>146</v>
      </c>
      <c r="E211" s="174" t="s">
        <v>306</v>
      </c>
      <c r="F211" s="175" t="s">
        <v>307</v>
      </c>
      <c r="G211" s="176" t="s">
        <v>308</v>
      </c>
      <c r="H211" s="177">
        <v>2</v>
      </c>
      <c r="I211" s="178"/>
      <c r="J211" s="179">
        <f>ROUND(I211*H211,2)</f>
        <v>0</v>
      </c>
      <c r="K211" s="175" t="s">
        <v>19</v>
      </c>
      <c r="L211" s="39"/>
      <c r="M211" s="180" t="s">
        <v>19</v>
      </c>
      <c r="N211" s="181" t="s">
        <v>43</v>
      </c>
      <c r="O211" s="64"/>
      <c r="P211" s="182">
        <f>O211*H211</f>
        <v>0</v>
      </c>
      <c r="Q211" s="182">
        <v>0</v>
      </c>
      <c r="R211" s="182">
        <f>Q211*H211</f>
        <v>0</v>
      </c>
      <c r="S211" s="182">
        <v>0</v>
      </c>
      <c r="T211" s="183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84" t="s">
        <v>151</v>
      </c>
      <c r="AT211" s="184" t="s">
        <v>146</v>
      </c>
      <c r="AU211" s="184" t="s">
        <v>82</v>
      </c>
      <c r="AY211" s="17" t="s">
        <v>143</v>
      </c>
      <c r="BE211" s="185">
        <f>IF(N211="základní",J211,0)</f>
        <v>0</v>
      </c>
      <c r="BF211" s="185">
        <f>IF(N211="snížená",J211,0)</f>
        <v>0</v>
      </c>
      <c r="BG211" s="185">
        <f>IF(N211="zákl. přenesená",J211,0)</f>
        <v>0</v>
      </c>
      <c r="BH211" s="185">
        <f>IF(N211="sníž. přenesená",J211,0)</f>
        <v>0</v>
      </c>
      <c r="BI211" s="185">
        <f>IF(N211="nulová",J211,0)</f>
        <v>0</v>
      </c>
      <c r="BJ211" s="17" t="s">
        <v>80</v>
      </c>
      <c r="BK211" s="185">
        <f>ROUND(I211*H211,2)</f>
        <v>0</v>
      </c>
      <c r="BL211" s="17" t="s">
        <v>151</v>
      </c>
      <c r="BM211" s="184" t="s">
        <v>309</v>
      </c>
    </row>
    <row r="212" spans="1:65" s="2" customFormat="1" ht="37.9" customHeight="1" x14ac:dyDescent="0.2">
      <c r="A212" s="34"/>
      <c r="B212" s="35"/>
      <c r="C212" s="173" t="s">
        <v>310</v>
      </c>
      <c r="D212" s="173" t="s">
        <v>146</v>
      </c>
      <c r="E212" s="174" t="s">
        <v>311</v>
      </c>
      <c r="F212" s="175" t="s">
        <v>312</v>
      </c>
      <c r="G212" s="176" t="s">
        <v>180</v>
      </c>
      <c r="H212" s="177">
        <v>2.36</v>
      </c>
      <c r="I212" s="178"/>
      <c r="J212" s="179">
        <f>ROUND(I212*H212,2)</f>
        <v>0</v>
      </c>
      <c r="K212" s="175" t="s">
        <v>150</v>
      </c>
      <c r="L212" s="39"/>
      <c r="M212" s="180" t="s">
        <v>19</v>
      </c>
      <c r="N212" s="181" t="s">
        <v>43</v>
      </c>
      <c r="O212" s="64"/>
      <c r="P212" s="182">
        <f>O212*H212</f>
        <v>0</v>
      </c>
      <c r="Q212" s="182">
        <v>0</v>
      </c>
      <c r="R212" s="182">
        <f>Q212*H212</f>
        <v>0</v>
      </c>
      <c r="S212" s="182">
        <v>0</v>
      </c>
      <c r="T212" s="183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84" t="s">
        <v>151</v>
      </c>
      <c r="AT212" s="184" t="s">
        <v>146</v>
      </c>
      <c r="AU212" s="184" t="s">
        <v>82</v>
      </c>
      <c r="AY212" s="17" t="s">
        <v>143</v>
      </c>
      <c r="BE212" s="185">
        <f>IF(N212="základní",J212,0)</f>
        <v>0</v>
      </c>
      <c r="BF212" s="185">
        <f>IF(N212="snížená",J212,0)</f>
        <v>0</v>
      </c>
      <c r="BG212" s="185">
        <f>IF(N212="zákl. přenesená",J212,0)</f>
        <v>0</v>
      </c>
      <c r="BH212" s="185">
        <f>IF(N212="sníž. přenesená",J212,0)</f>
        <v>0</v>
      </c>
      <c r="BI212" s="185">
        <f>IF(N212="nulová",J212,0)</f>
        <v>0</v>
      </c>
      <c r="BJ212" s="17" t="s">
        <v>80</v>
      </c>
      <c r="BK212" s="185">
        <f>ROUND(I212*H212,2)</f>
        <v>0</v>
      </c>
      <c r="BL212" s="17" t="s">
        <v>151</v>
      </c>
      <c r="BM212" s="184" t="s">
        <v>313</v>
      </c>
    </row>
    <row r="213" spans="1:65" s="2" customFormat="1" ht="11.25" x14ac:dyDescent="0.2">
      <c r="A213" s="34"/>
      <c r="B213" s="35"/>
      <c r="C213" s="36"/>
      <c r="D213" s="186" t="s">
        <v>152</v>
      </c>
      <c r="E213" s="36"/>
      <c r="F213" s="187" t="s">
        <v>314</v>
      </c>
      <c r="G213" s="36"/>
      <c r="H213" s="36"/>
      <c r="I213" s="188"/>
      <c r="J213" s="36"/>
      <c r="K213" s="36"/>
      <c r="L213" s="39"/>
      <c r="M213" s="189"/>
      <c r="N213" s="190"/>
      <c r="O213" s="64"/>
      <c r="P213" s="64"/>
      <c r="Q213" s="64"/>
      <c r="R213" s="64"/>
      <c r="S213" s="64"/>
      <c r="T213" s="65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T213" s="17" t="s">
        <v>152</v>
      </c>
      <c r="AU213" s="17" t="s">
        <v>82</v>
      </c>
    </row>
    <row r="214" spans="1:65" s="15" customFormat="1" ht="11.25" x14ac:dyDescent="0.2">
      <c r="B214" s="224"/>
      <c r="C214" s="225"/>
      <c r="D214" s="203" t="s">
        <v>159</v>
      </c>
      <c r="E214" s="226" t="s">
        <v>19</v>
      </c>
      <c r="F214" s="227" t="s">
        <v>315</v>
      </c>
      <c r="G214" s="225"/>
      <c r="H214" s="226" t="s">
        <v>19</v>
      </c>
      <c r="I214" s="228"/>
      <c r="J214" s="225"/>
      <c r="K214" s="225"/>
      <c r="L214" s="229"/>
      <c r="M214" s="230"/>
      <c r="N214" s="231"/>
      <c r="O214" s="231"/>
      <c r="P214" s="231"/>
      <c r="Q214" s="231"/>
      <c r="R214" s="231"/>
      <c r="S214" s="231"/>
      <c r="T214" s="232"/>
      <c r="AT214" s="233" t="s">
        <v>159</v>
      </c>
      <c r="AU214" s="233" t="s">
        <v>82</v>
      </c>
      <c r="AV214" s="15" t="s">
        <v>80</v>
      </c>
      <c r="AW214" s="15" t="s">
        <v>33</v>
      </c>
      <c r="AX214" s="15" t="s">
        <v>72</v>
      </c>
      <c r="AY214" s="233" t="s">
        <v>143</v>
      </c>
    </row>
    <row r="215" spans="1:65" s="13" customFormat="1" ht="11.25" x14ac:dyDescent="0.2">
      <c r="B215" s="201"/>
      <c r="C215" s="202"/>
      <c r="D215" s="203" t="s">
        <v>159</v>
      </c>
      <c r="E215" s="204" t="s">
        <v>19</v>
      </c>
      <c r="F215" s="205" t="s">
        <v>316</v>
      </c>
      <c r="G215" s="202"/>
      <c r="H215" s="206">
        <v>2.274</v>
      </c>
      <c r="I215" s="207"/>
      <c r="J215" s="202"/>
      <c r="K215" s="202"/>
      <c r="L215" s="208"/>
      <c r="M215" s="209"/>
      <c r="N215" s="210"/>
      <c r="O215" s="210"/>
      <c r="P215" s="210"/>
      <c r="Q215" s="210"/>
      <c r="R215" s="210"/>
      <c r="S215" s="210"/>
      <c r="T215" s="211"/>
      <c r="AT215" s="212" t="s">
        <v>159</v>
      </c>
      <c r="AU215" s="212" t="s">
        <v>82</v>
      </c>
      <c r="AV215" s="13" t="s">
        <v>82</v>
      </c>
      <c r="AW215" s="13" t="s">
        <v>33</v>
      </c>
      <c r="AX215" s="13" t="s">
        <v>72</v>
      </c>
      <c r="AY215" s="212" t="s">
        <v>143</v>
      </c>
    </row>
    <row r="216" spans="1:65" s="13" customFormat="1" ht="11.25" x14ac:dyDescent="0.2">
      <c r="B216" s="201"/>
      <c r="C216" s="202"/>
      <c r="D216" s="203" t="s">
        <v>159</v>
      </c>
      <c r="E216" s="204" t="s">
        <v>19</v>
      </c>
      <c r="F216" s="205" t="s">
        <v>317</v>
      </c>
      <c r="G216" s="202"/>
      <c r="H216" s="206">
        <v>8.5999999999999993E-2</v>
      </c>
      <c r="I216" s="207"/>
      <c r="J216" s="202"/>
      <c r="K216" s="202"/>
      <c r="L216" s="208"/>
      <c r="M216" s="209"/>
      <c r="N216" s="210"/>
      <c r="O216" s="210"/>
      <c r="P216" s="210"/>
      <c r="Q216" s="210"/>
      <c r="R216" s="210"/>
      <c r="S216" s="210"/>
      <c r="T216" s="211"/>
      <c r="AT216" s="212" t="s">
        <v>159</v>
      </c>
      <c r="AU216" s="212" t="s">
        <v>82</v>
      </c>
      <c r="AV216" s="13" t="s">
        <v>82</v>
      </c>
      <c r="AW216" s="13" t="s">
        <v>33</v>
      </c>
      <c r="AX216" s="13" t="s">
        <v>72</v>
      </c>
      <c r="AY216" s="212" t="s">
        <v>143</v>
      </c>
    </row>
    <row r="217" spans="1:65" s="14" customFormat="1" ht="11.25" x14ac:dyDescent="0.2">
      <c r="B217" s="213"/>
      <c r="C217" s="214"/>
      <c r="D217" s="203" t="s">
        <v>159</v>
      </c>
      <c r="E217" s="215" t="s">
        <v>19</v>
      </c>
      <c r="F217" s="216" t="s">
        <v>161</v>
      </c>
      <c r="G217" s="214"/>
      <c r="H217" s="217">
        <v>2.36</v>
      </c>
      <c r="I217" s="218"/>
      <c r="J217" s="214"/>
      <c r="K217" s="214"/>
      <c r="L217" s="219"/>
      <c r="M217" s="220"/>
      <c r="N217" s="221"/>
      <c r="O217" s="221"/>
      <c r="P217" s="221"/>
      <c r="Q217" s="221"/>
      <c r="R217" s="221"/>
      <c r="S217" s="221"/>
      <c r="T217" s="222"/>
      <c r="AT217" s="223" t="s">
        <v>159</v>
      </c>
      <c r="AU217" s="223" t="s">
        <v>82</v>
      </c>
      <c r="AV217" s="14" t="s">
        <v>151</v>
      </c>
      <c r="AW217" s="14" t="s">
        <v>33</v>
      </c>
      <c r="AX217" s="14" t="s">
        <v>80</v>
      </c>
      <c r="AY217" s="223" t="s">
        <v>143</v>
      </c>
    </row>
    <row r="218" spans="1:65" s="2" customFormat="1" ht="24.2" customHeight="1" x14ac:dyDescent="0.2">
      <c r="A218" s="34"/>
      <c r="B218" s="35"/>
      <c r="C218" s="191" t="s">
        <v>228</v>
      </c>
      <c r="D218" s="191" t="s">
        <v>155</v>
      </c>
      <c r="E218" s="192" t="s">
        <v>216</v>
      </c>
      <c r="F218" s="193" t="s">
        <v>217</v>
      </c>
      <c r="G218" s="194" t="s">
        <v>180</v>
      </c>
      <c r="H218" s="195">
        <v>2.274</v>
      </c>
      <c r="I218" s="196"/>
      <c r="J218" s="197">
        <f>ROUND(I218*H218,2)</f>
        <v>0</v>
      </c>
      <c r="K218" s="193" t="s">
        <v>150</v>
      </c>
      <c r="L218" s="198"/>
      <c r="M218" s="199" t="s">
        <v>19</v>
      </c>
      <c r="N218" s="200" t="s">
        <v>43</v>
      </c>
      <c r="O218" s="64"/>
      <c r="P218" s="182">
        <f>O218*H218</f>
        <v>0</v>
      </c>
      <c r="Q218" s="182">
        <v>0</v>
      </c>
      <c r="R218" s="182">
        <f>Q218*H218</f>
        <v>0</v>
      </c>
      <c r="S218" s="182">
        <v>0</v>
      </c>
      <c r="T218" s="183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84" t="s">
        <v>158</v>
      </c>
      <c r="AT218" s="184" t="s">
        <v>155</v>
      </c>
      <c r="AU218" s="184" t="s">
        <v>82</v>
      </c>
      <c r="AY218" s="17" t="s">
        <v>143</v>
      </c>
      <c r="BE218" s="185">
        <f>IF(N218="základní",J218,0)</f>
        <v>0</v>
      </c>
      <c r="BF218" s="185">
        <f>IF(N218="snížená",J218,0)</f>
        <v>0</v>
      </c>
      <c r="BG218" s="185">
        <f>IF(N218="zákl. přenesená",J218,0)</f>
        <v>0</v>
      </c>
      <c r="BH218" s="185">
        <f>IF(N218="sníž. přenesená",J218,0)</f>
        <v>0</v>
      </c>
      <c r="BI218" s="185">
        <f>IF(N218="nulová",J218,0)</f>
        <v>0</v>
      </c>
      <c r="BJ218" s="17" t="s">
        <v>80</v>
      </c>
      <c r="BK218" s="185">
        <f>ROUND(I218*H218,2)</f>
        <v>0</v>
      </c>
      <c r="BL218" s="17" t="s">
        <v>151</v>
      </c>
      <c r="BM218" s="184" t="s">
        <v>318</v>
      </c>
    </row>
    <row r="219" spans="1:65" s="2" customFormat="1" ht="24.2" customHeight="1" x14ac:dyDescent="0.2">
      <c r="A219" s="34"/>
      <c r="B219" s="35"/>
      <c r="C219" s="191" t="s">
        <v>319</v>
      </c>
      <c r="D219" s="191" t="s">
        <v>155</v>
      </c>
      <c r="E219" s="192" t="s">
        <v>320</v>
      </c>
      <c r="F219" s="193" t="s">
        <v>321</v>
      </c>
      <c r="G219" s="194" t="s">
        <v>180</v>
      </c>
      <c r="H219" s="195">
        <v>8.5999999999999993E-2</v>
      </c>
      <c r="I219" s="196"/>
      <c r="J219" s="197">
        <f>ROUND(I219*H219,2)</f>
        <v>0</v>
      </c>
      <c r="K219" s="193" t="s">
        <v>150</v>
      </c>
      <c r="L219" s="198"/>
      <c r="M219" s="199" t="s">
        <v>19</v>
      </c>
      <c r="N219" s="200" t="s">
        <v>43</v>
      </c>
      <c r="O219" s="64"/>
      <c r="P219" s="182">
        <f>O219*H219</f>
        <v>0</v>
      </c>
      <c r="Q219" s="182">
        <v>0</v>
      </c>
      <c r="R219" s="182">
        <f>Q219*H219</f>
        <v>0</v>
      </c>
      <c r="S219" s="182">
        <v>0</v>
      </c>
      <c r="T219" s="183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84" t="s">
        <v>158</v>
      </c>
      <c r="AT219" s="184" t="s">
        <v>155</v>
      </c>
      <c r="AU219" s="184" t="s">
        <v>82</v>
      </c>
      <c r="AY219" s="17" t="s">
        <v>143</v>
      </c>
      <c r="BE219" s="185">
        <f>IF(N219="základní",J219,0)</f>
        <v>0</v>
      </c>
      <c r="BF219" s="185">
        <f>IF(N219="snížená",J219,0)</f>
        <v>0</v>
      </c>
      <c r="BG219" s="185">
        <f>IF(N219="zákl. přenesená",J219,0)</f>
        <v>0</v>
      </c>
      <c r="BH219" s="185">
        <f>IF(N219="sníž. přenesená",J219,0)</f>
        <v>0</v>
      </c>
      <c r="BI219" s="185">
        <f>IF(N219="nulová",J219,0)</f>
        <v>0</v>
      </c>
      <c r="BJ219" s="17" t="s">
        <v>80</v>
      </c>
      <c r="BK219" s="185">
        <f>ROUND(I219*H219,2)</f>
        <v>0</v>
      </c>
      <c r="BL219" s="17" t="s">
        <v>151</v>
      </c>
      <c r="BM219" s="184" t="s">
        <v>322</v>
      </c>
    </row>
    <row r="220" spans="1:65" s="2" customFormat="1" ht="44.25" customHeight="1" x14ac:dyDescent="0.2">
      <c r="A220" s="34"/>
      <c r="B220" s="35"/>
      <c r="C220" s="173" t="s">
        <v>323</v>
      </c>
      <c r="D220" s="173" t="s">
        <v>146</v>
      </c>
      <c r="E220" s="174" t="s">
        <v>324</v>
      </c>
      <c r="F220" s="175" t="s">
        <v>325</v>
      </c>
      <c r="G220" s="176" t="s">
        <v>251</v>
      </c>
      <c r="H220" s="177">
        <v>1.8</v>
      </c>
      <c r="I220" s="178"/>
      <c r="J220" s="179">
        <f>ROUND(I220*H220,2)</f>
        <v>0</v>
      </c>
      <c r="K220" s="175" t="s">
        <v>150</v>
      </c>
      <c r="L220" s="39"/>
      <c r="M220" s="180" t="s">
        <v>19</v>
      </c>
      <c r="N220" s="181" t="s">
        <v>43</v>
      </c>
      <c r="O220" s="64"/>
      <c r="P220" s="182">
        <f>O220*H220</f>
        <v>0</v>
      </c>
      <c r="Q220" s="182">
        <v>0</v>
      </c>
      <c r="R220" s="182">
        <f>Q220*H220</f>
        <v>0</v>
      </c>
      <c r="S220" s="182">
        <v>0</v>
      </c>
      <c r="T220" s="183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84" t="s">
        <v>151</v>
      </c>
      <c r="AT220" s="184" t="s">
        <v>146</v>
      </c>
      <c r="AU220" s="184" t="s">
        <v>82</v>
      </c>
      <c r="AY220" s="17" t="s">
        <v>143</v>
      </c>
      <c r="BE220" s="185">
        <f>IF(N220="základní",J220,0)</f>
        <v>0</v>
      </c>
      <c r="BF220" s="185">
        <f>IF(N220="snížená",J220,0)</f>
        <v>0</v>
      </c>
      <c r="BG220" s="185">
        <f>IF(N220="zákl. přenesená",J220,0)</f>
        <v>0</v>
      </c>
      <c r="BH220" s="185">
        <f>IF(N220="sníž. přenesená",J220,0)</f>
        <v>0</v>
      </c>
      <c r="BI220" s="185">
        <f>IF(N220="nulová",J220,0)</f>
        <v>0</v>
      </c>
      <c r="BJ220" s="17" t="s">
        <v>80</v>
      </c>
      <c r="BK220" s="185">
        <f>ROUND(I220*H220,2)</f>
        <v>0</v>
      </c>
      <c r="BL220" s="17" t="s">
        <v>151</v>
      </c>
      <c r="BM220" s="184" t="s">
        <v>326</v>
      </c>
    </row>
    <row r="221" spans="1:65" s="2" customFormat="1" ht="11.25" x14ac:dyDescent="0.2">
      <c r="A221" s="34"/>
      <c r="B221" s="35"/>
      <c r="C221" s="36"/>
      <c r="D221" s="186" t="s">
        <v>152</v>
      </c>
      <c r="E221" s="36"/>
      <c r="F221" s="187" t="s">
        <v>327</v>
      </c>
      <c r="G221" s="36"/>
      <c r="H221" s="36"/>
      <c r="I221" s="188"/>
      <c r="J221" s="36"/>
      <c r="K221" s="36"/>
      <c r="L221" s="39"/>
      <c r="M221" s="189"/>
      <c r="N221" s="190"/>
      <c r="O221" s="64"/>
      <c r="P221" s="64"/>
      <c r="Q221" s="64"/>
      <c r="R221" s="64"/>
      <c r="S221" s="64"/>
      <c r="T221" s="65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7" t="s">
        <v>152</v>
      </c>
      <c r="AU221" s="17" t="s">
        <v>82</v>
      </c>
    </row>
    <row r="222" spans="1:65" s="13" customFormat="1" ht="11.25" x14ac:dyDescent="0.2">
      <c r="B222" s="201"/>
      <c r="C222" s="202"/>
      <c r="D222" s="203" t="s">
        <v>159</v>
      </c>
      <c r="E222" s="204" t="s">
        <v>19</v>
      </c>
      <c r="F222" s="205" t="s">
        <v>328</v>
      </c>
      <c r="G222" s="202"/>
      <c r="H222" s="206">
        <v>1.8</v>
      </c>
      <c r="I222" s="207"/>
      <c r="J222" s="202"/>
      <c r="K222" s="202"/>
      <c r="L222" s="208"/>
      <c r="M222" s="209"/>
      <c r="N222" s="210"/>
      <c r="O222" s="210"/>
      <c r="P222" s="210"/>
      <c r="Q222" s="210"/>
      <c r="R222" s="210"/>
      <c r="S222" s="210"/>
      <c r="T222" s="211"/>
      <c r="AT222" s="212" t="s">
        <v>159</v>
      </c>
      <c r="AU222" s="212" t="s">
        <v>82</v>
      </c>
      <c r="AV222" s="13" t="s">
        <v>82</v>
      </c>
      <c r="AW222" s="13" t="s">
        <v>33</v>
      </c>
      <c r="AX222" s="13" t="s">
        <v>72</v>
      </c>
      <c r="AY222" s="212" t="s">
        <v>143</v>
      </c>
    </row>
    <row r="223" spans="1:65" s="14" customFormat="1" ht="11.25" x14ac:dyDescent="0.2">
      <c r="B223" s="213"/>
      <c r="C223" s="214"/>
      <c r="D223" s="203" t="s">
        <v>159</v>
      </c>
      <c r="E223" s="215" t="s">
        <v>19</v>
      </c>
      <c r="F223" s="216" t="s">
        <v>161</v>
      </c>
      <c r="G223" s="214"/>
      <c r="H223" s="217">
        <v>1.8</v>
      </c>
      <c r="I223" s="218"/>
      <c r="J223" s="214"/>
      <c r="K223" s="214"/>
      <c r="L223" s="219"/>
      <c r="M223" s="220"/>
      <c r="N223" s="221"/>
      <c r="O223" s="221"/>
      <c r="P223" s="221"/>
      <c r="Q223" s="221"/>
      <c r="R223" s="221"/>
      <c r="S223" s="221"/>
      <c r="T223" s="222"/>
      <c r="AT223" s="223" t="s">
        <v>159</v>
      </c>
      <c r="AU223" s="223" t="s">
        <v>82</v>
      </c>
      <c r="AV223" s="14" t="s">
        <v>151</v>
      </c>
      <c r="AW223" s="14" t="s">
        <v>33</v>
      </c>
      <c r="AX223" s="14" t="s">
        <v>80</v>
      </c>
      <c r="AY223" s="223" t="s">
        <v>143</v>
      </c>
    </row>
    <row r="224" spans="1:65" s="2" customFormat="1" ht="33" customHeight="1" x14ac:dyDescent="0.2">
      <c r="A224" s="34"/>
      <c r="B224" s="35"/>
      <c r="C224" s="173" t="s">
        <v>237</v>
      </c>
      <c r="D224" s="173" t="s">
        <v>146</v>
      </c>
      <c r="E224" s="174" t="s">
        <v>329</v>
      </c>
      <c r="F224" s="175" t="s">
        <v>330</v>
      </c>
      <c r="G224" s="176" t="s">
        <v>149</v>
      </c>
      <c r="H224" s="177">
        <v>0.61099999999999999</v>
      </c>
      <c r="I224" s="178"/>
      <c r="J224" s="179">
        <f>ROUND(I224*H224,2)</f>
        <v>0</v>
      </c>
      <c r="K224" s="175" t="s">
        <v>150</v>
      </c>
      <c r="L224" s="39"/>
      <c r="M224" s="180" t="s">
        <v>19</v>
      </c>
      <c r="N224" s="181" t="s">
        <v>43</v>
      </c>
      <c r="O224" s="64"/>
      <c r="P224" s="182">
        <f>O224*H224</f>
        <v>0</v>
      </c>
      <c r="Q224" s="182">
        <v>0</v>
      </c>
      <c r="R224" s="182">
        <f>Q224*H224</f>
        <v>0</v>
      </c>
      <c r="S224" s="182">
        <v>0</v>
      </c>
      <c r="T224" s="183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84" t="s">
        <v>151</v>
      </c>
      <c r="AT224" s="184" t="s">
        <v>146</v>
      </c>
      <c r="AU224" s="184" t="s">
        <v>82</v>
      </c>
      <c r="AY224" s="17" t="s">
        <v>143</v>
      </c>
      <c r="BE224" s="185">
        <f>IF(N224="základní",J224,0)</f>
        <v>0</v>
      </c>
      <c r="BF224" s="185">
        <f>IF(N224="snížená",J224,0)</f>
        <v>0</v>
      </c>
      <c r="BG224" s="185">
        <f>IF(N224="zákl. přenesená",J224,0)</f>
        <v>0</v>
      </c>
      <c r="BH224" s="185">
        <f>IF(N224="sníž. přenesená",J224,0)</f>
        <v>0</v>
      </c>
      <c r="BI224" s="185">
        <f>IF(N224="nulová",J224,0)</f>
        <v>0</v>
      </c>
      <c r="BJ224" s="17" t="s">
        <v>80</v>
      </c>
      <c r="BK224" s="185">
        <f>ROUND(I224*H224,2)</f>
        <v>0</v>
      </c>
      <c r="BL224" s="17" t="s">
        <v>151</v>
      </c>
      <c r="BM224" s="184" t="s">
        <v>331</v>
      </c>
    </row>
    <row r="225" spans="1:65" s="2" customFormat="1" ht="11.25" x14ac:dyDescent="0.2">
      <c r="A225" s="34"/>
      <c r="B225" s="35"/>
      <c r="C225" s="36"/>
      <c r="D225" s="186" t="s">
        <v>152</v>
      </c>
      <c r="E225" s="36"/>
      <c r="F225" s="187" t="s">
        <v>332</v>
      </c>
      <c r="G225" s="36"/>
      <c r="H225" s="36"/>
      <c r="I225" s="188"/>
      <c r="J225" s="36"/>
      <c r="K225" s="36"/>
      <c r="L225" s="39"/>
      <c r="M225" s="189"/>
      <c r="N225" s="190"/>
      <c r="O225" s="64"/>
      <c r="P225" s="64"/>
      <c r="Q225" s="64"/>
      <c r="R225" s="64"/>
      <c r="S225" s="64"/>
      <c r="T225" s="65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7" t="s">
        <v>152</v>
      </c>
      <c r="AU225" s="17" t="s">
        <v>82</v>
      </c>
    </row>
    <row r="226" spans="1:65" s="13" customFormat="1" ht="11.25" x14ac:dyDescent="0.2">
      <c r="B226" s="201"/>
      <c r="C226" s="202"/>
      <c r="D226" s="203" t="s">
        <v>159</v>
      </c>
      <c r="E226" s="204" t="s">
        <v>19</v>
      </c>
      <c r="F226" s="205" t="s">
        <v>333</v>
      </c>
      <c r="G226" s="202"/>
      <c r="H226" s="206">
        <v>0.61099999999999999</v>
      </c>
      <c r="I226" s="207"/>
      <c r="J226" s="202"/>
      <c r="K226" s="202"/>
      <c r="L226" s="208"/>
      <c r="M226" s="209"/>
      <c r="N226" s="210"/>
      <c r="O226" s="210"/>
      <c r="P226" s="210"/>
      <c r="Q226" s="210"/>
      <c r="R226" s="210"/>
      <c r="S226" s="210"/>
      <c r="T226" s="211"/>
      <c r="AT226" s="212" t="s">
        <v>159</v>
      </c>
      <c r="AU226" s="212" t="s">
        <v>82</v>
      </c>
      <c r="AV226" s="13" t="s">
        <v>82</v>
      </c>
      <c r="AW226" s="13" t="s">
        <v>33</v>
      </c>
      <c r="AX226" s="13" t="s">
        <v>72</v>
      </c>
      <c r="AY226" s="212" t="s">
        <v>143</v>
      </c>
    </row>
    <row r="227" spans="1:65" s="14" customFormat="1" ht="11.25" x14ac:dyDescent="0.2">
      <c r="B227" s="213"/>
      <c r="C227" s="214"/>
      <c r="D227" s="203" t="s">
        <v>159</v>
      </c>
      <c r="E227" s="215" t="s">
        <v>19</v>
      </c>
      <c r="F227" s="216" t="s">
        <v>161</v>
      </c>
      <c r="G227" s="214"/>
      <c r="H227" s="217">
        <v>0.61099999999999999</v>
      </c>
      <c r="I227" s="218"/>
      <c r="J227" s="214"/>
      <c r="K227" s="214"/>
      <c r="L227" s="219"/>
      <c r="M227" s="220"/>
      <c r="N227" s="221"/>
      <c r="O227" s="221"/>
      <c r="P227" s="221"/>
      <c r="Q227" s="221"/>
      <c r="R227" s="221"/>
      <c r="S227" s="221"/>
      <c r="T227" s="222"/>
      <c r="AT227" s="223" t="s">
        <v>159</v>
      </c>
      <c r="AU227" s="223" t="s">
        <v>82</v>
      </c>
      <c r="AV227" s="14" t="s">
        <v>151</v>
      </c>
      <c r="AW227" s="14" t="s">
        <v>33</v>
      </c>
      <c r="AX227" s="14" t="s">
        <v>80</v>
      </c>
      <c r="AY227" s="223" t="s">
        <v>143</v>
      </c>
    </row>
    <row r="228" spans="1:65" s="2" customFormat="1" ht="33" customHeight="1" x14ac:dyDescent="0.2">
      <c r="A228" s="34"/>
      <c r="B228" s="35"/>
      <c r="C228" s="173" t="s">
        <v>334</v>
      </c>
      <c r="D228" s="173" t="s">
        <v>146</v>
      </c>
      <c r="E228" s="174" t="s">
        <v>335</v>
      </c>
      <c r="F228" s="175" t="s">
        <v>336</v>
      </c>
      <c r="G228" s="176" t="s">
        <v>149</v>
      </c>
      <c r="H228" s="177">
        <v>0.61099999999999999</v>
      </c>
      <c r="I228" s="178"/>
      <c r="J228" s="179">
        <f>ROUND(I228*H228,2)</f>
        <v>0</v>
      </c>
      <c r="K228" s="175" t="s">
        <v>150</v>
      </c>
      <c r="L228" s="39"/>
      <c r="M228" s="180" t="s">
        <v>19</v>
      </c>
      <c r="N228" s="181" t="s">
        <v>43</v>
      </c>
      <c r="O228" s="64"/>
      <c r="P228" s="182">
        <f>O228*H228</f>
        <v>0</v>
      </c>
      <c r="Q228" s="182">
        <v>0</v>
      </c>
      <c r="R228" s="182">
        <f>Q228*H228</f>
        <v>0</v>
      </c>
      <c r="S228" s="182">
        <v>0</v>
      </c>
      <c r="T228" s="183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84" t="s">
        <v>151</v>
      </c>
      <c r="AT228" s="184" t="s">
        <v>146</v>
      </c>
      <c r="AU228" s="184" t="s">
        <v>82</v>
      </c>
      <c r="AY228" s="17" t="s">
        <v>143</v>
      </c>
      <c r="BE228" s="185">
        <f>IF(N228="základní",J228,0)</f>
        <v>0</v>
      </c>
      <c r="BF228" s="185">
        <f>IF(N228="snížená",J228,0)</f>
        <v>0</v>
      </c>
      <c r="BG228" s="185">
        <f>IF(N228="zákl. přenesená",J228,0)</f>
        <v>0</v>
      </c>
      <c r="BH228" s="185">
        <f>IF(N228="sníž. přenesená",J228,0)</f>
        <v>0</v>
      </c>
      <c r="BI228" s="185">
        <f>IF(N228="nulová",J228,0)</f>
        <v>0</v>
      </c>
      <c r="BJ228" s="17" t="s">
        <v>80</v>
      </c>
      <c r="BK228" s="185">
        <f>ROUND(I228*H228,2)</f>
        <v>0</v>
      </c>
      <c r="BL228" s="17" t="s">
        <v>151</v>
      </c>
      <c r="BM228" s="184" t="s">
        <v>337</v>
      </c>
    </row>
    <row r="229" spans="1:65" s="2" customFormat="1" ht="11.25" x14ac:dyDescent="0.2">
      <c r="A229" s="34"/>
      <c r="B229" s="35"/>
      <c r="C229" s="36"/>
      <c r="D229" s="186" t="s">
        <v>152</v>
      </c>
      <c r="E229" s="36"/>
      <c r="F229" s="187" t="s">
        <v>338</v>
      </c>
      <c r="G229" s="36"/>
      <c r="H229" s="36"/>
      <c r="I229" s="188"/>
      <c r="J229" s="36"/>
      <c r="K229" s="36"/>
      <c r="L229" s="39"/>
      <c r="M229" s="189"/>
      <c r="N229" s="190"/>
      <c r="O229" s="64"/>
      <c r="P229" s="64"/>
      <c r="Q229" s="64"/>
      <c r="R229" s="64"/>
      <c r="S229" s="64"/>
      <c r="T229" s="65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7" t="s">
        <v>152</v>
      </c>
      <c r="AU229" s="17" t="s">
        <v>82</v>
      </c>
    </row>
    <row r="230" spans="1:65" s="12" customFormat="1" ht="22.9" customHeight="1" x14ac:dyDescent="0.2">
      <c r="B230" s="157"/>
      <c r="C230" s="158"/>
      <c r="D230" s="159" t="s">
        <v>71</v>
      </c>
      <c r="E230" s="171" t="s">
        <v>167</v>
      </c>
      <c r="F230" s="171" t="s">
        <v>339</v>
      </c>
      <c r="G230" s="158"/>
      <c r="H230" s="158"/>
      <c r="I230" s="161"/>
      <c r="J230" s="172">
        <f>BK230</f>
        <v>0</v>
      </c>
      <c r="K230" s="158"/>
      <c r="L230" s="163"/>
      <c r="M230" s="164"/>
      <c r="N230" s="165"/>
      <c r="O230" s="165"/>
      <c r="P230" s="166">
        <f>SUM(P231:P254)</f>
        <v>0</v>
      </c>
      <c r="Q230" s="165"/>
      <c r="R230" s="166">
        <f>SUM(R231:R254)</f>
        <v>0</v>
      </c>
      <c r="S230" s="165"/>
      <c r="T230" s="167">
        <f>SUM(T231:T254)</f>
        <v>0</v>
      </c>
      <c r="AR230" s="168" t="s">
        <v>80</v>
      </c>
      <c r="AT230" s="169" t="s">
        <v>71</v>
      </c>
      <c r="AU230" s="169" t="s">
        <v>80</v>
      </c>
      <c r="AY230" s="168" t="s">
        <v>143</v>
      </c>
      <c r="BK230" s="170">
        <f>SUM(BK231:BK254)</f>
        <v>0</v>
      </c>
    </row>
    <row r="231" spans="1:65" s="2" customFormat="1" ht="24.2" customHeight="1" x14ac:dyDescent="0.2">
      <c r="A231" s="34"/>
      <c r="B231" s="35"/>
      <c r="C231" s="173" t="s">
        <v>257</v>
      </c>
      <c r="D231" s="173" t="s">
        <v>146</v>
      </c>
      <c r="E231" s="174" t="s">
        <v>340</v>
      </c>
      <c r="F231" s="175" t="s">
        <v>341</v>
      </c>
      <c r="G231" s="176" t="s">
        <v>149</v>
      </c>
      <c r="H231" s="177">
        <v>1680</v>
      </c>
      <c r="I231" s="178"/>
      <c r="J231" s="179">
        <f>ROUND(I231*H231,2)</f>
        <v>0</v>
      </c>
      <c r="K231" s="175" t="s">
        <v>150</v>
      </c>
      <c r="L231" s="39"/>
      <c r="M231" s="180" t="s">
        <v>19</v>
      </c>
      <c r="N231" s="181" t="s">
        <v>43</v>
      </c>
      <c r="O231" s="64"/>
      <c r="P231" s="182">
        <f>O231*H231</f>
        <v>0</v>
      </c>
      <c r="Q231" s="182">
        <v>0</v>
      </c>
      <c r="R231" s="182">
        <f>Q231*H231</f>
        <v>0</v>
      </c>
      <c r="S231" s="182">
        <v>0</v>
      </c>
      <c r="T231" s="183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84" t="s">
        <v>151</v>
      </c>
      <c r="AT231" s="184" t="s">
        <v>146</v>
      </c>
      <c r="AU231" s="184" t="s">
        <v>82</v>
      </c>
      <c r="AY231" s="17" t="s">
        <v>143</v>
      </c>
      <c r="BE231" s="185">
        <f>IF(N231="základní",J231,0)</f>
        <v>0</v>
      </c>
      <c r="BF231" s="185">
        <f>IF(N231="snížená",J231,0)</f>
        <v>0</v>
      </c>
      <c r="BG231" s="185">
        <f>IF(N231="zákl. přenesená",J231,0)</f>
        <v>0</v>
      </c>
      <c r="BH231" s="185">
        <f>IF(N231="sníž. přenesená",J231,0)</f>
        <v>0</v>
      </c>
      <c r="BI231" s="185">
        <f>IF(N231="nulová",J231,0)</f>
        <v>0</v>
      </c>
      <c r="BJ231" s="17" t="s">
        <v>80</v>
      </c>
      <c r="BK231" s="185">
        <f>ROUND(I231*H231,2)</f>
        <v>0</v>
      </c>
      <c r="BL231" s="17" t="s">
        <v>151</v>
      </c>
      <c r="BM231" s="184" t="s">
        <v>342</v>
      </c>
    </row>
    <row r="232" spans="1:65" s="2" customFormat="1" ht="11.25" x14ac:dyDescent="0.2">
      <c r="A232" s="34"/>
      <c r="B232" s="35"/>
      <c r="C232" s="36"/>
      <c r="D232" s="186" t="s">
        <v>152</v>
      </c>
      <c r="E232" s="36"/>
      <c r="F232" s="187" t="s">
        <v>343</v>
      </c>
      <c r="G232" s="36"/>
      <c r="H232" s="36"/>
      <c r="I232" s="188"/>
      <c r="J232" s="36"/>
      <c r="K232" s="36"/>
      <c r="L232" s="39"/>
      <c r="M232" s="189"/>
      <c r="N232" s="190"/>
      <c r="O232" s="64"/>
      <c r="P232" s="64"/>
      <c r="Q232" s="64"/>
      <c r="R232" s="64"/>
      <c r="S232" s="64"/>
      <c r="T232" s="65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17" t="s">
        <v>152</v>
      </c>
      <c r="AU232" s="17" t="s">
        <v>82</v>
      </c>
    </row>
    <row r="233" spans="1:65" s="2" customFormat="1" ht="24.2" customHeight="1" x14ac:dyDescent="0.2">
      <c r="A233" s="34"/>
      <c r="B233" s="35"/>
      <c r="C233" s="173" t="s">
        <v>270</v>
      </c>
      <c r="D233" s="173" t="s">
        <v>146</v>
      </c>
      <c r="E233" s="174" t="s">
        <v>344</v>
      </c>
      <c r="F233" s="175" t="s">
        <v>345</v>
      </c>
      <c r="G233" s="176" t="s">
        <v>149</v>
      </c>
      <c r="H233" s="177">
        <v>1618</v>
      </c>
      <c r="I233" s="178"/>
      <c r="J233" s="179">
        <f>ROUND(I233*H233,2)</f>
        <v>0</v>
      </c>
      <c r="K233" s="175" t="s">
        <v>150</v>
      </c>
      <c r="L233" s="39"/>
      <c r="M233" s="180" t="s">
        <v>19</v>
      </c>
      <c r="N233" s="181" t="s">
        <v>43</v>
      </c>
      <c r="O233" s="64"/>
      <c r="P233" s="182">
        <f>O233*H233</f>
        <v>0</v>
      </c>
      <c r="Q233" s="182">
        <v>0</v>
      </c>
      <c r="R233" s="182">
        <f>Q233*H233</f>
        <v>0</v>
      </c>
      <c r="S233" s="182">
        <v>0</v>
      </c>
      <c r="T233" s="183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84" t="s">
        <v>151</v>
      </c>
      <c r="AT233" s="184" t="s">
        <v>146</v>
      </c>
      <c r="AU233" s="184" t="s">
        <v>82</v>
      </c>
      <c r="AY233" s="17" t="s">
        <v>143</v>
      </c>
      <c r="BE233" s="185">
        <f>IF(N233="základní",J233,0)</f>
        <v>0</v>
      </c>
      <c r="BF233" s="185">
        <f>IF(N233="snížená",J233,0)</f>
        <v>0</v>
      </c>
      <c r="BG233" s="185">
        <f>IF(N233="zákl. přenesená",J233,0)</f>
        <v>0</v>
      </c>
      <c r="BH233" s="185">
        <f>IF(N233="sníž. přenesená",J233,0)</f>
        <v>0</v>
      </c>
      <c r="BI233" s="185">
        <f>IF(N233="nulová",J233,0)</f>
        <v>0</v>
      </c>
      <c r="BJ233" s="17" t="s">
        <v>80</v>
      </c>
      <c r="BK233" s="185">
        <f>ROUND(I233*H233,2)</f>
        <v>0</v>
      </c>
      <c r="BL233" s="17" t="s">
        <v>151</v>
      </c>
      <c r="BM233" s="184" t="s">
        <v>346</v>
      </c>
    </row>
    <row r="234" spans="1:65" s="2" customFormat="1" ht="11.25" x14ac:dyDescent="0.2">
      <c r="A234" s="34"/>
      <c r="B234" s="35"/>
      <c r="C234" s="36"/>
      <c r="D234" s="186" t="s">
        <v>152</v>
      </c>
      <c r="E234" s="36"/>
      <c r="F234" s="187" t="s">
        <v>347</v>
      </c>
      <c r="G234" s="36"/>
      <c r="H234" s="36"/>
      <c r="I234" s="188"/>
      <c r="J234" s="36"/>
      <c r="K234" s="36"/>
      <c r="L234" s="39"/>
      <c r="M234" s="189"/>
      <c r="N234" s="190"/>
      <c r="O234" s="64"/>
      <c r="P234" s="64"/>
      <c r="Q234" s="64"/>
      <c r="R234" s="64"/>
      <c r="S234" s="64"/>
      <c r="T234" s="65"/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T234" s="17" t="s">
        <v>152</v>
      </c>
      <c r="AU234" s="17" t="s">
        <v>82</v>
      </c>
    </row>
    <row r="235" spans="1:65" s="2" customFormat="1" ht="37.9" customHeight="1" x14ac:dyDescent="0.2">
      <c r="A235" s="34"/>
      <c r="B235" s="35"/>
      <c r="C235" s="173" t="s">
        <v>348</v>
      </c>
      <c r="D235" s="173" t="s">
        <v>146</v>
      </c>
      <c r="E235" s="174" t="s">
        <v>349</v>
      </c>
      <c r="F235" s="175" t="s">
        <v>350</v>
      </c>
      <c r="G235" s="176" t="s">
        <v>149</v>
      </c>
      <c r="H235" s="177">
        <v>440.58600000000001</v>
      </c>
      <c r="I235" s="178"/>
      <c r="J235" s="179">
        <f>ROUND(I235*H235,2)</f>
        <v>0</v>
      </c>
      <c r="K235" s="175" t="s">
        <v>150</v>
      </c>
      <c r="L235" s="39"/>
      <c r="M235" s="180" t="s">
        <v>19</v>
      </c>
      <c r="N235" s="181" t="s">
        <v>43</v>
      </c>
      <c r="O235" s="64"/>
      <c r="P235" s="182">
        <f>O235*H235</f>
        <v>0</v>
      </c>
      <c r="Q235" s="182">
        <v>0</v>
      </c>
      <c r="R235" s="182">
        <f>Q235*H235</f>
        <v>0</v>
      </c>
      <c r="S235" s="182">
        <v>0</v>
      </c>
      <c r="T235" s="183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84" t="s">
        <v>151</v>
      </c>
      <c r="AT235" s="184" t="s">
        <v>146</v>
      </c>
      <c r="AU235" s="184" t="s">
        <v>82</v>
      </c>
      <c r="AY235" s="17" t="s">
        <v>143</v>
      </c>
      <c r="BE235" s="185">
        <f>IF(N235="základní",J235,0)</f>
        <v>0</v>
      </c>
      <c r="BF235" s="185">
        <f>IF(N235="snížená",J235,0)</f>
        <v>0</v>
      </c>
      <c r="BG235" s="185">
        <f>IF(N235="zákl. přenesená",J235,0)</f>
        <v>0</v>
      </c>
      <c r="BH235" s="185">
        <f>IF(N235="sníž. přenesená",J235,0)</f>
        <v>0</v>
      </c>
      <c r="BI235" s="185">
        <f>IF(N235="nulová",J235,0)</f>
        <v>0</v>
      </c>
      <c r="BJ235" s="17" t="s">
        <v>80</v>
      </c>
      <c r="BK235" s="185">
        <f>ROUND(I235*H235,2)</f>
        <v>0</v>
      </c>
      <c r="BL235" s="17" t="s">
        <v>151</v>
      </c>
      <c r="BM235" s="184" t="s">
        <v>351</v>
      </c>
    </row>
    <row r="236" spans="1:65" s="2" customFormat="1" ht="11.25" x14ac:dyDescent="0.2">
      <c r="A236" s="34"/>
      <c r="B236" s="35"/>
      <c r="C236" s="36"/>
      <c r="D236" s="186" t="s">
        <v>152</v>
      </c>
      <c r="E236" s="36"/>
      <c r="F236" s="187" t="s">
        <v>352</v>
      </c>
      <c r="G236" s="36"/>
      <c r="H236" s="36"/>
      <c r="I236" s="188"/>
      <c r="J236" s="36"/>
      <c r="K236" s="36"/>
      <c r="L236" s="39"/>
      <c r="M236" s="189"/>
      <c r="N236" s="190"/>
      <c r="O236" s="64"/>
      <c r="P236" s="64"/>
      <c r="Q236" s="64"/>
      <c r="R236" s="64"/>
      <c r="S236" s="64"/>
      <c r="T236" s="65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T236" s="17" t="s">
        <v>152</v>
      </c>
      <c r="AU236" s="17" t="s">
        <v>82</v>
      </c>
    </row>
    <row r="237" spans="1:65" s="2" customFormat="1" ht="37.9" customHeight="1" x14ac:dyDescent="0.2">
      <c r="A237" s="34"/>
      <c r="B237" s="35"/>
      <c r="C237" s="173" t="s">
        <v>263</v>
      </c>
      <c r="D237" s="173" t="s">
        <v>146</v>
      </c>
      <c r="E237" s="174" t="s">
        <v>353</v>
      </c>
      <c r="F237" s="175" t="s">
        <v>354</v>
      </c>
      <c r="G237" s="176" t="s">
        <v>149</v>
      </c>
      <c r="H237" s="177">
        <v>1263.74</v>
      </c>
      <c r="I237" s="178"/>
      <c r="J237" s="179">
        <f>ROUND(I237*H237,2)</f>
        <v>0</v>
      </c>
      <c r="K237" s="175" t="s">
        <v>150</v>
      </c>
      <c r="L237" s="39"/>
      <c r="M237" s="180" t="s">
        <v>19</v>
      </c>
      <c r="N237" s="181" t="s">
        <v>43</v>
      </c>
      <c r="O237" s="64"/>
      <c r="P237" s="182">
        <f>O237*H237</f>
        <v>0</v>
      </c>
      <c r="Q237" s="182">
        <v>0</v>
      </c>
      <c r="R237" s="182">
        <f>Q237*H237</f>
        <v>0</v>
      </c>
      <c r="S237" s="182">
        <v>0</v>
      </c>
      <c r="T237" s="183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84" t="s">
        <v>151</v>
      </c>
      <c r="AT237" s="184" t="s">
        <v>146</v>
      </c>
      <c r="AU237" s="184" t="s">
        <v>82</v>
      </c>
      <c r="AY237" s="17" t="s">
        <v>143</v>
      </c>
      <c r="BE237" s="185">
        <f>IF(N237="základní",J237,0)</f>
        <v>0</v>
      </c>
      <c r="BF237" s="185">
        <f>IF(N237="snížená",J237,0)</f>
        <v>0</v>
      </c>
      <c r="BG237" s="185">
        <f>IF(N237="zákl. přenesená",J237,0)</f>
        <v>0</v>
      </c>
      <c r="BH237" s="185">
        <f>IF(N237="sníž. přenesená",J237,0)</f>
        <v>0</v>
      </c>
      <c r="BI237" s="185">
        <f>IF(N237="nulová",J237,0)</f>
        <v>0</v>
      </c>
      <c r="BJ237" s="17" t="s">
        <v>80</v>
      </c>
      <c r="BK237" s="185">
        <f>ROUND(I237*H237,2)</f>
        <v>0</v>
      </c>
      <c r="BL237" s="17" t="s">
        <v>151</v>
      </c>
      <c r="BM237" s="184" t="s">
        <v>355</v>
      </c>
    </row>
    <row r="238" spans="1:65" s="2" customFormat="1" ht="11.25" x14ac:dyDescent="0.2">
      <c r="A238" s="34"/>
      <c r="B238" s="35"/>
      <c r="C238" s="36"/>
      <c r="D238" s="186" t="s">
        <v>152</v>
      </c>
      <c r="E238" s="36"/>
      <c r="F238" s="187" t="s">
        <v>356</v>
      </c>
      <c r="G238" s="36"/>
      <c r="H238" s="36"/>
      <c r="I238" s="188"/>
      <c r="J238" s="36"/>
      <c r="K238" s="36"/>
      <c r="L238" s="39"/>
      <c r="M238" s="189"/>
      <c r="N238" s="190"/>
      <c r="O238" s="64"/>
      <c r="P238" s="64"/>
      <c r="Q238" s="64"/>
      <c r="R238" s="64"/>
      <c r="S238" s="64"/>
      <c r="T238" s="65"/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T238" s="17" t="s">
        <v>152</v>
      </c>
      <c r="AU238" s="17" t="s">
        <v>82</v>
      </c>
    </row>
    <row r="239" spans="1:65" s="2" customFormat="1" ht="37.9" customHeight="1" x14ac:dyDescent="0.2">
      <c r="A239" s="34"/>
      <c r="B239" s="35"/>
      <c r="C239" s="173" t="s">
        <v>201</v>
      </c>
      <c r="D239" s="173" t="s">
        <v>146</v>
      </c>
      <c r="E239" s="174" t="s">
        <v>357</v>
      </c>
      <c r="F239" s="175" t="s">
        <v>358</v>
      </c>
      <c r="G239" s="176" t="s">
        <v>149</v>
      </c>
      <c r="H239" s="177">
        <v>8.5</v>
      </c>
      <c r="I239" s="178"/>
      <c r="J239" s="179">
        <f>ROUND(I239*H239,2)</f>
        <v>0</v>
      </c>
      <c r="K239" s="175" t="s">
        <v>150</v>
      </c>
      <c r="L239" s="39"/>
      <c r="M239" s="180" t="s">
        <v>19</v>
      </c>
      <c r="N239" s="181" t="s">
        <v>43</v>
      </c>
      <c r="O239" s="64"/>
      <c r="P239" s="182">
        <f>O239*H239</f>
        <v>0</v>
      </c>
      <c r="Q239" s="182">
        <v>0</v>
      </c>
      <c r="R239" s="182">
        <f>Q239*H239</f>
        <v>0</v>
      </c>
      <c r="S239" s="182">
        <v>0</v>
      </c>
      <c r="T239" s="183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84" t="s">
        <v>151</v>
      </c>
      <c r="AT239" s="184" t="s">
        <v>146</v>
      </c>
      <c r="AU239" s="184" t="s">
        <v>82</v>
      </c>
      <c r="AY239" s="17" t="s">
        <v>143</v>
      </c>
      <c r="BE239" s="185">
        <f>IF(N239="základní",J239,0)</f>
        <v>0</v>
      </c>
      <c r="BF239" s="185">
        <f>IF(N239="snížená",J239,0)</f>
        <v>0</v>
      </c>
      <c r="BG239" s="185">
        <f>IF(N239="zákl. přenesená",J239,0)</f>
        <v>0</v>
      </c>
      <c r="BH239" s="185">
        <f>IF(N239="sníž. přenesená",J239,0)</f>
        <v>0</v>
      </c>
      <c r="BI239" s="185">
        <f>IF(N239="nulová",J239,0)</f>
        <v>0</v>
      </c>
      <c r="BJ239" s="17" t="s">
        <v>80</v>
      </c>
      <c r="BK239" s="185">
        <f>ROUND(I239*H239,2)</f>
        <v>0</v>
      </c>
      <c r="BL239" s="17" t="s">
        <v>151</v>
      </c>
      <c r="BM239" s="184" t="s">
        <v>359</v>
      </c>
    </row>
    <row r="240" spans="1:65" s="2" customFormat="1" ht="11.25" x14ac:dyDescent="0.2">
      <c r="A240" s="34"/>
      <c r="B240" s="35"/>
      <c r="C240" s="36"/>
      <c r="D240" s="186" t="s">
        <v>152</v>
      </c>
      <c r="E240" s="36"/>
      <c r="F240" s="187" t="s">
        <v>360</v>
      </c>
      <c r="G240" s="36"/>
      <c r="H240" s="36"/>
      <c r="I240" s="188"/>
      <c r="J240" s="36"/>
      <c r="K240" s="36"/>
      <c r="L240" s="39"/>
      <c r="M240" s="189"/>
      <c r="N240" s="190"/>
      <c r="O240" s="64"/>
      <c r="P240" s="64"/>
      <c r="Q240" s="64"/>
      <c r="R240" s="64"/>
      <c r="S240" s="64"/>
      <c r="T240" s="65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T240" s="17" t="s">
        <v>152</v>
      </c>
      <c r="AU240" s="17" t="s">
        <v>82</v>
      </c>
    </row>
    <row r="241" spans="1:65" s="2" customFormat="1" ht="37.9" customHeight="1" x14ac:dyDescent="0.2">
      <c r="A241" s="34"/>
      <c r="B241" s="35"/>
      <c r="C241" s="173" t="s">
        <v>276</v>
      </c>
      <c r="D241" s="173" t="s">
        <v>146</v>
      </c>
      <c r="E241" s="174" t="s">
        <v>361</v>
      </c>
      <c r="F241" s="175" t="s">
        <v>362</v>
      </c>
      <c r="G241" s="176" t="s">
        <v>149</v>
      </c>
      <c r="H241" s="177">
        <v>109.768</v>
      </c>
      <c r="I241" s="178"/>
      <c r="J241" s="179">
        <f>ROUND(I241*H241,2)</f>
        <v>0</v>
      </c>
      <c r="K241" s="175" t="s">
        <v>150</v>
      </c>
      <c r="L241" s="39"/>
      <c r="M241" s="180" t="s">
        <v>19</v>
      </c>
      <c r="N241" s="181" t="s">
        <v>43</v>
      </c>
      <c r="O241" s="64"/>
      <c r="P241" s="182">
        <f>O241*H241</f>
        <v>0</v>
      </c>
      <c r="Q241" s="182">
        <v>0</v>
      </c>
      <c r="R241" s="182">
        <f>Q241*H241</f>
        <v>0</v>
      </c>
      <c r="S241" s="182">
        <v>0</v>
      </c>
      <c r="T241" s="183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84" t="s">
        <v>151</v>
      </c>
      <c r="AT241" s="184" t="s">
        <v>146</v>
      </c>
      <c r="AU241" s="184" t="s">
        <v>82</v>
      </c>
      <c r="AY241" s="17" t="s">
        <v>143</v>
      </c>
      <c r="BE241" s="185">
        <f>IF(N241="základní",J241,0)</f>
        <v>0</v>
      </c>
      <c r="BF241" s="185">
        <f>IF(N241="snížená",J241,0)</f>
        <v>0</v>
      </c>
      <c r="BG241" s="185">
        <f>IF(N241="zákl. přenesená",J241,0)</f>
        <v>0</v>
      </c>
      <c r="BH241" s="185">
        <f>IF(N241="sníž. přenesená",J241,0)</f>
        <v>0</v>
      </c>
      <c r="BI241" s="185">
        <f>IF(N241="nulová",J241,0)</f>
        <v>0</v>
      </c>
      <c r="BJ241" s="17" t="s">
        <v>80</v>
      </c>
      <c r="BK241" s="185">
        <f>ROUND(I241*H241,2)</f>
        <v>0</v>
      </c>
      <c r="BL241" s="17" t="s">
        <v>151</v>
      </c>
      <c r="BM241" s="184" t="s">
        <v>363</v>
      </c>
    </row>
    <row r="242" spans="1:65" s="2" customFormat="1" ht="11.25" x14ac:dyDescent="0.2">
      <c r="A242" s="34"/>
      <c r="B242" s="35"/>
      <c r="C242" s="36"/>
      <c r="D242" s="186" t="s">
        <v>152</v>
      </c>
      <c r="E242" s="36"/>
      <c r="F242" s="187" t="s">
        <v>364</v>
      </c>
      <c r="G242" s="36"/>
      <c r="H242" s="36"/>
      <c r="I242" s="188"/>
      <c r="J242" s="36"/>
      <c r="K242" s="36"/>
      <c r="L242" s="39"/>
      <c r="M242" s="189"/>
      <c r="N242" s="190"/>
      <c r="O242" s="64"/>
      <c r="P242" s="64"/>
      <c r="Q242" s="64"/>
      <c r="R242" s="64"/>
      <c r="S242" s="64"/>
      <c r="T242" s="65"/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T242" s="17" t="s">
        <v>152</v>
      </c>
      <c r="AU242" s="17" t="s">
        <v>82</v>
      </c>
    </row>
    <row r="243" spans="1:65" s="2" customFormat="1" ht="44.25" customHeight="1" x14ac:dyDescent="0.2">
      <c r="A243" s="34"/>
      <c r="B243" s="35"/>
      <c r="C243" s="173" t="s">
        <v>365</v>
      </c>
      <c r="D243" s="173" t="s">
        <v>146</v>
      </c>
      <c r="E243" s="174" t="s">
        <v>366</v>
      </c>
      <c r="F243" s="175" t="s">
        <v>367</v>
      </c>
      <c r="G243" s="176" t="s">
        <v>251</v>
      </c>
      <c r="H243" s="177">
        <v>20</v>
      </c>
      <c r="I243" s="178"/>
      <c r="J243" s="179">
        <f>ROUND(I243*H243,2)</f>
        <v>0</v>
      </c>
      <c r="K243" s="175" t="s">
        <v>150</v>
      </c>
      <c r="L243" s="39"/>
      <c r="M243" s="180" t="s">
        <v>19</v>
      </c>
      <c r="N243" s="181" t="s">
        <v>43</v>
      </c>
      <c r="O243" s="64"/>
      <c r="P243" s="182">
        <f>O243*H243</f>
        <v>0</v>
      </c>
      <c r="Q243" s="182">
        <v>0</v>
      </c>
      <c r="R243" s="182">
        <f>Q243*H243</f>
        <v>0</v>
      </c>
      <c r="S243" s="182">
        <v>0</v>
      </c>
      <c r="T243" s="183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84" t="s">
        <v>151</v>
      </c>
      <c r="AT243" s="184" t="s">
        <v>146</v>
      </c>
      <c r="AU243" s="184" t="s">
        <v>82</v>
      </c>
      <c r="AY243" s="17" t="s">
        <v>143</v>
      </c>
      <c r="BE243" s="185">
        <f>IF(N243="základní",J243,0)</f>
        <v>0</v>
      </c>
      <c r="BF243" s="185">
        <f>IF(N243="snížená",J243,0)</f>
        <v>0</v>
      </c>
      <c r="BG243" s="185">
        <f>IF(N243="zákl. přenesená",J243,0)</f>
        <v>0</v>
      </c>
      <c r="BH243" s="185">
        <f>IF(N243="sníž. přenesená",J243,0)</f>
        <v>0</v>
      </c>
      <c r="BI243" s="185">
        <f>IF(N243="nulová",J243,0)</f>
        <v>0</v>
      </c>
      <c r="BJ243" s="17" t="s">
        <v>80</v>
      </c>
      <c r="BK243" s="185">
        <f>ROUND(I243*H243,2)</f>
        <v>0</v>
      </c>
      <c r="BL243" s="17" t="s">
        <v>151</v>
      </c>
      <c r="BM243" s="184" t="s">
        <v>368</v>
      </c>
    </row>
    <row r="244" spans="1:65" s="2" customFormat="1" ht="11.25" x14ac:dyDescent="0.2">
      <c r="A244" s="34"/>
      <c r="B244" s="35"/>
      <c r="C244" s="36"/>
      <c r="D244" s="186" t="s">
        <v>152</v>
      </c>
      <c r="E244" s="36"/>
      <c r="F244" s="187" t="s">
        <v>369</v>
      </c>
      <c r="G244" s="36"/>
      <c r="H244" s="36"/>
      <c r="I244" s="188"/>
      <c r="J244" s="36"/>
      <c r="K244" s="36"/>
      <c r="L244" s="39"/>
      <c r="M244" s="189"/>
      <c r="N244" s="190"/>
      <c r="O244" s="64"/>
      <c r="P244" s="64"/>
      <c r="Q244" s="64"/>
      <c r="R244" s="64"/>
      <c r="S244" s="64"/>
      <c r="T244" s="65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7" t="s">
        <v>152</v>
      </c>
      <c r="AU244" s="17" t="s">
        <v>82</v>
      </c>
    </row>
    <row r="245" spans="1:65" s="2" customFormat="1" ht="24.2" customHeight="1" x14ac:dyDescent="0.2">
      <c r="A245" s="34"/>
      <c r="B245" s="35"/>
      <c r="C245" s="191" t="s">
        <v>370</v>
      </c>
      <c r="D245" s="191" t="s">
        <v>155</v>
      </c>
      <c r="E245" s="192" t="s">
        <v>371</v>
      </c>
      <c r="F245" s="193" t="s">
        <v>372</v>
      </c>
      <c r="G245" s="194" t="s">
        <v>251</v>
      </c>
      <c r="H245" s="195">
        <v>20</v>
      </c>
      <c r="I245" s="196"/>
      <c r="J245" s="197">
        <f>ROUND(I245*H245,2)</f>
        <v>0</v>
      </c>
      <c r="K245" s="193" t="s">
        <v>150</v>
      </c>
      <c r="L245" s="198"/>
      <c r="M245" s="199" t="s">
        <v>19</v>
      </c>
      <c r="N245" s="200" t="s">
        <v>43</v>
      </c>
      <c r="O245" s="64"/>
      <c r="P245" s="182">
        <f>O245*H245</f>
        <v>0</v>
      </c>
      <c r="Q245" s="182">
        <v>0</v>
      </c>
      <c r="R245" s="182">
        <f>Q245*H245</f>
        <v>0</v>
      </c>
      <c r="S245" s="182">
        <v>0</v>
      </c>
      <c r="T245" s="183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84" t="s">
        <v>158</v>
      </c>
      <c r="AT245" s="184" t="s">
        <v>155</v>
      </c>
      <c r="AU245" s="184" t="s">
        <v>82</v>
      </c>
      <c r="AY245" s="17" t="s">
        <v>143</v>
      </c>
      <c r="BE245" s="185">
        <f>IF(N245="základní",J245,0)</f>
        <v>0</v>
      </c>
      <c r="BF245" s="185">
        <f>IF(N245="snížená",J245,0)</f>
        <v>0</v>
      </c>
      <c r="BG245" s="185">
        <f>IF(N245="zákl. přenesená",J245,0)</f>
        <v>0</v>
      </c>
      <c r="BH245" s="185">
        <f>IF(N245="sníž. přenesená",J245,0)</f>
        <v>0</v>
      </c>
      <c r="BI245" s="185">
        <f>IF(N245="nulová",J245,0)</f>
        <v>0</v>
      </c>
      <c r="BJ245" s="17" t="s">
        <v>80</v>
      </c>
      <c r="BK245" s="185">
        <f>ROUND(I245*H245,2)</f>
        <v>0</v>
      </c>
      <c r="BL245" s="17" t="s">
        <v>151</v>
      </c>
      <c r="BM245" s="184" t="s">
        <v>373</v>
      </c>
    </row>
    <row r="246" spans="1:65" s="2" customFormat="1" ht="37.9" customHeight="1" x14ac:dyDescent="0.2">
      <c r="A246" s="34"/>
      <c r="B246" s="35"/>
      <c r="C246" s="173" t="s">
        <v>374</v>
      </c>
      <c r="D246" s="173" t="s">
        <v>146</v>
      </c>
      <c r="E246" s="174" t="s">
        <v>375</v>
      </c>
      <c r="F246" s="175" t="s">
        <v>376</v>
      </c>
      <c r="G246" s="176" t="s">
        <v>296</v>
      </c>
      <c r="H246" s="177">
        <v>18</v>
      </c>
      <c r="I246" s="178"/>
      <c r="J246" s="179">
        <f>ROUND(I246*H246,2)</f>
        <v>0</v>
      </c>
      <c r="K246" s="175" t="s">
        <v>150</v>
      </c>
      <c r="L246" s="39"/>
      <c r="M246" s="180" t="s">
        <v>19</v>
      </c>
      <c r="N246" s="181" t="s">
        <v>43</v>
      </c>
      <c r="O246" s="64"/>
      <c r="P246" s="182">
        <f>O246*H246</f>
        <v>0</v>
      </c>
      <c r="Q246" s="182">
        <v>0</v>
      </c>
      <c r="R246" s="182">
        <f>Q246*H246</f>
        <v>0</v>
      </c>
      <c r="S246" s="182">
        <v>0</v>
      </c>
      <c r="T246" s="183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84" t="s">
        <v>151</v>
      </c>
      <c r="AT246" s="184" t="s">
        <v>146</v>
      </c>
      <c r="AU246" s="184" t="s">
        <v>82</v>
      </c>
      <c r="AY246" s="17" t="s">
        <v>143</v>
      </c>
      <c r="BE246" s="185">
        <f>IF(N246="základní",J246,0)</f>
        <v>0</v>
      </c>
      <c r="BF246" s="185">
        <f>IF(N246="snížená",J246,0)</f>
        <v>0</v>
      </c>
      <c r="BG246" s="185">
        <f>IF(N246="zákl. přenesená",J246,0)</f>
        <v>0</v>
      </c>
      <c r="BH246" s="185">
        <f>IF(N246="sníž. přenesená",J246,0)</f>
        <v>0</v>
      </c>
      <c r="BI246" s="185">
        <f>IF(N246="nulová",J246,0)</f>
        <v>0</v>
      </c>
      <c r="BJ246" s="17" t="s">
        <v>80</v>
      </c>
      <c r="BK246" s="185">
        <f>ROUND(I246*H246,2)</f>
        <v>0</v>
      </c>
      <c r="BL246" s="17" t="s">
        <v>151</v>
      </c>
      <c r="BM246" s="184" t="s">
        <v>377</v>
      </c>
    </row>
    <row r="247" spans="1:65" s="2" customFormat="1" ht="11.25" x14ac:dyDescent="0.2">
      <c r="A247" s="34"/>
      <c r="B247" s="35"/>
      <c r="C247" s="36"/>
      <c r="D247" s="186" t="s">
        <v>152</v>
      </c>
      <c r="E247" s="36"/>
      <c r="F247" s="187" t="s">
        <v>378</v>
      </c>
      <c r="G247" s="36"/>
      <c r="H247" s="36"/>
      <c r="I247" s="188"/>
      <c r="J247" s="36"/>
      <c r="K247" s="36"/>
      <c r="L247" s="39"/>
      <c r="M247" s="189"/>
      <c r="N247" s="190"/>
      <c r="O247" s="64"/>
      <c r="P247" s="64"/>
      <c r="Q247" s="64"/>
      <c r="R247" s="64"/>
      <c r="S247" s="64"/>
      <c r="T247" s="65"/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T247" s="17" t="s">
        <v>152</v>
      </c>
      <c r="AU247" s="17" t="s">
        <v>82</v>
      </c>
    </row>
    <row r="248" spans="1:65" s="2" customFormat="1" ht="24.2" customHeight="1" x14ac:dyDescent="0.2">
      <c r="A248" s="34"/>
      <c r="B248" s="35"/>
      <c r="C248" s="191" t="s">
        <v>297</v>
      </c>
      <c r="D248" s="191" t="s">
        <v>155</v>
      </c>
      <c r="E248" s="192" t="s">
        <v>379</v>
      </c>
      <c r="F248" s="193" t="s">
        <v>380</v>
      </c>
      <c r="G248" s="194" t="s">
        <v>296</v>
      </c>
      <c r="H248" s="195">
        <v>9</v>
      </c>
      <c r="I248" s="196"/>
      <c r="J248" s="197">
        <f>ROUND(I248*H248,2)</f>
        <v>0</v>
      </c>
      <c r="K248" s="193" t="s">
        <v>150</v>
      </c>
      <c r="L248" s="198"/>
      <c r="M248" s="199" t="s">
        <v>19</v>
      </c>
      <c r="N248" s="200" t="s">
        <v>43</v>
      </c>
      <c r="O248" s="64"/>
      <c r="P248" s="182">
        <f>O248*H248</f>
        <v>0</v>
      </c>
      <c r="Q248" s="182">
        <v>0</v>
      </c>
      <c r="R248" s="182">
        <f>Q248*H248</f>
        <v>0</v>
      </c>
      <c r="S248" s="182">
        <v>0</v>
      </c>
      <c r="T248" s="183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84" t="s">
        <v>158</v>
      </c>
      <c r="AT248" s="184" t="s">
        <v>155</v>
      </c>
      <c r="AU248" s="184" t="s">
        <v>82</v>
      </c>
      <c r="AY248" s="17" t="s">
        <v>143</v>
      </c>
      <c r="BE248" s="185">
        <f>IF(N248="základní",J248,0)</f>
        <v>0</v>
      </c>
      <c r="BF248" s="185">
        <f>IF(N248="snížená",J248,0)</f>
        <v>0</v>
      </c>
      <c r="BG248" s="185">
        <f>IF(N248="zákl. přenesená",J248,0)</f>
        <v>0</v>
      </c>
      <c r="BH248" s="185">
        <f>IF(N248="sníž. přenesená",J248,0)</f>
        <v>0</v>
      </c>
      <c r="BI248" s="185">
        <f>IF(N248="nulová",J248,0)</f>
        <v>0</v>
      </c>
      <c r="BJ248" s="17" t="s">
        <v>80</v>
      </c>
      <c r="BK248" s="185">
        <f>ROUND(I248*H248,2)</f>
        <v>0</v>
      </c>
      <c r="BL248" s="17" t="s">
        <v>151</v>
      </c>
      <c r="BM248" s="184" t="s">
        <v>381</v>
      </c>
    </row>
    <row r="249" spans="1:65" s="2" customFormat="1" ht="24.2" customHeight="1" x14ac:dyDescent="0.2">
      <c r="A249" s="34"/>
      <c r="B249" s="35"/>
      <c r="C249" s="191" t="s">
        <v>302</v>
      </c>
      <c r="D249" s="191" t="s">
        <v>155</v>
      </c>
      <c r="E249" s="192" t="s">
        <v>382</v>
      </c>
      <c r="F249" s="193" t="s">
        <v>383</v>
      </c>
      <c r="G249" s="194" t="s">
        <v>296</v>
      </c>
      <c r="H249" s="195">
        <v>3</v>
      </c>
      <c r="I249" s="196"/>
      <c r="J249" s="197">
        <f>ROUND(I249*H249,2)</f>
        <v>0</v>
      </c>
      <c r="K249" s="193" t="s">
        <v>150</v>
      </c>
      <c r="L249" s="198"/>
      <c r="M249" s="199" t="s">
        <v>19</v>
      </c>
      <c r="N249" s="200" t="s">
        <v>43</v>
      </c>
      <c r="O249" s="64"/>
      <c r="P249" s="182">
        <f>O249*H249</f>
        <v>0</v>
      </c>
      <c r="Q249" s="182">
        <v>0</v>
      </c>
      <c r="R249" s="182">
        <f>Q249*H249</f>
        <v>0</v>
      </c>
      <c r="S249" s="182">
        <v>0</v>
      </c>
      <c r="T249" s="183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84" t="s">
        <v>158</v>
      </c>
      <c r="AT249" s="184" t="s">
        <v>155</v>
      </c>
      <c r="AU249" s="184" t="s">
        <v>82</v>
      </c>
      <c r="AY249" s="17" t="s">
        <v>143</v>
      </c>
      <c r="BE249" s="185">
        <f>IF(N249="základní",J249,0)</f>
        <v>0</v>
      </c>
      <c r="BF249" s="185">
        <f>IF(N249="snížená",J249,0)</f>
        <v>0</v>
      </c>
      <c r="BG249" s="185">
        <f>IF(N249="zákl. přenesená",J249,0)</f>
        <v>0</v>
      </c>
      <c r="BH249" s="185">
        <f>IF(N249="sníž. přenesená",J249,0)</f>
        <v>0</v>
      </c>
      <c r="BI249" s="185">
        <f>IF(N249="nulová",J249,0)</f>
        <v>0</v>
      </c>
      <c r="BJ249" s="17" t="s">
        <v>80</v>
      </c>
      <c r="BK249" s="185">
        <f>ROUND(I249*H249,2)</f>
        <v>0</v>
      </c>
      <c r="BL249" s="17" t="s">
        <v>151</v>
      </c>
      <c r="BM249" s="184" t="s">
        <v>384</v>
      </c>
    </row>
    <row r="250" spans="1:65" s="2" customFormat="1" ht="24.2" customHeight="1" x14ac:dyDescent="0.2">
      <c r="A250" s="34"/>
      <c r="B250" s="35"/>
      <c r="C250" s="191" t="s">
        <v>385</v>
      </c>
      <c r="D250" s="191" t="s">
        <v>155</v>
      </c>
      <c r="E250" s="192" t="s">
        <v>386</v>
      </c>
      <c r="F250" s="193" t="s">
        <v>387</v>
      </c>
      <c r="G250" s="194" t="s">
        <v>296</v>
      </c>
      <c r="H250" s="195">
        <v>6</v>
      </c>
      <c r="I250" s="196"/>
      <c r="J250" s="197">
        <f>ROUND(I250*H250,2)</f>
        <v>0</v>
      </c>
      <c r="K250" s="193" t="s">
        <v>150</v>
      </c>
      <c r="L250" s="198"/>
      <c r="M250" s="199" t="s">
        <v>19</v>
      </c>
      <c r="N250" s="200" t="s">
        <v>43</v>
      </c>
      <c r="O250" s="64"/>
      <c r="P250" s="182">
        <f>O250*H250</f>
        <v>0</v>
      </c>
      <c r="Q250" s="182">
        <v>0</v>
      </c>
      <c r="R250" s="182">
        <f>Q250*H250</f>
        <v>0</v>
      </c>
      <c r="S250" s="182">
        <v>0</v>
      </c>
      <c r="T250" s="183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84" t="s">
        <v>158</v>
      </c>
      <c r="AT250" s="184" t="s">
        <v>155</v>
      </c>
      <c r="AU250" s="184" t="s">
        <v>82</v>
      </c>
      <c r="AY250" s="17" t="s">
        <v>143</v>
      </c>
      <c r="BE250" s="185">
        <f>IF(N250="základní",J250,0)</f>
        <v>0</v>
      </c>
      <c r="BF250" s="185">
        <f>IF(N250="snížená",J250,0)</f>
        <v>0</v>
      </c>
      <c r="BG250" s="185">
        <f>IF(N250="zákl. přenesená",J250,0)</f>
        <v>0</v>
      </c>
      <c r="BH250" s="185">
        <f>IF(N250="sníž. přenesená",J250,0)</f>
        <v>0</v>
      </c>
      <c r="BI250" s="185">
        <f>IF(N250="nulová",J250,0)</f>
        <v>0</v>
      </c>
      <c r="BJ250" s="17" t="s">
        <v>80</v>
      </c>
      <c r="BK250" s="185">
        <f>ROUND(I250*H250,2)</f>
        <v>0</v>
      </c>
      <c r="BL250" s="17" t="s">
        <v>151</v>
      </c>
      <c r="BM250" s="184" t="s">
        <v>388</v>
      </c>
    </row>
    <row r="251" spans="1:65" s="2" customFormat="1" ht="37.9" customHeight="1" x14ac:dyDescent="0.2">
      <c r="A251" s="34"/>
      <c r="B251" s="35"/>
      <c r="C251" s="173" t="s">
        <v>304</v>
      </c>
      <c r="D251" s="173" t="s">
        <v>146</v>
      </c>
      <c r="E251" s="174" t="s">
        <v>389</v>
      </c>
      <c r="F251" s="175" t="s">
        <v>390</v>
      </c>
      <c r="G251" s="176" t="s">
        <v>296</v>
      </c>
      <c r="H251" s="177">
        <v>6</v>
      </c>
      <c r="I251" s="178"/>
      <c r="J251" s="179">
        <f>ROUND(I251*H251,2)</f>
        <v>0</v>
      </c>
      <c r="K251" s="175" t="s">
        <v>150</v>
      </c>
      <c r="L251" s="39"/>
      <c r="M251" s="180" t="s">
        <v>19</v>
      </c>
      <c r="N251" s="181" t="s">
        <v>43</v>
      </c>
      <c r="O251" s="64"/>
      <c r="P251" s="182">
        <f>O251*H251</f>
        <v>0</v>
      </c>
      <c r="Q251" s="182">
        <v>0</v>
      </c>
      <c r="R251" s="182">
        <f>Q251*H251</f>
        <v>0</v>
      </c>
      <c r="S251" s="182">
        <v>0</v>
      </c>
      <c r="T251" s="183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84" t="s">
        <v>151</v>
      </c>
      <c r="AT251" s="184" t="s">
        <v>146</v>
      </c>
      <c r="AU251" s="184" t="s">
        <v>82</v>
      </c>
      <c r="AY251" s="17" t="s">
        <v>143</v>
      </c>
      <c r="BE251" s="185">
        <f>IF(N251="základní",J251,0)</f>
        <v>0</v>
      </c>
      <c r="BF251" s="185">
        <f>IF(N251="snížená",J251,0)</f>
        <v>0</v>
      </c>
      <c r="BG251" s="185">
        <f>IF(N251="zákl. přenesená",J251,0)</f>
        <v>0</v>
      </c>
      <c r="BH251" s="185">
        <f>IF(N251="sníž. přenesená",J251,0)</f>
        <v>0</v>
      </c>
      <c r="BI251" s="185">
        <f>IF(N251="nulová",J251,0)</f>
        <v>0</v>
      </c>
      <c r="BJ251" s="17" t="s">
        <v>80</v>
      </c>
      <c r="BK251" s="185">
        <f>ROUND(I251*H251,2)</f>
        <v>0</v>
      </c>
      <c r="BL251" s="17" t="s">
        <v>151</v>
      </c>
      <c r="BM251" s="184" t="s">
        <v>391</v>
      </c>
    </row>
    <row r="252" spans="1:65" s="2" customFormat="1" ht="11.25" x14ac:dyDescent="0.2">
      <c r="A252" s="34"/>
      <c r="B252" s="35"/>
      <c r="C252" s="36"/>
      <c r="D252" s="186" t="s">
        <v>152</v>
      </c>
      <c r="E252" s="36"/>
      <c r="F252" s="187" t="s">
        <v>392</v>
      </c>
      <c r="G252" s="36"/>
      <c r="H252" s="36"/>
      <c r="I252" s="188"/>
      <c r="J252" s="36"/>
      <c r="K252" s="36"/>
      <c r="L252" s="39"/>
      <c r="M252" s="189"/>
      <c r="N252" s="190"/>
      <c r="O252" s="64"/>
      <c r="P252" s="64"/>
      <c r="Q252" s="64"/>
      <c r="R252" s="64"/>
      <c r="S252" s="64"/>
      <c r="T252" s="65"/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T252" s="17" t="s">
        <v>152</v>
      </c>
      <c r="AU252" s="17" t="s">
        <v>82</v>
      </c>
    </row>
    <row r="253" spans="1:65" s="2" customFormat="1" ht="37.9" customHeight="1" x14ac:dyDescent="0.2">
      <c r="A253" s="34"/>
      <c r="B253" s="35"/>
      <c r="C253" s="191" t="s">
        <v>393</v>
      </c>
      <c r="D253" s="191" t="s">
        <v>155</v>
      </c>
      <c r="E253" s="192" t="s">
        <v>394</v>
      </c>
      <c r="F253" s="193" t="s">
        <v>395</v>
      </c>
      <c r="G253" s="194" t="s">
        <v>296</v>
      </c>
      <c r="H253" s="195">
        <v>5</v>
      </c>
      <c r="I253" s="196"/>
      <c r="J253" s="197">
        <f>ROUND(I253*H253,2)</f>
        <v>0</v>
      </c>
      <c r="K253" s="193" t="s">
        <v>150</v>
      </c>
      <c r="L253" s="198"/>
      <c r="M253" s="199" t="s">
        <v>19</v>
      </c>
      <c r="N253" s="200" t="s">
        <v>43</v>
      </c>
      <c r="O253" s="64"/>
      <c r="P253" s="182">
        <f>O253*H253</f>
        <v>0</v>
      </c>
      <c r="Q253" s="182">
        <v>0</v>
      </c>
      <c r="R253" s="182">
        <f>Q253*H253</f>
        <v>0</v>
      </c>
      <c r="S253" s="182">
        <v>0</v>
      </c>
      <c r="T253" s="183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84" t="s">
        <v>158</v>
      </c>
      <c r="AT253" s="184" t="s">
        <v>155</v>
      </c>
      <c r="AU253" s="184" t="s">
        <v>82</v>
      </c>
      <c r="AY253" s="17" t="s">
        <v>143</v>
      </c>
      <c r="BE253" s="185">
        <f>IF(N253="základní",J253,0)</f>
        <v>0</v>
      </c>
      <c r="BF253" s="185">
        <f>IF(N253="snížená",J253,0)</f>
        <v>0</v>
      </c>
      <c r="BG253" s="185">
        <f>IF(N253="zákl. přenesená",J253,0)</f>
        <v>0</v>
      </c>
      <c r="BH253" s="185">
        <f>IF(N253="sníž. přenesená",J253,0)</f>
        <v>0</v>
      </c>
      <c r="BI253" s="185">
        <f>IF(N253="nulová",J253,0)</f>
        <v>0</v>
      </c>
      <c r="BJ253" s="17" t="s">
        <v>80</v>
      </c>
      <c r="BK253" s="185">
        <f>ROUND(I253*H253,2)</f>
        <v>0</v>
      </c>
      <c r="BL253" s="17" t="s">
        <v>151</v>
      </c>
      <c r="BM253" s="184" t="s">
        <v>396</v>
      </c>
    </row>
    <row r="254" spans="1:65" s="2" customFormat="1" ht="37.9" customHeight="1" x14ac:dyDescent="0.2">
      <c r="A254" s="34"/>
      <c r="B254" s="35"/>
      <c r="C254" s="191" t="s">
        <v>309</v>
      </c>
      <c r="D254" s="191" t="s">
        <v>155</v>
      </c>
      <c r="E254" s="192" t="s">
        <v>397</v>
      </c>
      <c r="F254" s="193" t="s">
        <v>398</v>
      </c>
      <c r="G254" s="194" t="s">
        <v>296</v>
      </c>
      <c r="H254" s="195">
        <v>1</v>
      </c>
      <c r="I254" s="196"/>
      <c r="J254" s="197">
        <f>ROUND(I254*H254,2)</f>
        <v>0</v>
      </c>
      <c r="K254" s="193" t="s">
        <v>150</v>
      </c>
      <c r="L254" s="198"/>
      <c r="M254" s="199" t="s">
        <v>19</v>
      </c>
      <c r="N254" s="200" t="s">
        <v>43</v>
      </c>
      <c r="O254" s="64"/>
      <c r="P254" s="182">
        <f>O254*H254</f>
        <v>0</v>
      </c>
      <c r="Q254" s="182">
        <v>0</v>
      </c>
      <c r="R254" s="182">
        <f>Q254*H254</f>
        <v>0</v>
      </c>
      <c r="S254" s="182">
        <v>0</v>
      </c>
      <c r="T254" s="183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84" t="s">
        <v>158</v>
      </c>
      <c r="AT254" s="184" t="s">
        <v>155</v>
      </c>
      <c r="AU254" s="184" t="s">
        <v>82</v>
      </c>
      <c r="AY254" s="17" t="s">
        <v>143</v>
      </c>
      <c r="BE254" s="185">
        <f>IF(N254="základní",J254,0)</f>
        <v>0</v>
      </c>
      <c r="BF254" s="185">
        <f>IF(N254="snížená",J254,0)</f>
        <v>0</v>
      </c>
      <c r="BG254" s="185">
        <f>IF(N254="zákl. přenesená",J254,0)</f>
        <v>0</v>
      </c>
      <c r="BH254" s="185">
        <f>IF(N254="sníž. přenesená",J254,0)</f>
        <v>0</v>
      </c>
      <c r="BI254" s="185">
        <f>IF(N254="nulová",J254,0)</f>
        <v>0</v>
      </c>
      <c r="BJ254" s="17" t="s">
        <v>80</v>
      </c>
      <c r="BK254" s="185">
        <f>ROUND(I254*H254,2)</f>
        <v>0</v>
      </c>
      <c r="BL254" s="17" t="s">
        <v>151</v>
      </c>
      <c r="BM254" s="184" t="s">
        <v>399</v>
      </c>
    </row>
    <row r="255" spans="1:65" s="12" customFormat="1" ht="22.9" customHeight="1" x14ac:dyDescent="0.2">
      <c r="B255" s="157"/>
      <c r="C255" s="158"/>
      <c r="D255" s="159" t="s">
        <v>71</v>
      </c>
      <c r="E255" s="171" t="s">
        <v>158</v>
      </c>
      <c r="F255" s="171" t="s">
        <v>400</v>
      </c>
      <c r="G255" s="158"/>
      <c r="H255" s="158"/>
      <c r="I255" s="161"/>
      <c r="J255" s="172">
        <f>BK255</f>
        <v>0</v>
      </c>
      <c r="K255" s="158"/>
      <c r="L255" s="163"/>
      <c r="M255" s="164"/>
      <c r="N255" s="165"/>
      <c r="O255" s="165"/>
      <c r="P255" s="166">
        <f>SUM(P256:P258)</f>
        <v>0</v>
      </c>
      <c r="Q255" s="165"/>
      <c r="R255" s="166">
        <f>SUM(R256:R258)</f>
        <v>0</v>
      </c>
      <c r="S255" s="165"/>
      <c r="T255" s="167">
        <f>SUM(T256:T258)</f>
        <v>0</v>
      </c>
      <c r="AR255" s="168" t="s">
        <v>80</v>
      </c>
      <c r="AT255" s="169" t="s">
        <v>71</v>
      </c>
      <c r="AU255" s="169" t="s">
        <v>80</v>
      </c>
      <c r="AY255" s="168" t="s">
        <v>143</v>
      </c>
      <c r="BK255" s="170">
        <f>SUM(BK256:BK258)</f>
        <v>0</v>
      </c>
    </row>
    <row r="256" spans="1:65" s="2" customFormat="1" ht="37.9" customHeight="1" x14ac:dyDescent="0.2">
      <c r="A256" s="34"/>
      <c r="B256" s="35"/>
      <c r="C256" s="173" t="s">
        <v>401</v>
      </c>
      <c r="D256" s="173" t="s">
        <v>146</v>
      </c>
      <c r="E256" s="174" t="s">
        <v>402</v>
      </c>
      <c r="F256" s="175" t="s">
        <v>403</v>
      </c>
      <c r="G256" s="176" t="s">
        <v>296</v>
      </c>
      <c r="H256" s="177">
        <v>2</v>
      </c>
      <c r="I256" s="178"/>
      <c r="J256" s="179">
        <f>ROUND(I256*H256,2)</f>
        <v>0</v>
      </c>
      <c r="K256" s="175" t="s">
        <v>150</v>
      </c>
      <c r="L256" s="39"/>
      <c r="M256" s="180" t="s">
        <v>19</v>
      </c>
      <c r="N256" s="181" t="s">
        <v>43</v>
      </c>
      <c r="O256" s="64"/>
      <c r="P256" s="182">
        <f>O256*H256</f>
        <v>0</v>
      </c>
      <c r="Q256" s="182">
        <v>0</v>
      </c>
      <c r="R256" s="182">
        <f>Q256*H256</f>
        <v>0</v>
      </c>
      <c r="S256" s="182">
        <v>0</v>
      </c>
      <c r="T256" s="183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84" t="s">
        <v>151</v>
      </c>
      <c r="AT256" s="184" t="s">
        <v>146</v>
      </c>
      <c r="AU256" s="184" t="s">
        <v>82</v>
      </c>
      <c r="AY256" s="17" t="s">
        <v>143</v>
      </c>
      <c r="BE256" s="185">
        <f>IF(N256="základní",J256,0)</f>
        <v>0</v>
      </c>
      <c r="BF256" s="185">
        <f>IF(N256="snížená",J256,0)</f>
        <v>0</v>
      </c>
      <c r="BG256" s="185">
        <f>IF(N256="zákl. přenesená",J256,0)</f>
        <v>0</v>
      </c>
      <c r="BH256" s="185">
        <f>IF(N256="sníž. přenesená",J256,0)</f>
        <v>0</v>
      </c>
      <c r="BI256" s="185">
        <f>IF(N256="nulová",J256,0)</f>
        <v>0</v>
      </c>
      <c r="BJ256" s="17" t="s">
        <v>80</v>
      </c>
      <c r="BK256" s="185">
        <f>ROUND(I256*H256,2)</f>
        <v>0</v>
      </c>
      <c r="BL256" s="17" t="s">
        <v>151</v>
      </c>
      <c r="BM256" s="184" t="s">
        <v>404</v>
      </c>
    </row>
    <row r="257" spans="1:65" s="2" customFormat="1" ht="11.25" x14ac:dyDescent="0.2">
      <c r="A257" s="34"/>
      <c r="B257" s="35"/>
      <c r="C257" s="36"/>
      <c r="D257" s="186" t="s">
        <v>152</v>
      </c>
      <c r="E257" s="36"/>
      <c r="F257" s="187" t="s">
        <v>405</v>
      </c>
      <c r="G257" s="36"/>
      <c r="H257" s="36"/>
      <c r="I257" s="188"/>
      <c r="J257" s="36"/>
      <c r="K257" s="36"/>
      <c r="L257" s="39"/>
      <c r="M257" s="189"/>
      <c r="N257" s="190"/>
      <c r="O257" s="64"/>
      <c r="P257" s="64"/>
      <c r="Q257" s="64"/>
      <c r="R257" s="64"/>
      <c r="S257" s="64"/>
      <c r="T257" s="65"/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T257" s="17" t="s">
        <v>152</v>
      </c>
      <c r="AU257" s="17" t="s">
        <v>82</v>
      </c>
    </row>
    <row r="258" spans="1:65" s="2" customFormat="1" ht="16.5" customHeight="1" x14ac:dyDescent="0.2">
      <c r="A258" s="34"/>
      <c r="B258" s="35"/>
      <c r="C258" s="191" t="s">
        <v>406</v>
      </c>
      <c r="D258" s="191" t="s">
        <v>155</v>
      </c>
      <c r="E258" s="192" t="s">
        <v>407</v>
      </c>
      <c r="F258" s="193" t="s">
        <v>408</v>
      </c>
      <c r="G258" s="194" t="s">
        <v>296</v>
      </c>
      <c r="H258" s="195">
        <v>2</v>
      </c>
      <c r="I258" s="196"/>
      <c r="J258" s="197">
        <f>ROUND(I258*H258,2)</f>
        <v>0</v>
      </c>
      <c r="K258" s="193" t="s">
        <v>150</v>
      </c>
      <c r="L258" s="198"/>
      <c r="M258" s="199" t="s">
        <v>19</v>
      </c>
      <c r="N258" s="200" t="s">
        <v>43</v>
      </c>
      <c r="O258" s="64"/>
      <c r="P258" s="182">
        <f>O258*H258</f>
        <v>0</v>
      </c>
      <c r="Q258" s="182">
        <v>0</v>
      </c>
      <c r="R258" s="182">
        <f>Q258*H258</f>
        <v>0</v>
      </c>
      <c r="S258" s="182">
        <v>0</v>
      </c>
      <c r="T258" s="183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84" t="s">
        <v>158</v>
      </c>
      <c r="AT258" s="184" t="s">
        <v>155</v>
      </c>
      <c r="AU258" s="184" t="s">
        <v>82</v>
      </c>
      <c r="AY258" s="17" t="s">
        <v>143</v>
      </c>
      <c r="BE258" s="185">
        <f>IF(N258="základní",J258,0)</f>
        <v>0</v>
      </c>
      <c r="BF258" s="185">
        <f>IF(N258="snížená",J258,0)</f>
        <v>0</v>
      </c>
      <c r="BG258" s="185">
        <f>IF(N258="zákl. přenesená",J258,0)</f>
        <v>0</v>
      </c>
      <c r="BH258" s="185">
        <f>IF(N258="sníž. přenesená",J258,0)</f>
        <v>0</v>
      </c>
      <c r="BI258" s="185">
        <f>IF(N258="nulová",J258,0)</f>
        <v>0</v>
      </c>
      <c r="BJ258" s="17" t="s">
        <v>80</v>
      </c>
      <c r="BK258" s="185">
        <f>ROUND(I258*H258,2)</f>
        <v>0</v>
      </c>
      <c r="BL258" s="17" t="s">
        <v>151</v>
      </c>
      <c r="BM258" s="184" t="s">
        <v>409</v>
      </c>
    </row>
    <row r="259" spans="1:65" s="12" customFormat="1" ht="22.9" customHeight="1" x14ac:dyDescent="0.2">
      <c r="B259" s="157"/>
      <c r="C259" s="158"/>
      <c r="D259" s="159" t="s">
        <v>71</v>
      </c>
      <c r="E259" s="171" t="s">
        <v>202</v>
      </c>
      <c r="F259" s="171" t="s">
        <v>410</v>
      </c>
      <c r="G259" s="158"/>
      <c r="H259" s="158"/>
      <c r="I259" s="161"/>
      <c r="J259" s="172">
        <f>BK259</f>
        <v>0</v>
      </c>
      <c r="K259" s="158"/>
      <c r="L259" s="163"/>
      <c r="M259" s="164"/>
      <c r="N259" s="165"/>
      <c r="O259" s="165"/>
      <c r="P259" s="166">
        <f>SUM(P260:P348)</f>
        <v>0</v>
      </c>
      <c r="Q259" s="165"/>
      <c r="R259" s="166">
        <f>SUM(R260:R348)</f>
        <v>0</v>
      </c>
      <c r="S259" s="165"/>
      <c r="T259" s="167">
        <f>SUM(T260:T348)</f>
        <v>0</v>
      </c>
      <c r="AR259" s="168" t="s">
        <v>80</v>
      </c>
      <c r="AT259" s="169" t="s">
        <v>71</v>
      </c>
      <c r="AU259" s="169" t="s">
        <v>80</v>
      </c>
      <c r="AY259" s="168" t="s">
        <v>143</v>
      </c>
      <c r="BK259" s="170">
        <f>SUM(BK260:BK348)</f>
        <v>0</v>
      </c>
    </row>
    <row r="260" spans="1:65" s="2" customFormat="1" ht="37.9" customHeight="1" x14ac:dyDescent="0.2">
      <c r="A260" s="34"/>
      <c r="B260" s="35"/>
      <c r="C260" s="173" t="s">
        <v>318</v>
      </c>
      <c r="D260" s="173" t="s">
        <v>146</v>
      </c>
      <c r="E260" s="174" t="s">
        <v>411</v>
      </c>
      <c r="F260" s="175" t="s">
        <v>412</v>
      </c>
      <c r="G260" s="176" t="s">
        <v>149</v>
      </c>
      <c r="H260" s="177">
        <v>503.99</v>
      </c>
      <c r="I260" s="178"/>
      <c r="J260" s="179">
        <f>ROUND(I260*H260,2)</f>
        <v>0</v>
      </c>
      <c r="K260" s="175" t="s">
        <v>150</v>
      </c>
      <c r="L260" s="39"/>
      <c r="M260" s="180" t="s">
        <v>19</v>
      </c>
      <c r="N260" s="181" t="s">
        <v>43</v>
      </c>
      <c r="O260" s="64"/>
      <c r="P260" s="182">
        <f>O260*H260</f>
        <v>0</v>
      </c>
      <c r="Q260" s="182">
        <v>0</v>
      </c>
      <c r="R260" s="182">
        <f>Q260*H260</f>
        <v>0</v>
      </c>
      <c r="S260" s="182">
        <v>0</v>
      </c>
      <c r="T260" s="183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84" t="s">
        <v>151</v>
      </c>
      <c r="AT260" s="184" t="s">
        <v>146</v>
      </c>
      <c r="AU260" s="184" t="s">
        <v>82</v>
      </c>
      <c r="AY260" s="17" t="s">
        <v>143</v>
      </c>
      <c r="BE260" s="185">
        <f>IF(N260="základní",J260,0)</f>
        <v>0</v>
      </c>
      <c r="BF260" s="185">
        <f>IF(N260="snížená",J260,0)</f>
        <v>0</v>
      </c>
      <c r="BG260" s="185">
        <f>IF(N260="zákl. přenesená",J260,0)</f>
        <v>0</v>
      </c>
      <c r="BH260" s="185">
        <f>IF(N260="sníž. přenesená",J260,0)</f>
        <v>0</v>
      </c>
      <c r="BI260" s="185">
        <f>IF(N260="nulová",J260,0)</f>
        <v>0</v>
      </c>
      <c r="BJ260" s="17" t="s">
        <v>80</v>
      </c>
      <c r="BK260" s="185">
        <f>ROUND(I260*H260,2)</f>
        <v>0</v>
      </c>
      <c r="BL260" s="17" t="s">
        <v>151</v>
      </c>
      <c r="BM260" s="184" t="s">
        <v>413</v>
      </c>
    </row>
    <row r="261" spans="1:65" s="2" customFormat="1" ht="11.25" x14ac:dyDescent="0.2">
      <c r="A261" s="34"/>
      <c r="B261" s="35"/>
      <c r="C261" s="36"/>
      <c r="D261" s="186" t="s">
        <v>152</v>
      </c>
      <c r="E261" s="36"/>
      <c r="F261" s="187" t="s">
        <v>414</v>
      </c>
      <c r="G261" s="36"/>
      <c r="H261" s="36"/>
      <c r="I261" s="188"/>
      <c r="J261" s="36"/>
      <c r="K261" s="36"/>
      <c r="L261" s="39"/>
      <c r="M261" s="189"/>
      <c r="N261" s="190"/>
      <c r="O261" s="64"/>
      <c r="P261" s="64"/>
      <c r="Q261" s="64"/>
      <c r="R261" s="64"/>
      <c r="S261" s="64"/>
      <c r="T261" s="65"/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T261" s="17" t="s">
        <v>152</v>
      </c>
      <c r="AU261" s="17" t="s">
        <v>82</v>
      </c>
    </row>
    <row r="262" spans="1:65" s="2" customFormat="1" ht="37.9" customHeight="1" x14ac:dyDescent="0.2">
      <c r="A262" s="34"/>
      <c r="B262" s="35"/>
      <c r="C262" s="173" t="s">
        <v>415</v>
      </c>
      <c r="D262" s="173" t="s">
        <v>146</v>
      </c>
      <c r="E262" s="174" t="s">
        <v>416</v>
      </c>
      <c r="F262" s="175" t="s">
        <v>417</v>
      </c>
      <c r="G262" s="176" t="s">
        <v>149</v>
      </c>
      <c r="H262" s="177">
        <v>63.82</v>
      </c>
      <c r="I262" s="178"/>
      <c r="J262" s="179">
        <f>ROUND(I262*H262,2)</f>
        <v>0</v>
      </c>
      <c r="K262" s="175" t="s">
        <v>150</v>
      </c>
      <c r="L262" s="39"/>
      <c r="M262" s="180" t="s">
        <v>19</v>
      </c>
      <c r="N262" s="181" t="s">
        <v>43</v>
      </c>
      <c r="O262" s="64"/>
      <c r="P262" s="182">
        <f>O262*H262</f>
        <v>0</v>
      </c>
      <c r="Q262" s="182">
        <v>0</v>
      </c>
      <c r="R262" s="182">
        <f>Q262*H262</f>
        <v>0</v>
      </c>
      <c r="S262" s="182">
        <v>0</v>
      </c>
      <c r="T262" s="183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84" t="s">
        <v>151</v>
      </c>
      <c r="AT262" s="184" t="s">
        <v>146</v>
      </c>
      <c r="AU262" s="184" t="s">
        <v>82</v>
      </c>
      <c r="AY262" s="17" t="s">
        <v>143</v>
      </c>
      <c r="BE262" s="185">
        <f>IF(N262="základní",J262,0)</f>
        <v>0</v>
      </c>
      <c r="BF262" s="185">
        <f>IF(N262="snížená",J262,0)</f>
        <v>0</v>
      </c>
      <c r="BG262" s="185">
        <f>IF(N262="zákl. přenesená",J262,0)</f>
        <v>0</v>
      </c>
      <c r="BH262" s="185">
        <f>IF(N262="sníž. přenesená",J262,0)</f>
        <v>0</v>
      </c>
      <c r="BI262" s="185">
        <f>IF(N262="nulová",J262,0)</f>
        <v>0</v>
      </c>
      <c r="BJ262" s="17" t="s">
        <v>80</v>
      </c>
      <c r="BK262" s="185">
        <f>ROUND(I262*H262,2)</f>
        <v>0</v>
      </c>
      <c r="BL262" s="17" t="s">
        <v>151</v>
      </c>
      <c r="BM262" s="184" t="s">
        <v>418</v>
      </c>
    </row>
    <row r="263" spans="1:65" s="2" customFormat="1" ht="11.25" x14ac:dyDescent="0.2">
      <c r="A263" s="34"/>
      <c r="B263" s="35"/>
      <c r="C263" s="36"/>
      <c r="D263" s="186" t="s">
        <v>152</v>
      </c>
      <c r="E263" s="36"/>
      <c r="F263" s="187" t="s">
        <v>419</v>
      </c>
      <c r="G263" s="36"/>
      <c r="H263" s="36"/>
      <c r="I263" s="188"/>
      <c r="J263" s="36"/>
      <c r="K263" s="36"/>
      <c r="L263" s="39"/>
      <c r="M263" s="189"/>
      <c r="N263" s="190"/>
      <c r="O263" s="64"/>
      <c r="P263" s="64"/>
      <c r="Q263" s="64"/>
      <c r="R263" s="64"/>
      <c r="S263" s="64"/>
      <c r="T263" s="65"/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T263" s="17" t="s">
        <v>152</v>
      </c>
      <c r="AU263" s="17" t="s">
        <v>82</v>
      </c>
    </row>
    <row r="264" spans="1:65" s="13" customFormat="1" ht="11.25" x14ac:dyDescent="0.2">
      <c r="B264" s="201"/>
      <c r="C264" s="202"/>
      <c r="D264" s="203" t="s">
        <v>159</v>
      </c>
      <c r="E264" s="204" t="s">
        <v>19</v>
      </c>
      <c r="F264" s="205" t="s">
        <v>420</v>
      </c>
      <c r="G264" s="202"/>
      <c r="H264" s="206">
        <v>63.82</v>
      </c>
      <c r="I264" s="207"/>
      <c r="J264" s="202"/>
      <c r="K264" s="202"/>
      <c r="L264" s="208"/>
      <c r="M264" s="209"/>
      <c r="N264" s="210"/>
      <c r="O264" s="210"/>
      <c r="P264" s="210"/>
      <c r="Q264" s="210"/>
      <c r="R264" s="210"/>
      <c r="S264" s="210"/>
      <c r="T264" s="211"/>
      <c r="AT264" s="212" t="s">
        <v>159</v>
      </c>
      <c r="AU264" s="212" t="s">
        <v>82</v>
      </c>
      <c r="AV264" s="13" t="s">
        <v>82</v>
      </c>
      <c r="AW264" s="13" t="s">
        <v>33</v>
      </c>
      <c r="AX264" s="13" t="s">
        <v>72</v>
      </c>
      <c r="AY264" s="212" t="s">
        <v>143</v>
      </c>
    </row>
    <row r="265" spans="1:65" s="14" customFormat="1" ht="11.25" x14ac:dyDescent="0.2">
      <c r="B265" s="213"/>
      <c r="C265" s="214"/>
      <c r="D265" s="203" t="s">
        <v>159</v>
      </c>
      <c r="E265" s="215" t="s">
        <v>19</v>
      </c>
      <c r="F265" s="216" t="s">
        <v>161</v>
      </c>
      <c r="G265" s="214"/>
      <c r="H265" s="217">
        <v>63.82</v>
      </c>
      <c r="I265" s="218"/>
      <c r="J265" s="214"/>
      <c r="K265" s="214"/>
      <c r="L265" s="219"/>
      <c r="M265" s="220"/>
      <c r="N265" s="221"/>
      <c r="O265" s="221"/>
      <c r="P265" s="221"/>
      <c r="Q265" s="221"/>
      <c r="R265" s="221"/>
      <c r="S265" s="221"/>
      <c r="T265" s="222"/>
      <c r="AT265" s="223" t="s">
        <v>159</v>
      </c>
      <c r="AU265" s="223" t="s">
        <v>82</v>
      </c>
      <c r="AV265" s="14" t="s">
        <v>151</v>
      </c>
      <c r="AW265" s="14" t="s">
        <v>33</v>
      </c>
      <c r="AX265" s="14" t="s">
        <v>80</v>
      </c>
      <c r="AY265" s="223" t="s">
        <v>143</v>
      </c>
    </row>
    <row r="266" spans="1:65" s="2" customFormat="1" ht="37.9" customHeight="1" x14ac:dyDescent="0.2">
      <c r="A266" s="34"/>
      <c r="B266" s="35"/>
      <c r="C266" s="173" t="s">
        <v>322</v>
      </c>
      <c r="D266" s="173" t="s">
        <v>146</v>
      </c>
      <c r="E266" s="174" t="s">
        <v>421</v>
      </c>
      <c r="F266" s="175" t="s">
        <v>422</v>
      </c>
      <c r="G266" s="176" t="s">
        <v>149</v>
      </c>
      <c r="H266" s="177">
        <v>973.06</v>
      </c>
      <c r="I266" s="178"/>
      <c r="J266" s="179">
        <f>ROUND(I266*H266,2)</f>
        <v>0</v>
      </c>
      <c r="K266" s="175" t="s">
        <v>150</v>
      </c>
      <c r="L266" s="39"/>
      <c r="M266" s="180" t="s">
        <v>19</v>
      </c>
      <c r="N266" s="181" t="s">
        <v>43</v>
      </c>
      <c r="O266" s="64"/>
      <c r="P266" s="182">
        <f>O266*H266</f>
        <v>0</v>
      </c>
      <c r="Q266" s="182">
        <v>0</v>
      </c>
      <c r="R266" s="182">
        <f>Q266*H266</f>
        <v>0</v>
      </c>
      <c r="S266" s="182">
        <v>0</v>
      </c>
      <c r="T266" s="183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184" t="s">
        <v>151</v>
      </c>
      <c r="AT266" s="184" t="s">
        <v>146</v>
      </c>
      <c r="AU266" s="184" t="s">
        <v>82</v>
      </c>
      <c r="AY266" s="17" t="s">
        <v>143</v>
      </c>
      <c r="BE266" s="185">
        <f>IF(N266="základní",J266,0)</f>
        <v>0</v>
      </c>
      <c r="BF266" s="185">
        <f>IF(N266="snížená",J266,0)</f>
        <v>0</v>
      </c>
      <c r="BG266" s="185">
        <f>IF(N266="zákl. přenesená",J266,0)</f>
        <v>0</v>
      </c>
      <c r="BH266" s="185">
        <f>IF(N266="sníž. přenesená",J266,0)</f>
        <v>0</v>
      </c>
      <c r="BI266" s="185">
        <f>IF(N266="nulová",J266,0)</f>
        <v>0</v>
      </c>
      <c r="BJ266" s="17" t="s">
        <v>80</v>
      </c>
      <c r="BK266" s="185">
        <f>ROUND(I266*H266,2)</f>
        <v>0</v>
      </c>
      <c r="BL266" s="17" t="s">
        <v>151</v>
      </c>
      <c r="BM266" s="184" t="s">
        <v>423</v>
      </c>
    </row>
    <row r="267" spans="1:65" s="2" customFormat="1" ht="11.25" x14ac:dyDescent="0.2">
      <c r="A267" s="34"/>
      <c r="B267" s="35"/>
      <c r="C267" s="36"/>
      <c r="D267" s="186" t="s">
        <v>152</v>
      </c>
      <c r="E267" s="36"/>
      <c r="F267" s="187" t="s">
        <v>424</v>
      </c>
      <c r="G267" s="36"/>
      <c r="H267" s="36"/>
      <c r="I267" s="188"/>
      <c r="J267" s="36"/>
      <c r="K267" s="36"/>
      <c r="L267" s="39"/>
      <c r="M267" s="189"/>
      <c r="N267" s="190"/>
      <c r="O267" s="64"/>
      <c r="P267" s="64"/>
      <c r="Q267" s="64"/>
      <c r="R267" s="64"/>
      <c r="S267" s="64"/>
      <c r="T267" s="65"/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T267" s="17" t="s">
        <v>152</v>
      </c>
      <c r="AU267" s="17" t="s">
        <v>82</v>
      </c>
    </row>
    <row r="268" spans="1:65" s="13" customFormat="1" ht="11.25" x14ac:dyDescent="0.2">
      <c r="B268" s="201"/>
      <c r="C268" s="202"/>
      <c r="D268" s="203" t="s">
        <v>159</v>
      </c>
      <c r="E268" s="204" t="s">
        <v>19</v>
      </c>
      <c r="F268" s="205" t="s">
        <v>425</v>
      </c>
      <c r="G268" s="202"/>
      <c r="H268" s="206">
        <v>973.06</v>
      </c>
      <c r="I268" s="207"/>
      <c r="J268" s="202"/>
      <c r="K268" s="202"/>
      <c r="L268" s="208"/>
      <c r="M268" s="209"/>
      <c r="N268" s="210"/>
      <c r="O268" s="210"/>
      <c r="P268" s="210"/>
      <c r="Q268" s="210"/>
      <c r="R268" s="210"/>
      <c r="S268" s="210"/>
      <c r="T268" s="211"/>
      <c r="AT268" s="212" t="s">
        <v>159</v>
      </c>
      <c r="AU268" s="212" t="s">
        <v>82</v>
      </c>
      <c r="AV268" s="13" t="s">
        <v>82</v>
      </c>
      <c r="AW268" s="13" t="s">
        <v>33</v>
      </c>
      <c r="AX268" s="13" t="s">
        <v>72</v>
      </c>
      <c r="AY268" s="212" t="s">
        <v>143</v>
      </c>
    </row>
    <row r="269" spans="1:65" s="14" customFormat="1" ht="11.25" x14ac:dyDescent="0.2">
      <c r="B269" s="213"/>
      <c r="C269" s="214"/>
      <c r="D269" s="203" t="s">
        <v>159</v>
      </c>
      <c r="E269" s="215" t="s">
        <v>19</v>
      </c>
      <c r="F269" s="216" t="s">
        <v>161</v>
      </c>
      <c r="G269" s="214"/>
      <c r="H269" s="217">
        <v>973.06</v>
      </c>
      <c r="I269" s="218"/>
      <c r="J269" s="214"/>
      <c r="K269" s="214"/>
      <c r="L269" s="219"/>
      <c r="M269" s="220"/>
      <c r="N269" s="221"/>
      <c r="O269" s="221"/>
      <c r="P269" s="221"/>
      <c r="Q269" s="221"/>
      <c r="R269" s="221"/>
      <c r="S269" s="221"/>
      <c r="T269" s="222"/>
      <c r="AT269" s="223" t="s">
        <v>159</v>
      </c>
      <c r="AU269" s="223" t="s">
        <v>82</v>
      </c>
      <c r="AV269" s="14" t="s">
        <v>151</v>
      </c>
      <c r="AW269" s="14" t="s">
        <v>33</v>
      </c>
      <c r="AX269" s="14" t="s">
        <v>80</v>
      </c>
      <c r="AY269" s="223" t="s">
        <v>143</v>
      </c>
    </row>
    <row r="270" spans="1:65" s="2" customFormat="1" ht="37.9" customHeight="1" x14ac:dyDescent="0.2">
      <c r="A270" s="34"/>
      <c r="B270" s="35"/>
      <c r="C270" s="173" t="s">
        <v>426</v>
      </c>
      <c r="D270" s="173" t="s">
        <v>146</v>
      </c>
      <c r="E270" s="174" t="s">
        <v>427</v>
      </c>
      <c r="F270" s="175" t="s">
        <v>428</v>
      </c>
      <c r="G270" s="176" t="s">
        <v>149</v>
      </c>
      <c r="H270" s="177">
        <v>2.8</v>
      </c>
      <c r="I270" s="178"/>
      <c r="J270" s="179">
        <f>ROUND(I270*H270,2)</f>
        <v>0</v>
      </c>
      <c r="K270" s="175" t="s">
        <v>150</v>
      </c>
      <c r="L270" s="39"/>
      <c r="M270" s="180" t="s">
        <v>19</v>
      </c>
      <c r="N270" s="181" t="s">
        <v>43</v>
      </c>
      <c r="O270" s="64"/>
      <c r="P270" s="182">
        <f>O270*H270</f>
        <v>0</v>
      </c>
      <c r="Q270" s="182">
        <v>0</v>
      </c>
      <c r="R270" s="182">
        <f>Q270*H270</f>
        <v>0</v>
      </c>
      <c r="S270" s="182">
        <v>0</v>
      </c>
      <c r="T270" s="183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184" t="s">
        <v>151</v>
      </c>
      <c r="AT270" s="184" t="s">
        <v>146</v>
      </c>
      <c r="AU270" s="184" t="s">
        <v>82</v>
      </c>
      <c r="AY270" s="17" t="s">
        <v>143</v>
      </c>
      <c r="BE270" s="185">
        <f>IF(N270="základní",J270,0)</f>
        <v>0</v>
      </c>
      <c r="BF270" s="185">
        <f>IF(N270="snížená",J270,0)</f>
        <v>0</v>
      </c>
      <c r="BG270" s="185">
        <f>IF(N270="zákl. přenesená",J270,0)</f>
        <v>0</v>
      </c>
      <c r="BH270" s="185">
        <f>IF(N270="sníž. přenesená",J270,0)</f>
        <v>0</v>
      </c>
      <c r="BI270" s="185">
        <f>IF(N270="nulová",J270,0)</f>
        <v>0</v>
      </c>
      <c r="BJ270" s="17" t="s">
        <v>80</v>
      </c>
      <c r="BK270" s="185">
        <f>ROUND(I270*H270,2)</f>
        <v>0</v>
      </c>
      <c r="BL270" s="17" t="s">
        <v>151</v>
      </c>
      <c r="BM270" s="184" t="s">
        <v>429</v>
      </c>
    </row>
    <row r="271" spans="1:65" s="2" customFormat="1" ht="11.25" x14ac:dyDescent="0.2">
      <c r="A271" s="34"/>
      <c r="B271" s="35"/>
      <c r="C271" s="36"/>
      <c r="D271" s="186" t="s">
        <v>152</v>
      </c>
      <c r="E271" s="36"/>
      <c r="F271" s="187" t="s">
        <v>430</v>
      </c>
      <c r="G271" s="36"/>
      <c r="H271" s="36"/>
      <c r="I271" s="188"/>
      <c r="J271" s="36"/>
      <c r="K271" s="36"/>
      <c r="L271" s="39"/>
      <c r="M271" s="189"/>
      <c r="N271" s="190"/>
      <c r="O271" s="64"/>
      <c r="P271" s="64"/>
      <c r="Q271" s="64"/>
      <c r="R271" s="64"/>
      <c r="S271" s="64"/>
      <c r="T271" s="65"/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T271" s="17" t="s">
        <v>152</v>
      </c>
      <c r="AU271" s="17" t="s">
        <v>82</v>
      </c>
    </row>
    <row r="272" spans="1:65" s="13" customFormat="1" ht="11.25" x14ac:dyDescent="0.2">
      <c r="B272" s="201"/>
      <c r="C272" s="202"/>
      <c r="D272" s="203" t="s">
        <v>159</v>
      </c>
      <c r="E272" s="204" t="s">
        <v>19</v>
      </c>
      <c r="F272" s="205" t="s">
        <v>431</v>
      </c>
      <c r="G272" s="202"/>
      <c r="H272" s="206">
        <v>2.8</v>
      </c>
      <c r="I272" s="207"/>
      <c r="J272" s="202"/>
      <c r="K272" s="202"/>
      <c r="L272" s="208"/>
      <c r="M272" s="209"/>
      <c r="N272" s="210"/>
      <c r="O272" s="210"/>
      <c r="P272" s="210"/>
      <c r="Q272" s="210"/>
      <c r="R272" s="210"/>
      <c r="S272" s="210"/>
      <c r="T272" s="211"/>
      <c r="AT272" s="212" t="s">
        <v>159</v>
      </c>
      <c r="AU272" s="212" t="s">
        <v>82</v>
      </c>
      <c r="AV272" s="13" t="s">
        <v>82</v>
      </c>
      <c r="AW272" s="13" t="s">
        <v>33</v>
      </c>
      <c r="AX272" s="13" t="s">
        <v>72</v>
      </c>
      <c r="AY272" s="212" t="s">
        <v>143</v>
      </c>
    </row>
    <row r="273" spans="1:65" s="14" customFormat="1" ht="11.25" x14ac:dyDescent="0.2">
      <c r="B273" s="213"/>
      <c r="C273" s="214"/>
      <c r="D273" s="203" t="s">
        <v>159</v>
      </c>
      <c r="E273" s="215" t="s">
        <v>19</v>
      </c>
      <c r="F273" s="216" t="s">
        <v>161</v>
      </c>
      <c r="G273" s="214"/>
      <c r="H273" s="217">
        <v>2.8</v>
      </c>
      <c r="I273" s="218"/>
      <c r="J273" s="214"/>
      <c r="K273" s="214"/>
      <c r="L273" s="219"/>
      <c r="M273" s="220"/>
      <c r="N273" s="221"/>
      <c r="O273" s="221"/>
      <c r="P273" s="221"/>
      <c r="Q273" s="221"/>
      <c r="R273" s="221"/>
      <c r="S273" s="221"/>
      <c r="T273" s="222"/>
      <c r="AT273" s="223" t="s">
        <v>159</v>
      </c>
      <c r="AU273" s="223" t="s">
        <v>82</v>
      </c>
      <c r="AV273" s="14" t="s">
        <v>151</v>
      </c>
      <c r="AW273" s="14" t="s">
        <v>33</v>
      </c>
      <c r="AX273" s="14" t="s">
        <v>80</v>
      </c>
      <c r="AY273" s="223" t="s">
        <v>143</v>
      </c>
    </row>
    <row r="274" spans="1:65" s="2" customFormat="1" ht="37.9" customHeight="1" x14ac:dyDescent="0.2">
      <c r="A274" s="34"/>
      <c r="B274" s="35"/>
      <c r="C274" s="173" t="s">
        <v>432</v>
      </c>
      <c r="D274" s="173" t="s">
        <v>146</v>
      </c>
      <c r="E274" s="174" t="s">
        <v>433</v>
      </c>
      <c r="F274" s="175" t="s">
        <v>434</v>
      </c>
      <c r="G274" s="176" t="s">
        <v>296</v>
      </c>
      <c r="H274" s="177">
        <v>1</v>
      </c>
      <c r="I274" s="178"/>
      <c r="J274" s="179">
        <f>ROUND(I274*H274,2)</f>
        <v>0</v>
      </c>
      <c r="K274" s="175" t="s">
        <v>19</v>
      </c>
      <c r="L274" s="39"/>
      <c r="M274" s="180" t="s">
        <v>19</v>
      </c>
      <c r="N274" s="181" t="s">
        <v>43</v>
      </c>
      <c r="O274" s="64"/>
      <c r="P274" s="182">
        <f>O274*H274</f>
        <v>0</v>
      </c>
      <c r="Q274" s="182">
        <v>0</v>
      </c>
      <c r="R274" s="182">
        <f>Q274*H274</f>
        <v>0</v>
      </c>
      <c r="S274" s="182">
        <v>0</v>
      </c>
      <c r="T274" s="183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184" t="s">
        <v>151</v>
      </c>
      <c r="AT274" s="184" t="s">
        <v>146</v>
      </c>
      <c r="AU274" s="184" t="s">
        <v>82</v>
      </c>
      <c r="AY274" s="17" t="s">
        <v>143</v>
      </c>
      <c r="BE274" s="185">
        <f>IF(N274="základní",J274,0)</f>
        <v>0</v>
      </c>
      <c r="BF274" s="185">
        <f>IF(N274="snížená",J274,0)</f>
        <v>0</v>
      </c>
      <c r="BG274" s="185">
        <f>IF(N274="zákl. přenesená",J274,0)</f>
        <v>0</v>
      </c>
      <c r="BH274" s="185">
        <f>IF(N274="sníž. přenesená",J274,0)</f>
        <v>0</v>
      </c>
      <c r="BI274" s="185">
        <f>IF(N274="nulová",J274,0)</f>
        <v>0</v>
      </c>
      <c r="BJ274" s="17" t="s">
        <v>80</v>
      </c>
      <c r="BK274" s="185">
        <f>ROUND(I274*H274,2)</f>
        <v>0</v>
      </c>
      <c r="BL274" s="17" t="s">
        <v>151</v>
      </c>
      <c r="BM274" s="184" t="s">
        <v>435</v>
      </c>
    </row>
    <row r="275" spans="1:65" s="2" customFormat="1" ht="24.2" customHeight="1" x14ac:dyDescent="0.2">
      <c r="A275" s="34"/>
      <c r="B275" s="35"/>
      <c r="C275" s="173" t="s">
        <v>436</v>
      </c>
      <c r="D275" s="173" t="s">
        <v>146</v>
      </c>
      <c r="E275" s="174" t="s">
        <v>437</v>
      </c>
      <c r="F275" s="175" t="s">
        <v>438</v>
      </c>
      <c r="G275" s="176" t="s">
        <v>296</v>
      </c>
      <c r="H275" s="177">
        <v>12</v>
      </c>
      <c r="I275" s="178"/>
      <c r="J275" s="179">
        <f>ROUND(I275*H275,2)</f>
        <v>0</v>
      </c>
      <c r="K275" s="175" t="s">
        <v>150</v>
      </c>
      <c r="L275" s="39"/>
      <c r="M275" s="180" t="s">
        <v>19</v>
      </c>
      <c r="N275" s="181" t="s">
        <v>43</v>
      </c>
      <c r="O275" s="64"/>
      <c r="P275" s="182">
        <f>O275*H275</f>
        <v>0</v>
      </c>
      <c r="Q275" s="182">
        <v>0</v>
      </c>
      <c r="R275" s="182">
        <f>Q275*H275</f>
        <v>0</v>
      </c>
      <c r="S275" s="182">
        <v>0</v>
      </c>
      <c r="T275" s="183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184" t="s">
        <v>151</v>
      </c>
      <c r="AT275" s="184" t="s">
        <v>146</v>
      </c>
      <c r="AU275" s="184" t="s">
        <v>82</v>
      </c>
      <c r="AY275" s="17" t="s">
        <v>143</v>
      </c>
      <c r="BE275" s="185">
        <f>IF(N275="základní",J275,0)</f>
        <v>0</v>
      </c>
      <c r="BF275" s="185">
        <f>IF(N275="snížená",J275,0)</f>
        <v>0</v>
      </c>
      <c r="BG275" s="185">
        <f>IF(N275="zákl. přenesená",J275,0)</f>
        <v>0</v>
      </c>
      <c r="BH275" s="185">
        <f>IF(N275="sníž. přenesená",J275,0)</f>
        <v>0</v>
      </c>
      <c r="BI275" s="185">
        <f>IF(N275="nulová",J275,0)</f>
        <v>0</v>
      </c>
      <c r="BJ275" s="17" t="s">
        <v>80</v>
      </c>
      <c r="BK275" s="185">
        <f>ROUND(I275*H275,2)</f>
        <v>0</v>
      </c>
      <c r="BL275" s="17" t="s">
        <v>151</v>
      </c>
      <c r="BM275" s="184" t="s">
        <v>439</v>
      </c>
    </row>
    <row r="276" spans="1:65" s="2" customFormat="1" ht="11.25" x14ac:dyDescent="0.2">
      <c r="A276" s="34"/>
      <c r="B276" s="35"/>
      <c r="C276" s="36"/>
      <c r="D276" s="186" t="s">
        <v>152</v>
      </c>
      <c r="E276" s="36"/>
      <c r="F276" s="187" t="s">
        <v>440</v>
      </c>
      <c r="G276" s="36"/>
      <c r="H276" s="36"/>
      <c r="I276" s="188"/>
      <c r="J276" s="36"/>
      <c r="K276" s="36"/>
      <c r="L276" s="39"/>
      <c r="M276" s="189"/>
      <c r="N276" s="190"/>
      <c r="O276" s="64"/>
      <c r="P276" s="64"/>
      <c r="Q276" s="64"/>
      <c r="R276" s="64"/>
      <c r="S276" s="64"/>
      <c r="T276" s="65"/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T276" s="17" t="s">
        <v>152</v>
      </c>
      <c r="AU276" s="17" t="s">
        <v>82</v>
      </c>
    </row>
    <row r="277" spans="1:65" s="2" customFormat="1" ht="16.5" customHeight="1" x14ac:dyDescent="0.2">
      <c r="A277" s="34"/>
      <c r="B277" s="35"/>
      <c r="C277" s="191" t="s">
        <v>326</v>
      </c>
      <c r="D277" s="191" t="s">
        <v>155</v>
      </c>
      <c r="E277" s="192" t="s">
        <v>441</v>
      </c>
      <c r="F277" s="193" t="s">
        <v>442</v>
      </c>
      <c r="G277" s="194" t="s">
        <v>296</v>
      </c>
      <c r="H277" s="195">
        <v>12</v>
      </c>
      <c r="I277" s="196"/>
      <c r="J277" s="197">
        <f t="shared" ref="J277:J282" si="0">ROUND(I277*H277,2)</f>
        <v>0</v>
      </c>
      <c r="K277" s="193" t="s">
        <v>150</v>
      </c>
      <c r="L277" s="198"/>
      <c r="M277" s="199" t="s">
        <v>19</v>
      </c>
      <c r="N277" s="200" t="s">
        <v>43</v>
      </c>
      <c r="O277" s="64"/>
      <c r="P277" s="182">
        <f t="shared" ref="P277:P282" si="1">O277*H277</f>
        <v>0</v>
      </c>
      <c r="Q277" s="182">
        <v>0</v>
      </c>
      <c r="R277" s="182">
        <f t="shared" ref="R277:R282" si="2">Q277*H277</f>
        <v>0</v>
      </c>
      <c r="S277" s="182">
        <v>0</v>
      </c>
      <c r="T277" s="183">
        <f t="shared" ref="T277:T282" si="3"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184" t="s">
        <v>158</v>
      </c>
      <c r="AT277" s="184" t="s">
        <v>155</v>
      </c>
      <c r="AU277" s="184" t="s">
        <v>82</v>
      </c>
      <c r="AY277" s="17" t="s">
        <v>143</v>
      </c>
      <c r="BE277" s="185">
        <f t="shared" ref="BE277:BE282" si="4">IF(N277="základní",J277,0)</f>
        <v>0</v>
      </c>
      <c r="BF277" s="185">
        <f t="shared" ref="BF277:BF282" si="5">IF(N277="snížená",J277,0)</f>
        <v>0</v>
      </c>
      <c r="BG277" s="185">
        <f t="shared" ref="BG277:BG282" si="6">IF(N277="zákl. přenesená",J277,0)</f>
        <v>0</v>
      </c>
      <c r="BH277" s="185">
        <f t="shared" ref="BH277:BH282" si="7">IF(N277="sníž. přenesená",J277,0)</f>
        <v>0</v>
      </c>
      <c r="BI277" s="185">
        <f t="shared" ref="BI277:BI282" si="8">IF(N277="nulová",J277,0)</f>
        <v>0</v>
      </c>
      <c r="BJ277" s="17" t="s">
        <v>80</v>
      </c>
      <c r="BK277" s="185">
        <f t="shared" ref="BK277:BK282" si="9">ROUND(I277*H277,2)</f>
        <v>0</v>
      </c>
      <c r="BL277" s="17" t="s">
        <v>151</v>
      </c>
      <c r="BM277" s="184" t="s">
        <v>443</v>
      </c>
    </row>
    <row r="278" spans="1:65" s="2" customFormat="1" ht="16.5" customHeight="1" x14ac:dyDescent="0.2">
      <c r="A278" s="34"/>
      <c r="B278" s="35"/>
      <c r="C278" s="173" t="s">
        <v>444</v>
      </c>
      <c r="D278" s="173" t="s">
        <v>146</v>
      </c>
      <c r="E278" s="174" t="s">
        <v>445</v>
      </c>
      <c r="F278" s="175" t="s">
        <v>446</v>
      </c>
      <c r="G278" s="176" t="s">
        <v>149</v>
      </c>
      <c r="H278" s="177">
        <v>13</v>
      </c>
      <c r="I278" s="178"/>
      <c r="J278" s="179">
        <f t="shared" si="0"/>
        <v>0</v>
      </c>
      <c r="K278" s="175" t="s">
        <v>19</v>
      </c>
      <c r="L278" s="39"/>
      <c r="M278" s="180" t="s">
        <v>19</v>
      </c>
      <c r="N278" s="181" t="s">
        <v>43</v>
      </c>
      <c r="O278" s="64"/>
      <c r="P278" s="182">
        <f t="shared" si="1"/>
        <v>0</v>
      </c>
      <c r="Q278" s="182">
        <v>0</v>
      </c>
      <c r="R278" s="182">
        <f t="shared" si="2"/>
        <v>0</v>
      </c>
      <c r="S278" s="182">
        <v>0</v>
      </c>
      <c r="T278" s="183">
        <f t="shared" si="3"/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184" t="s">
        <v>151</v>
      </c>
      <c r="AT278" s="184" t="s">
        <v>146</v>
      </c>
      <c r="AU278" s="184" t="s">
        <v>82</v>
      </c>
      <c r="AY278" s="17" t="s">
        <v>143</v>
      </c>
      <c r="BE278" s="185">
        <f t="shared" si="4"/>
        <v>0</v>
      </c>
      <c r="BF278" s="185">
        <f t="shared" si="5"/>
        <v>0</v>
      </c>
      <c r="BG278" s="185">
        <f t="shared" si="6"/>
        <v>0</v>
      </c>
      <c r="BH278" s="185">
        <f t="shared" si="7"/>
        <v>0</v>
      </c>
      <c r="BI278" s="185">
        <f t="shared" si="8"/>
        <v>0</v>
      </c>
      <c r="BJ278" s="17" t="s">
        <v>80</v>
      </c>
      <c r="BK278" s="185">
        <f t="shared" si="9"/>
        <v>0</v>
      </c>
      <c r="BL278" s="17" t="s">
        <v>151</v>
      </c>
      <c r="BM278" s="184" t="s">
        <v>447</v>
      </c>
    </row>
    <row r="279" spans="1:65" s="2" customFormat="1" ht="16.5" customHeight="1" x14ac:dyDescent="0.2">
      <c r="A279" s="34"/>
      <c r="B279" s="35"/>
      <c r="C279" s="173" t="s">
        <v>448</v>
      </c>
      <c r="D279" s="173" t="s">
        <v>146</v>
      </c>
      <c r="E279" s="174" t="s">
        <v>449</v>
      </c>
      <c r="F279" s="175" t="s">
        <v>450</v>
      </c>
      <c r="G279" s="176" t="s">
        <v>308</v>
      </c>
      <c r="H279" s="177">
        <v>1</v>
      </c>
      <c r="I279" s="178"/>
      <c r="J279" s="179">
        <f t="shared" si="0"/>
        <v>0</v>
      </c>
      <c r="K279" s="175" t="s">
        <v>19</v>
      </c>
      <c r="L279" s="39"/>
      <c r="M279" s="180" t="s">
        <v>19</v>
      </c>
      <c r="N279" s="181" t="s">
        <v>43</v>
      </c>
      <c r="O279" s="64"/>
      <c r="P279" s="182">
        <f t="shared" si="1"/>
        <v>0</v>
      </c>
      <c r="Q279" s="182">
        <v>0</v>
      </c>
      <c r="R279" s="182">
        <f t="shared" si="2"/>
        <v>0</v>
      </c>
      <c r="S279" s="182">
        <v>0</v>
      </c>
      <c r="T279" s="183">
        <f t="shared" si="3"/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184" t="s">
        <v>151</v>
      </c>
      <c r="AT279" s="184" t="s">
        <v>146</v>
      </c>
      <c r="AU279" s="184" t="s">
        <v>82</v>
      </c>
      <c r="AY279" s="17" t="s">
        <v>143</v>
      </c>
      <c r="BE279" s="185">
        <f t="shared" si="4"/>
        <v>0</v>
      </c>
      <c r="BF279" s="185">
        <f t="shared" si="5"/>
        <v>0</v>
      </c>
      <c r="BG279" s="185">
        <f t="shared" si="6"/>
        <v>0</v>
      </c>
      <c r="BH279" s="185">
        <f t="shared" si="7"/>
        <v>0</v>
      </c>
      <c r="BI279" s="185">
        <f t="shared" si="8"/>
        <v>0</v>
      </c>
      <c r="BJ279" s="17" t="s">
        <v>80</v>
      </c>
      <c r="BK279" s="185">
        <f t="shared" si="9"/>
        <v>0</v>
      </c>
      <c r="BL279" s="17" t="s">
        <v>151</v>
      </c>
      <c r="BM279" s="184" t="s">
        <v>451</v>
      </c>
    </row>
    <row r="280" spans="1:65" s="2" customFormat="1" ht="16.5" customHeight="1" x14ac:dyDescent="0.2">
      <c r="A280" s="34"/>
      <c r="B280" s="35"/>
      <c r="C280" s="173" t="s">
        <v>452</v>
      </c>
      <c r="D280" s="173" t="s">
        <v>146</v>
      </c>
      <c r="E280" s="174" t="s">
        <v>453</v>
      </c>
      <c r="F280" s="175" t="s">
        <v>454</v>
      </c>
      <c r="G280" s="176" t="s">
        <v>149</v>
      </c>
      <c r="H280" s="177">
        <v>21</v>
      </c>
      <c r="I280" s="178"/>
      <c r="J280" s="179">
        <f t="shared" si="0"/>
        <v>0</v>
      </c>
      <c r="K280" s="175" t="s">
        <v>19</v>
      </c>
      <c r="L280" s="39"/>
      <c r="M280" s="180" t="s">
        <v>19</v>
      </c>
      <c r="N280" s="181" t="s">
        <v>43</v>
      </c>
      <c r="O280" s="64"/>
      <c r="P280" s="182">
        <f t="shared" si="1"/>
        <v>0</v>
      </c>
      <c r="Q280" s="182">
        <v>0</v>
      </c>
      <c r="R280" s="182">
        <f t="shared" si="2"/>
        <v>0</v>
      </c>
      <c r="S280" s="182">
        <v>0</v>
      </c>
      <c r="T280" s="183">
        <f t="shared" si="3"/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184" t="s">
        <v>151</v>
      </c>
      <c r="AT280" s="184" t="s">
        <v>146</v>
      </c>
      <c r="AU280" s="184" t="s">
        <v>82</v>
      </c>
      <c r="AY280" s="17" t="s">
        <v>143</v>
      </c>
      <c r="BE280" s="185">
        <f t="shared" si="4"/>
        <v>0</v>
      </c>
      <c r="BF280" s="185">
        <f t="shared" si="5"/>
        <v>0</v>
      </c>
      <c r="BG280" s="185">
        <f t="shared" si="6"/>
        <v>0</v>
      </c>
      <c r="BH280" s="185">
        <f t="shared" si="7"/>
        <v>0</v>
      </c>
      <c r="BI280" s="185">
        <f t="shared" si="8"/>
        <v>0</v>
      </c>
      <c r="BJ280" s="17" t="s">
        <v>80</v>
      </c>
      <c r="BK280" s="185">
        <f t="shared" si="9"/>
        <v>0</v>
      </c>
      <c r="BL280" s="17" t="s">
        <v>151</v>
      </c>
      <c r="BM280" s="184" t="s">
        <v>455</v>
      </c>
    </row>
    <row r="281" spans="1:65" s="2" customFormat="1" ht="16.5" customHeight="1" x14ac:dyDescent="0.2">
      <c r="A281" s="34"/>
      <c r="B281" s="35"/>
      <c r="C281" s="173" t="s">
        <v>331</v>
      </c>
      <c r="D281" s="173" t="s">
        <v>146</v>
      </c>
      <c r="E281" s="174" t="s">
        <v>456</v>
      </c>
      <c r="F281" s="175" t="s">
        <v>457</v>
      </c>
      <c r="G281" s="176" t="s">
        <v>296</v>
      </c>
      <c r="H281" s="177">
        <v>4</v>
      </c>
      <c r="I281" s="178"/>
      <c r="J281" s="179">
        <f t="shared" si="0"/>
        <v>0</v>
      </c>
      <c r="K281" s="175" t="s">
        <v>19</v>
      </c>
      <c r="L281" s="39"/>
      <c r="M281" s="180" t="s">
        <v>19</v>
      </c>
      <c r="N281" s="181" t="s">
        <v>43</v>
      </c>
      <c r="O281" s="64"/>
      <c r="P281" s="182">
        <f t="shared" si="1"/>
        <v>0</v>
      </c>
      <c r="Q281" s="182">
        <v>0</v>
      </c>
      <c r="R281" s="182">
        <f t="shared" si="2"/>
        <v>0</v>
      </c>
      <c r="S281" s="182">
        <v>0</v>
      </c>
      <c r="T281" s="183">
        <f t="shared" si="3"/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184" t="s">
        <v>151</v>
      </c>
      <c r="AT281" s="184" t="s">
        <v>146</v>
      </c>
      <c r="AU281" s="184" t="s">
        <v>82</v>
      </c>
      <c r="AY281" s="17" t="s">
        <v>143</v>
      </c>
      <c r="BE281" s="185">
        <f t="shared" si="4"/>
        <v>0</v>
      </c>
      <c r="BF281" s="185">
        <f t="shared" si="5"/>
        <v>0</v>
      </c>
      <c r="BG281" s="185">
        <f t="shared" si="6"/>
        <v>0</v>
      </c>
      <c r="BH281" s="185">
        <f t="shared" si="7"/>
        <v>0</v>
      </c>
      <c r="BI281" s="185">
        <f t="shared" si="8"/>
        <v>0</v>
      </c>
      <c r="BJ281" s="17" t="s">
        <v>80</v>
      </c>
      <c r="BK281" s="185">
        <f t="shared" si="9"/>
        <v>0</v>
      </c>
      <c r="BL281" s="17" t="s">
        <v>151</v>
      </c>
      <c r="BM281" s="184" t="s">
        <v>458</v>
      </c>
    </row>
    <row r="282" spans="1:65" s="2" customFormat="1" ht="44.25" customHeight="1" x14ac:dyDescent="0.2">
      <c r="A282" s="34"/>
      <c r="B282" s="35"/>
      <c r="C282" s="173" t="s">
        <v>459</v>
      </c>
      <c r="D282" s="173" t="s">
        <v>146</v>
      </c>
      <c r="E282" s="174" t="s">
        <v>460</v>
      </c>
      <c r="F282" s="175" t="s">
        <v>461</v>
      </c>
      <c r="G282" s="176" t="s">
        <v>149</v>
      </c>
      <c r="H282" s="177">
        <v>120.843</v>
      </c>
      <c r="I282" s="178"/>
      <c r="J282" s="179">
        <f t="shared" si="0"/>
        <v>0</v>
      </c>
      <c r="K282" s="175" t="s">
        <v>150</v>
      </c>
      <c r="L282" s="39"/>
      <c r="M282" s="180" t="s">
        <v>19</v>
      </c>
      <c r="N282" s="181" t="s">
        <v>43</v>
      </c>
      <c r="O282" s="64"/>
      <c r="P282" s="182">
        <f t="shared" si="1"/>
        <v>0</v>
      </c>
      <c r="Q282" s="182">
        <v>0</v>
      </c>
      <c r="R282" s="182">
        <f t="shared" si="2"/>
        <v>0</v>
      </c>
      <c r="S282" s="182">
        <v>0</v>
      </c>
      <c r="T282" s="183">
        <f t="shared" si="3"/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184" t="s">
        <v>151</v>
      </c>
      <c r="AT282" s="184" t="s">
        <v>146</v>
      </c>
      <c r="AU282" s="184" t="s">
        <v>82</v>
      </c>
      <c r="AY282" s="17" t="s">
        <v>143</v>
      </c>
      <c r="BE282" s="185">
        <f t="shared" si="4"/>
        <v>0</v>
      </c>
      <c r="BF282" s="185">
        <f t="shared" si="5"/>
        <v>0</v>
      </c>
      <c r="BG282" s="185">
        <f t="shared" si="6"/>
        <v>0</v>
      </c>
      <c r="BH282" s="185">
        <f t="shared" si="7"/>
        <v>0</v>
      </c>
      <c r="BI282" s="185">
        <f t="shared" si="8"/>
        <v>0</v>
      </c>
      <c r="BJ282" s="17" t="s">
        <v>80</v>
      </c>
      <c r="BK282" s="185">
        <f t="shared" si="9"/>
        <v>0</v>
      </c>
      <c r="BL282" s="17" t="s">
        <v>151</v>
      </c>
      <c r="BM282" s="184" t="s">
        <v>462</v>
      </c>
    </row>
    <row r="283" spans="1:65" s="2" customFormat="1" ht="11.25" x14ac:dyDescent="0.2">
      <c r="A283" s="34"/>
      <c r="B283" s="35"/>
      <c r="C283" s="36"/>
      <c r="D283" s="186" t="s">
        <v>152</v>
      </c>
      <c r="E283" s="36"/>
      <c r="F283" s="187" t="s">
        <v>463</v>
      </c>
      <c r="G283" s="36"/>
      <c r="H283" s="36"/>
      <c r="I283" s="188"/>
      <c r="J283" s="36"/>
      <c r="K283" s="36"/>
      <c r="L283" s="39"/>
      <c r="M283" s="189"/>
      <c r="N283" s="190"/>
      <c r="O283" s="64"/>
      <c r="P283" s="64"/>
      <c r="Q283" s="64"/>
      <c r="R283" s="64"/>
      <c r="S283" s="64"/>
      <c r="T283" s="65"/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T283" s="17" t="s">
        <v>152</v>
      </c>
      <c r="AU283" s="17" t="s">
        <v>82</v>
      </c>
    </row>
    <row r="284" spans="1:65" s="2" customFormat="1" ht="44.25" customHeight="1" x14ac:dyDescent="0.2">
      <c r="A284" s="34"/>
      <c r="B284" s="35"/>
      <c r="C284" s="173" t="s">
        <v>464</v>
      </c>
      <c r="D284" s="173" t="s">
        <v>146</v>
      </c>
      <c r="E284" s="174" t="s">
        <v>465</v>
      </c>
      <c r="F284" s="175" t="s">
        <v>466</v>
      </c>
      <c r="G284" s="176" t="s">
        <v>149</v>
      </c>
      <c r="H284" s="177">
        <v>51.872999999999998</v>
      </c>
      <c r="I284" s="178"/>
      <c r="J284" s="179">
        <f>ROUND(I284*H284,2)</f>
        <v>0</v>
      </c>
      <c r="K284" s="175" t="s">
        <v>150</v>
      </c>
      <c r="L284" s="39"/>
      <c r="M284" s="180" t="s">
        <v>19</v>
      </c>
      <c r="N284" s="181" t="s">
        <v>43</v>
      </c>
      <c r="O284" s="64"/>
      <c r="P284" s="182">
        <f>O284*H284</f>
        <v>0</v>
      </c>
      <c r="Q284" s="182">
        <v>0</v>
      </c>
      <c r="R284" s="182">
        <f>Q284*H284</f>
        <v>0</v>
      </c>
      <c r="S284" s="182">
        <v>0</v>
      </c>
      <c r="T284" s="183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184" t="s">
        <v>151</v>
      </c>
      <c r="AT284" s="184" t="s">
        <v>146</v>
      </c>
      <c r="AU284" s="184" t="s">
        <v>82</v>
      </c>
      <c r="AY284" s="17" t="s">
        <v>143</v>
      </c>
      <c r="BE284" s="185">
        <f>IF(N284="základní",J284,0)</f>
        <v>0</v>
      </c>
      <c r="BF284" s="185">
        <f>IF(N284="snížená",J284,0)</f>
        <v>0</v>
      </c>
      <c r="BG284" s="185">
        <f>IF(N284="zákl. přenesená",J284,0)</f>
        <v>0</v>
      </c>
      <c r="BH284" s="185">
        <f>IF(N284="sníž. přenesená",J284,0)</f>
        <v>0</v>
      </c>
      <c r="BI284" s="185">
        <f>IF(N284="nulová",J284,0)</f>
        <v>0</v>
      </c>
      <c r="BJ284" s="17" t="s">
        <v>80</v>
      </c>
      <c r="BK284" s="185">
        <f>ROUND(I284*H284,2)</f>
        <v>0</v>
      </c>
      <c r="BL284" s="17" t="s">
        <v>151</v>
      </c>
      <c r="BM284" s="184" t="s">
        <v>467</v>
      </c>
    </row>
    <row r="285" spans="1:65" s="2" customFormat="1" ht="11.25" x14ac:dyDescent="0.2">
      <c r="A285" s="34"/>
      <c r="B285" s="35"/>
      <c r="C285" s="36"/>
      <c r="D285" s="186" t="s">
        <v>152</v>
      </c>
      <c r="E285" s="36"/>
      <c r="F285" s="187" t="s">
        <v>468</v>
      </c>
      <c r="G285" s="36"/>
      <c r="H285" s="36"/>
      <c r="I285" s="188"/>
      <c r="J285" s="36"/>
      <c r="K285" s="36"/>
      <c r="L285" s="39"/>
      <c r="M285" s="189"/>
      <c r="N285" s="190"/>
      <c r="O285" s="64"/>
      <c r="P285" s="64"/>
      <c r="Q285" s="64"/>
      <c r="R285" s="64"/>
      <c r="S285" s="64"/>
      <c r="T285" s="65"/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T285" s="17" t="s">
        <v>152</v>
      </c>
      <c r="AU285" s="17" t="s">
        <v>82</v>
      </c>
    </row>
    <row r="286" spans="1:65" s="13" customFormat="1" ht="11.25" x14ac:dyDescent="0.2">
      <c r="B286" s="201"/>
      <c r="C286" s="202"/>
      <c r="D286" s="203" t="s">
        <v>159</v>
      </c>
      <c r="E286" s="204" t="s">
        <v>19</v>
      </c>
      <c r="F286" s="205" t="s">
        <v>469</v>
      </c>
      <c r="G286" s="202"/>
      <c r="H286" s="206">
        <v>51.872999999999998</v>
      </c>
      <c r="I286" s="207"/>
      <c r="J286" s="202"/>
      <c r="K286" s="202"/>
      <c r="L286" s="208"/>
      <c r="M286" s="209"/>
      <c r="N286" s="210"/>
      <c r="O286" s="210"/>
      <c r="P286" s="210"/>
      <c r="Q286" s="210"/>
      <c r="R286" s="210"/>
      <c r="S286" s="210"/>
      <c r="T286" s="211"/>
      <c r="AT286" s="212" t="s">
        <v>159</v>
      </c>
      <c r="AU286" s="212" t="s">
        <v>82</v>
      </c>
      <c r="AV286" s="13" t="s">
        <v>82</v>
      </c>
      <c r="AW286" s="13" t="s">
        <v>33</v>
      </c>
      <c r="AX286" s="13" t="s">
        <v>72</v>
      </c>
      <c r="AY286" s="212" t="s">
        <v>143</v>
      </c>
    </row>
    <row r="287" spans="1:65" s="14" customFormat="1" ht="11.25" x14ac:dyDescent="0.2">
      <c r="B287" s="213"/>
      <c r="C287" s="214"/>
      <c r="D287" s="203" t="s">
        <v>159</v>
      </c>
      <c r="E287" s="215" t="s">
        <v>19</v>
      </c>
      <c r="F287" s="216" t="s">
        <v>161</v>
      </c>
      <c r="G287" s="214"/>
      <c r="H287" s="217">
        <v>51.872999999999998</v>
      </c>
      <c r="I287" s="218"/>
      <c r="J287" s="214"/>
      <c r="K287" s="214"/>
      <c r="L287" s="219"/>
      <c r="M287" s="220"/>
      <c r="N287" s="221"/>
      <c r="O287" s="221"/>
      <c r="P287" s="221"/>
      <c r="Q287" s="221"/>
      <c r="R287" s="221"/>
      <c r="S287" s="221"/>
      <c r="T287" s="222"/>
      <c r="AT287" s="223" t="s">
        <v>159</v>
      </c>
      <c r="AU287" s="223" t="s">
        <v>82</v>
      </c>
      <c r="AV287" s="14" t="s">
        <v>151</v>
      </c>
      <c r="AW287" s="14" t="s">
        <v>33</v>
      </c>
      <c r="AX287" s="14" t="s">
        <v>80</v>
      </c>
      <c r="AY287" s="223" t="s">
        <v>143</v>
      </c>
    </row>
    <row r="288" spans="1:65" s="2" customFormat="1" ht="37.9" customHeight="1" x14ac:dyDescent="0.2">
      <c r="A288" s="34"/>
      <c r="B288" s="35"/>
      <c r="C288" s="173" t="s">
        <v>470</v>
      </c>
      <c r="D288" s="173" t="s">
        <v>146</v>
      </c>
      <c r="E288" s="174" t="s">
        <v>471</v>
      </c>
      <c r="F288" s="175" t="s">
        <v>472</v>
      </c>
      <c r="G288" s="176" t="s">
        <v>166</v>
      </c>
      <c r="H288" s="177">
        <v>21.75</v>
      </c>
      <c r="I288" s="178"/>
      <c r="J288" s="179">
        <f>ROUND(I288*H288,2)</f>
        <v>0</v>
      </c>
      <c r="K288" s="175" t="s">
        <v>150</v>
      </c>
      <c r="L288" s="39"/>
      <c r="M288" s="180" t="s">
        <v>19</v>
      </c>
      <c r="N288" s="181" t="s">
        <v>43</v>
      </c>
      <c r="O288" s="64"/>
      <c r="P288" s="182">
        <f>O288*H288</f>
        <v>0</v>
      </c>
      <c r="Q288" s="182">
        <v>0</v>
      </c>
      <c r="R288" s="182">
        <f>Q288*H288</f>
        <v>0</v>
      </c>
      <c r="S288" s="182">
        <v>0</v>
      </c>
      <c r="T288" s="183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184" t="s">
        <v>151</v>
      </c>
      <c r="AT288" s="184" t="s">
        <v>146</v>
      </c>
      <c r="AU288" s="184" t="s">
        <v>82</v>
      </c>
      <c r="AY288" s="17" t="s">
        <v>143</v>
      </c>
      <c r="BE288" s="185">
        <f>IF(N288="základní",J288,0)</f>
        <v>0</v>
      </c>
      <c r="BF288" s="185">
        <f>IF(N288="snížená",J288,0)</f>
        <v>0</v>
      </c>
      <c r="BG288" s="185">
        <f>IF(N288="zákl. přenesená",J288,0)</f>
        <v>0</v>
      </c>
      <c r="BH288" s="185">
        <f>IF(N288="sníž. přenesená",J288,0)</f>
        <v>0</v>
      </c>
      <c r="BI288" s="185">
        <f>IF(N288="nulová",J288,0)</f>
        <v>0</v>
      </c>
      <c r="BJ288" s="17" t="s">
        <v>80</v>
      </c>
      <c r="BK288" s="185">
        <f>ROUND(I288*H288,2)</f>
        <v>0</v>
      </c>
      <c r="BL288" s="17" t="s">
        <v>151</v>
      </c>
      <c r="BM288" s="184" t="s">
        <v>473</v>
      </c>
    </row>
    <row r="289" spans="1:65" s="2" customFormat="1" ht="11.25" x14ac:dyDescent="0.2">
      <c r="A289" s="34"/>
      <c r="B289" s="35"/>
      <c r="C289" s="36"/>
      <c r="D289" s="186" t="s">
        <v>152</v>
      </c>
      <c r="E289" s="36"/>
      <c r="F289" s="187" t="s">
        <v>474</v>
      </c>
      <c r="G289" s="36"/>
      <c r="H289" s="36"/>
      <c r="I289" s="188"/>
      <c r="J289" s="36"/>
      <c r="K289" s="36"/>
      <c r="L289" s="39"/>
      <c r="M289" s="189"/>
      <c r="N289" s="190"/>
      <c r="O289" s="64"/>
      <c r="P289" s="64"/>
      <c r="Q289" s="64"/>
      <c r="R289" s="64"/>
      <c r="S289" s="64"/>
      <c r="T289" s="65"/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T289" s="17" t="s">
        <v>152</v>
      </c>
      <c r="AU289" s="17" t="s">
        <v>82</v>
      </c>
    </row>
    <row r="290" spans="1:65" s="13" customFormat="1" ht="11.25" x14ac:dyDescent="0.2">
      <c r="B290" s="201"/>
      <c r="C290" s="202"/>
      <c r="D290" s="203" t="s">
        <v>159</v>
      </c>
      <c r="E290" s="204" t="s">
        <v>19</v>
      </c>
      <c r="F290" s="205" t="s">
        <v>475</v>
      </c>
      <c r="G290" s="202"/>
      <c r="H290" s="206">
        <v>21.75</v>
      </c>
      <c r="I290" s="207"/>
      <c r="J290" s="202"/>
      <c r="K290" s="202"/>
      <c r="L290" s="208"/>
      <c r="M290" s="209"/>
      <c r="N290" s="210"/>
      <c r="O290" s="210"/>
      <c r="P290" s="210"/>
      <c r="Q290" s="210"/>
      <c r="R290" s="210"/>
      <c r="S290" s="210"/>
      <c r="T290" s="211"/>
      <c r="AT290" s="212" t="s">
        <v>159</v>
      </c>
      <c r="AU290" s="212" t="s">
        <v>82</v>
      </c>
      <c r="AV290" s="13" t="s">
        <v>82</v>
      </c>
      <c r="AW290" s="13" t="s">
        <v>33</v>
      </c>
      <c r="AX290" s="13" t="s">
        <v>72</v>
      </c>
      <c r="AY290" s="212" t="s">
        <v>143</v>
      </c>
    </row>
    <row r="291" spans="1:65" s="14" customFormat="1" ht="11.25" x14ac:dyDescent="0.2">
      <c r="B291" s="213"/>
      <c r="C291" s="214"/>
      <c r="D291" s="203" t="s">
        <v>159</v>
      </c>
      <c r="E291" s="215" t="s">
        <v>19</v>
      </c>
      <c r="F291" s="216" t="s">
        <v>161</v>
      </c>
      <c r="G291" s="214"/>
      <c r="H291" s="217">
        <v>21.75</v>
      </c>
      <c r="I291" s="218"/>
      <c r="J291" s="214"/>
      <c r="K291" s="214"/>
      <c r="L291" s="219"/>
      <c r="M291" s="220"/>
      <c r="N291" s="221"/>
      <c r="O291" s="221"/>
      <c r="P291" s="221"/>
      <c r="Q291" s="221"/>
      <c r="R291" s="221"/>
      <c r="S291" s="221"/>
      <c r="T291" s="222"/>
      <c r="AT291" s="223" t="s">
        <v>159</v>
      </c>
      <c r="AU291" s="223" t="s">
        <v>82</v>
      </c>
      <c r="AV291" s="14" t="s">
        <v>151</v>
      </c>
      <c r="AW291" s="14" t="s">
        <v>33</v>
      </c>
      <c r="AX291" s="14" t="s">
        <v>80</v>
      </c>
      <c r="AY291" s="223" t="s">
        <v>143</v>
      </c>
    </row>
    <row r="292" spans="1:65" s="2" customFormat="1" ht="37.9" customHeight="1" x14ac:dyDescent="0.2">
      <c r="A292" s="34"/>
      <c r="B292" s="35"/>
      <c r="C292" s="173" t="s">
        <v>373</v>
      </c>
      <c r="D292" s="173" t="s">
        <v>146</v>
      </c>
      <c r="E292" s="174" t="s">
        <v>476</v>
      </c>
      <c r="F292" s="175" t="s">
        <v>477</v>
      </c>
      <c r="G292" s="176" t="s">
        <v>296</v>
      </c>
      <c r="H292" s="177">
        <v>20</v>
      </c>
      <c r="I292" s="178"/>
      <c r="J292" s="179">
        <f>ROUND(I292*H292,2)</f>
        <v>0</v>
      </c>
      <c r="K292" s="175" t="s">
        <v>150</v>
      </c>
      <c r="L292" s="39"/>
      <c r="M292" s="180" t="s">
        <v>19</v>
      </c>
      <c r="N292" s="181" t="s">
        <v>43</v>
      </c>
      <c r="O292" s="64"/>
      <c r="P292" s="182">
        <f>O292*H292</f>
        <v>0</v>
      </c>
      <c r="Q292" s="182">
        <v>0</v>
      </c>
      <c r="R292" s="182">
        <f>Q292*H292</f>
        <v>0</v>
      </c>
      <c r="S292" s="182">
        <v>0</v>
      </c>
      <c r="T292" s="183">
        <f>S292*H292</f>
        <v>0</v>
      </c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R292" s="184" t="s">
        <v>151</v>
      </c>
      <c r="AT292" s="184" t="s">
        <v>146</v>
      </c>
      <c r="AU292" s="184" t="s">
        <v>82</v>
      </c>
      <c r="AY292" s="17" t="s">
        <v>143</v>
      </c>
      <c r="BE292" s="185">
        <f>IF(N292="základní",J292,0)</f>
        <v>0</v>
      </c>
      <c r="BF292" s="185">
        <f>IF(N292="snížená",J292,0)</f>
        <v>0</v>
      </c>
      <c r="BG292" s="185">
        <f>IF(N292="zákl. přenesená",J292,0)</f>
        <v>0</v>
      </c>
      <c r="BH292" s="185">
        <f>IF(N292="sníž. přenesená",J292,0)</f>
        <v>0</v>
      </c>
      <c r="BI292" s="185">
        <f>IF(N292="nulová",J292,0)</f>
        <v>0</v>
      </c>
      <c r="BJ292" s="17" t="s">
        <v>80</v>
      </c>
      <c r="BK292" s="185">
        <f>ROUND(I292*H292,2)</f>
        <v>0</v>
      </c>
      <c r="BL292" s="17" t="s">
        <v>151</v>
      </c>
      <c r="BM292" s="184" t="s">
        <v>478</v>
      </c>
    </row>
    <row r="293" spans="1:65" s="2" customFormat="1" ht="11.25" x14ac:dyDescent="0.2">
      <c r="A293" s="34"/>
      <c r="B293" s="35"/>
      <c r="C293" s="36"/>
      <c r="D293" s="186" t="s">
        <v>152</v>
      </c>
      <c r="E293" s="36"/>
      <c r="F293" s="187" t="s">
        <v>479</v>
      </c>
      <c r="G293" s="36"/>
      <c r="H293" s="36"/>
      <c r="I293" s="188"/>
      <c r="J293" s="36"/>
      <c r="K293" s="36"/>
      <c r="L293" s="39"/>
      <c r="M293" s="189"/>
      <c r="N293" s="190"/>
      <c r="O293" s="64"/>
      <c r="P293" s="64"/>
      <c r="Q293" s="64"/>
      <c r="R293" s="64"/>
      <c r="S293" s="64"/>
      <c r="T293" s="65"/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T293" s="17" t="s">
        <v>152</v>
      </c>
      <c r="AU293" s="17" t="s">
        <v>82</v>
      </c>
    </row>
    <row r="294" spans="1:65" s="2" customFormat="1" ht="33" customHeight="1" x14ac:dyDescent="0.2">
      <c r="A294" s="34"/>
      <c r="B294" s="35"/>
      <c r="C294" s="173" t="s">
        <v>480</v>
      </c>
      <c r="D294" s="173" t="s">
        <v>146</v>
      </c>
      <c r="E294" s="174" t="s">
        <v>481</v>
      </c>
      <c r="F294" s="175" t="s">
        <v>482</v>
      </c>
      <c r="G294" s="176" t="s">
        <v>180</v>
      </c>
      <c r="H294" s="177">
        <v>0.32300000000000001</v>
      </c>
      <c r="I294" s="178"/>
      <c r="J294" s="179">
        <f>ROUND(I294*H294,2)</f>
        <v>0</v>
      </c>
      <c r="K294" s="175" t="s">
        <v>150</v>
      </c>
      <c r="L294" s="39"/>
      <c r="M294" s="180" t="s">
        <v>19</v>
      </c>
      <c r="N294" s="181" t="s">
        <v>43</v>
      </c>
      <c r="O294" s="64"/>
      <c r="P294" s="182">
        <f>O294*H294</f>
        <v>0</v>
      </c>
      <c r="Q294" s="182">
        <v>0</v>
      </c>
      <c r="R294" s="182">
        <f>Q294*H294</f>
        <v>0</v>
      </c>
      <c r="S294" s="182">
        <v>0</v>
      </c>
      <c r="T294" s="183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184" t="s">
        <v>151</v>
      </c>
      <c r="AT294" s="184" t="s">
        <v>146</v>
      </c>
      <c r="AU294" s="184" t="s">
        <v>82</v>
      </c>
      <c r="AY294" s="17" t="s">
        <v>143</v>
      </c>
      <c r="BE294" s="185">
        <f>IF(N294="základní",J294,0)</f>
        <v>0</v>
      </c>
      <c r="BF294" s="185">
        <f>IF(N294="snížená",J294,0)</f>
        <v>0</v>
      </c>
      <c r="BG294" s="185">
        <f>IF(N294="zákl. přenesená",J294,0)</f>
        <v>0</v>
      </c>
      <c r="BH294" s="185">
        <f>IF(N294="sníž. přenesená",J294,0)</f>
        <v>0</v>
      </c>
      <c r="BI294" s="185">
        <f>IF(N294="nulová",J294,0)</f>
        <v>0</v>
      </c>
      <c r="BJ294" s="17" t="s">
        <v>80</v>
      </c>
      <c r="BK294" s="185">
        <f>ROUND(I294*H294,2)</f>
        <v>0</v>
      </c>
      <c r="BL294" s="17" t="s">
        <v>151</v>
      </c>
      <c r="BM294" s="184" t="s">
        <v>483</v>
      </c>
    </row>
    <row r="295" spans="1:65" s="2" customFormat="1" ht="11.25" x14ac:dyDescent="0.2">
      <c r="A295" s="34"/>
      <c r="B295" s="35"/>
      <c r="C295" s="36"/>
      <c r="D295" s="186" t="s">
        <v>152</v>
      </c>
      <c r="E295" s="36"/>
      <c r="F295" s="187" t="s">
        <v>484</v>
      </c>
      <c r="G295" s="36"/>
      <c r="H295" s="36"/>
      <c r="I295" s="188"/>
      <c r="J295" s="36"/>
      <c r="K295" s="36"/>
      <c r="L295" s="39"/>
      <c r="M295" s="189"/>
      <c r="N295" s="190"/>
      <c r="O295" s="64"/>
      <c r="P295" s="64"/>
      <c r="Q295" s="64"/>
      <c r="R295" s="64"/>
      <c r="S295" s="64"/>
      <c r="T295" s="65"/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T295" s="17" t="s">
        <v>152</v>
      </c>
      <c r="AU295" s="17" t="s">
        <v>82</v>
      </c>
    </row>
    <row r="296" spans="1:65" s="2" customFormat="1" ht="24.2" customHeight="1" x14ac:dyDescent="0.2">
      <c r="A296" s="34"/>
      <c r="B296" s="35"/>
      <c r="C296" s="173" t="s">
        <v>485</v>
      </c>
      <c r="D296" s="173" t="s">
        <v>146</v>
      </c>
      <c r="E296" s="174" t="s">
        <v>486</v>
      </c>
      <c r="F296" s="175" t="s">
        <v>487</v>
      </c>
      <c r="G296" s="176" t="s">
        <v>166</v>
      </c>
      <c r="H296" s="177">
        <v>6.2009999999999996</v>
      </c>
      <c r="I296" s="178"/>
      <c r="J296" s="179">
        <f>ROUND(I296*H296,2)</f>
        <v>0</v>
      </c>
      <c r="K296" s="175" t="s">
        <v>150</v>
      </c>
      <c r="L296" s="39"/>
      <c r="M296" s="180" t="s">
        <v>19</v>
      </c>
      <c r="N296" s="181" t="s">
        <v>43</v>
      </c>
      <c r="O296" s="64"/>
      <c r="P296" s="182">
        <f>O296*H296</f>
        <v>0</v>
      </c>
      <c r="Q296" s="182">
        <v>0</v>
      </c>
      <c r="R296" s="182">
        <f>Q296*H296</f>
        <v>0</v>
      </c>
      <c r="S296" s="182">
        <v>0</v>
      </c>
      <c r="T296" s="183">
        <f>S296*H296</f>
        <v>0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184" t="s">
        <v>151</v>
      </c>
      <c r="AT296" s="184" t="s">
        <v>146</v>
      </c>
      <c r="AU296" s="184" t="s">
        <v>82</v>
      </c>
      <c r="AY296" s="17" t="s">
        <v>143</v>
      </c>
      <c r="BE296" s="185">
        <f>IF(N296="základní",J296,0)</f>
        <v>0</v>
      </c>
      <c r="BF296" s="185">
        <f>IF(N296="snížená",J296,0)</f>
        <v>0</v>
      </c>
      <c r="BG296" s="185">
        <f>IF(N296="zákl. přenesená",J296,0)</f>
        <v>0</v>
      </c>
      <c r="BH296" s="185">
        <f>IF(N296="sníž. přenesená",J296,0)</f>
        <v>0</v>
      </c>
      <c r="BI296" s="185">
        <f>IF(N296="nulová",J296,0)</f>
        <v>0</v>
      </c>
      <c r="BJ296" s="17" t="s">
        <v>80</v>
      </c>
      <c r="BK296" s="185">
        <f>ROUND(I296*H296,2)</f>
        <v>0</v>
      </c>
      <c r="BL296" s="17" t="s">
        <v>151</v>
      </c>
      <c r="BM296" s="184" t="s">
        <v>488</v>
      </c>
    </row>
    <row r="297" spans="1:65" s="2" customFormat="1" ht="11.25" x14ac:dyDescent="0.2">
      <c r="A297" s="34"/>
      <c r="B297" s="35"/>
      <c r="C297" s="36"/>
      <c r="D297" s="186" t="s">
        <v>152</v>
      </c>
      <c r="E297" s="36"/>
      <c r="F297" s="187" t="s">
        <v>489</v>
      </c>
      <c r="G297" s="36"/>
      <c r="H297" s="36"/>
      <c r="I297" s="188"/>
      <c r="J297" s="36"/>
      <c r="K297" s="36"/>
      <c r="L297" s="39"/>
      <c r="M297" s="189"/>
      <c r="N297" s="190"/>
      <c r="O297" s="64"/>
      <c r="P297" s="64"/>
      <c r="Q297" s="64"/>
      <c r="R297" s="64"/>
      <c r="S297" s="64"/>
      <c r="T297" s="65"/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T297" s="17" t="s">
        <v>152</v>
      </c>
      <c r="AU297" s="17" t="s">
        <v>82</v>
      </c>
    </row>
    <row r="298" spans="1:65" s="13" customFormat="1" ht="11.25" x14ac:dyDescent="0.2">
      <c r="B298" s="201"/>
      <c r="C298" s="202"/>
      <c r="D298" s="203" t="s">
        <v>159</v>
      </c>
      <c r="E298" s="204" t="s">
        <v>19</v>
      </c>
      <c r="F298" s="205" t="s">
        <v>490</v>
      </c>
      <c r="G298" s="202"/>
      <c r="H298" s="206">
        <v>6.2009999999999996</v>
      </c>
      <c r="I298" s="207"/>
      <c r="J298" s="202"/>
      <c r="K298" s="202"/>
      <c r="L298" s="208"/>
      <c r="M298" s="209"/>
      <c r="N298" s="210"/>
      <c r="O298" s="210"/>
      <c r="P298" s="210"/>
      <c r="Q298" s="210"/>
      <c r="R298" s="210"/>
      <c r="S298" s="210"/>
      <c r="T298" s="211"/>
      <c r="AT298" s="212" t="s">
        <v>159</v>
      </c>
      <c r="AU298" s="212" t="s">
        <v>82</v>
      </c>
      <c r="AV298" s="13" t="s">
        <v>82</v>
      </c>
      <c r="AW298" s="13" t="s">
        <v>33</v>
      </c>
      <c r="AX298" s="13" t="s">
        <v>72</v>
      </c>
      <c r="AY298" s="212" t="s">
        <v>143</v>
      </c>
    </row>
    <row r="299" spans="1:65" s="14" customFormat="1" ht="11.25" x14ac:dyDescent="0.2">
      <c r="B299" s="213"/>
      <c r="C299" s="214"/>
      <c r="D299" s="203" t="s">
        <v>159</v>
      </c>
      <c r="E299" s="215" t="s">
        <v>19</v>
      </c>
      <c r="F299" s="216" t="s">
        <v>161</v>
      </c>
      <c r="G299" s="214"/>
      <c r="H299" s="217">
        <v>6.2009999999999996</v>
      </c>
      <c r="I299" s="218"/>
      <c r="J299" s="214"/>
      <c r="K299" s="214"/>
      <c r="L299" s="219"/>
      <c r="M299" s="220"/>
      <c r="N299" s="221"/>
      <c r="O299" s="221"/>
      <c r="P299" s="221"/>
      <c r="Q299" s="221"/>
      <c r="R299" s="221"/>
      <c r="S299" s="221"/>
      <c r="T299" s="222"/>
      <c r="AT299" s="223" t="s">
        <v>159</v>
      </c>
      <c r="AU299" s="223" t="s">
        <v>82</v>
      </c>
      <c r="AV299" s="14" t="s">
        <v>151</v>
      </c>
      <c r="AW299" s="14" t="s">
        <v>33</v>
      </c>
      <c r="AX299" s="14" t="s">
        <v>80</v>
      </c>
      <c r="AY299" s="223" t="s">
        <v>143</v>
      </c>
    </row>
    <row r="300" spans="1:65" s="2" customFormat="1" ht="33" customHeight="1" x14ac:dyDescent="0.2">
      <c r="A300" s="34"/>
      <c r="B300" s="35"/>
      <c r="C300" s="173" t="s">
        <v>491</v>
      </c>
      <c r="D300" s="173" t="s">
        <v>146</v>
      </c>
      <c r="E300" s="174" t="s">
        <v>492</v>
      </c>
      <c r="F300" s="175" t="s">
        <v>493</v>
      </c>
      <c r="G300" s="176" t="s">
        <v>166</v>
      </c>
      <c r="H300" s="177">
        <v>1.468</v>
      </c>
      <c r="I300" s="178"/>
      <c r="J300" s="179">
        <f>ROUND(I300*H300,2)</f>
        <v>0</v>
      </c>
      <c r="K300" s="175" t="s">
        <v>150</v>
      </c>
      <c r="L300" s="39"/>
      <c r="M300" s="180" t="s">
        <v>19</v>
      </c>
      <c r="N300" s="181" t="s">
        <v>43</v>
      </c>
      <c r="O300" s="64"/>
      <c r="P300" s="182">
        <f>O300*H300</f>
        <v>0</v>
      </c>
      <c r="Q300" s="182">
        <v>0</v>
      </c>
      <c r="R300" s="182">
        <f>Q300*H300</f>
        <v>0</v>
      </c>
      <c r="S300" s="182">
        <v>0</v>
      </c>
      <c r="T300" s="183">
        <f>S300*H300</f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184" t="s">
        <v>151</v>
      </c>
      <c r="AT300" s="184" t="s">
        <v>146</v>
      </c>
      <c r="AU300" s="184" t="s">
        <v>82</v>
      </c>
      <c r="AY300" s="17" t="s">
        <v>143</v>
      </c>
      <c r="BE300" s="185">
        <f>IF(N300="základní",J300,0)</f>
        <v>0</v>
      </c>
      <c r="BF300" s="185">
        <f>IF(N300="snížená",J300,0)</f>
        <v>0</v>
      </c>
      <c r="BG300" s="185">
        <f>IF(N300="zákl. přenesená",J300,0)</f>
        <v>0</v>
      </c>
      <c r="BH300" s="185">
        <f>IF(N300="sníž. přenesená",J300,0)</f>
        <v>0</v>
      </c>
      <c r="BI300" s="185">
        <f>IF(N300="nulová",J300,0)</f>
        <v>0</v>
      </c>
      <c r="BJ300" s="17" t="s">
        <v>80</v>
      </c>
      <c r="BK300" s="185">
        <f>ROUND(I300*H300,2)</f>
        <v>0</v>
      </c>
      <c r="BL300" s="17" t="s">
        <v>151</v>
      </c>
      <c r="BM300" s="184" t="s">
        <v>494</v>
      </c>
    </row>
    <row r="301" spans="1:65" s="2" customFormat="1" ht="11.25" x14ac:dyDescent="0.2">
      <c r="A301" s="34"/>
      <c r="B301" s="35"/>
      <c r="C301" s="36"/>
      <c r="D301" s="186" t="s">
        <v>152</v>
      </c>
      <c r="E301" s="36"/>
      <c r="F301" s="187" t="s">
        <v>495</v>
      </c>
      <c r="G301" s="36"/>
      <c r="H301" s="36"/>
      <c r="I301" s="188"/>
      <c r="J301" s="36"/>
      <c r="K301" s="36"/>
      <c r="L301" s="39"/>
      <c r="M301" s="189"/>
      <c r="N301" s="190"/>
      <c r="O301" s="64"/>
      <c r="P301" s="64"/>
      <c r="Q301" s="64"/>
      <c r="R301" s="64"/>
      <c r="S301" s="64"/>
      <c r="T301" s="65"/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T301" s="17" t="s">
        <v>152</v>
      </c>
      <c r="AU301" s="17" t="s">
        <v>82</v>
      </c>
    </row>
    <row r="302" spans="1:65" s="2" customFormat="1" ht="33" customHeight="1" x14ac:dyDescent="0.2">
      <c r="A302" s="34"/>
      <c r="B302" s="35"/>
      <c r="C302" s="173" t="s">
        <v>377</v>
      </c>
      <c r="D302" s="173" t="s">
        <v>146</v>
      </c>
      <c r="E302" s="174" t="s">
        <v>496</v>
      </c>
      <c r="F302" s="175" t="s">
        <v>497</v>
      </c>
      <c r="G302" s="176" t="s">
        <v>149</v>
      </c>
      <c r="H302" s="177">
        <v>16.39</v>
      </c>
      <c r="I302" s="178"/>
      <c r="J302" s="179">
        <f>ROUND(I302*H302,2)</f>
        <v>0</v>
      </c>
      <c r="K302" s="175" t="s">
        <v>150</v>
      </c>
      <c r="L302" s="39"/>
      <c r="M302" s="180" t="s">
        <v>19</v>
      </c>
      <c r="N302" s="181" t="s">
        <v>43</v>
      </c>
      <c r="O302" s="64"/>
      <c r="P302" s="182">
        <f>O302*H302</f>
        <v>0</v>
      </c>
      <c r="Q302" s="182">
        <v>0</v>
      </c>
      <c r="R302" s="182">
        <f>Q302*H302</f>
        <v>0</v>
      </c>
      <c r="S302" s="182">
        <v>0</v>
      </c>
      <c r="T302" s="183">
        <f>S302*H302</f>
        <v>0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184" t="s">
        <v>151</v>
      </c>
      <c r="AT302" s="184" t="s">
        <v>146</v>
      </c>
      <c r="AU302" s="184" t="s">
        <v>82</v>
      </c>
      <c r="AY302" s="17" t="s">
        <v>143</v>
      </c>
      <c r="BE302" s="185">
        <f>IF(N302="základní",J302,0)</f>
        <v>0</v>
      </c>
      <c r="BF302" s="185">
        <f>IF(N302="snížená",J302,0)</f>
        <v>0</v>
      </c>
      <c r="BG302" s="185">
        <f>IF(N302="zákl. přenesená",J302,0)</f>
        <v>0</v>
      </c>
      <c r="BH302" s="185">
        <f>IF(N302="sníž. přenesená",J302,0)</f>
        <v>0</v>
      </c>
      <c r="BI302" s="185">
        <f>IF(N302="nulová",J302,0)</f>
        <v>0</v>
      </c>
      <c r="BJ302" s="17" t="s">
        <v>80</v>
      </c>
      <c r="BK302" s="185">
        <f>ROUND(I302*H302,2)</f>
        <v>0</v>
      </c>
      <c r="BL302" s="17" t="s">
        <v>151</v>
      </c>
      <c r="BM302" s="184" t="s">
        <v>498</v>
      </c>
    </row>
    <row r="303" spans="1:65" s="2" customFormat="1" ht="11.25" x14ac:dyDescent="0.2">
      <c r="A303" s="34"/>
      <c r="B303" s="35"/>
      <c r="C303" s="36"/>
      <c r="D303" s="186" t="s">
        <v>152</v>
      </c>
      <c r="E303" s="36"/>
      <c r="F303" s="187" t="s">
        <v>499</v>
      </c>
      <c r="G303" s="36"/>
      <c r="H303" s="36"/>
      <c r="I303" s="188"/>
      <c r="J303" s="36"/>
      <c r="K303" s="36"/>
      <c r="L303" s="39"/>
      <c r="M303" s="189"/>
      <c r="N303" s="190"/>
      <c r="O303" s="64"/>
      <c r="P303" s="64"/>
      <c r="Q303" s="64"/>
      <c r="R303" s="64"/>
      <c r="S303" s="64"/>
      <c r="T303" s="65"/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T303" s="17" t="s">
        <v>152</v>
      </c>
      <c r="AU303" s="17" t="s">
        <v>82</v>
      </c>
    </row>
    <row r="304" spans="1:65" s="15" customFormat="1" ht="11.25" x14ac:dyDescent="0.2">
      <c r="B304" s="224"/>
      <c r="C304" s="225"/>
      <c r="D304" s="203" t="s">
        <v>159</v>
      </c>
      <c r="E304" s="226" t="s">
        <v>19</v>
      </c>
      <c r="F304" s="227" t="s">
        <v>239</v>
      </c>
      <c r="G304" s="225"/>
      <c r="H304" s="226" t="s">
        <v>19</v>
      </c>
      <c r="I304" s="228"/>
      <c r="J304" s="225"/>
      <c r="K304" s="225"/>
      <c r="L304" s="229"/>
      <c r="M304" s="230"/>
      <c r="N304" s="231"/>
      <c r="O304" s="231"/>
      <c r="P304" s="231"/>
      <c r="Q304" s="231"/>
      <c r="R304" s="231"/>
      <c r="S304" s="231"/>
      <c r="T304" s="232"/>
      <c r="AT304" s="233" t="s">
        <v>159</v>
      </c>
      <c r="AU304" s="233" t="s">
        <v>82</v>
      </c>
      <c r="AV304" s="15" t="s">
        <v>80</v>
      </c>
      <c r="AW304" s="15" t="s">
        <v>33</v>
      </c>
      <c r="AX304" s="15" t="s">
        <v>72</v>
      </c>
      <c r="AY304" s="233" t="s">
        <v>143</v>
      </c>
    </row>
    <row r="305" spans="1:65" s="13" customFormat="1" ht="11.25" x14ac:dyDescent="0.2">
      <c r="B305" s="201"/>
      <c r="C305" s="202"/>
      <c r="D305" s="203" t="s">
        <v>159</v>
      </c>
      <c r="E305" s="204" t="s">
        <v>19</v>
      </c>
      <c r="F305" s="205" t="s">
        <v>500</v>
      </c>
      <c r="G305" s="202"/>
      <c r="H305" s="206">
        <v>9.19</v>
      </c>
      <c r="I305" s="207"/>
      <c r="J305" s="202"/>
      <c r="K305" s="202"/>
      <c r="L305" s="208"/>
      <c r="M305" s="209"/>
      <c r="N305" s="210"/>
      <c r="O305" s="210"/>
      <c r="P305" s="210"/>
      <c r="Q305" s="210"/>
      <c r="R305" s="210"/>
      <c r="S305" s="210"/>
      <c r="T305" s="211"/>
      <c r="AT305" s="212" t="s">
        <v>159</v>
      </c>
      <c r="AU305" s="212" t="s">
        <v>82</v>
      </c>
      <c r="AV305" s="13" t="s">
        <v>82</v>
      </c>
      <c r="AW305" s="13" t="s">
        <v>33</v>
      </c>
      <c r="AX305" s="13" t="s">
        <v>72</v>
      </c>
      <c r="AY305" s="212" t="s">
        <v>143</v>
      </c>
    </row>
    <row r="306" spans="1:65" s="15" customFormat="1" ht="11.25" x14ac:dyDescent="0.2">
      <c r="B306" s="224"/>
      <c r="C306" s="225"/>
      <c r="D306" s="203" t="s">
        <v>159</v>
      </c>
      <c r="E306" s="226" t="s">
        <v>19</v>
      </c>
      <c r="F306" s="227" t="s">
        <v>241</v>
      </c>
      <c r="G306" s="225"/>
      <c r="H306" s="226" t="s">
        <v>19</v>
      </c>
      <c r="I306" s="228"/>
      <c r="J306" s="225"/>
      <c r="K306" s="225"/>
      <c r="L306" s="229"/>
      <c r="M306" s="230"/>
      <c r="N306" s="231"/>
      <c r="O306" s="231"/>
      <c r="P306" s="231"/>
      <c r="Q306" s="231"/>
      <c r="R306" s="231"/>
      <c r="S306" s="231"/>
      <c r="T306" s="232"/>
      <c r="AT306" s="233" t="s">
        <v>159</v>
      </c>
      <c r="AU306" s="233" t="s">
        <v>82</v>
      </c>
      <c r="AV306" s="15" t="s">
        <v>80</v>
      </c>
      <c r="AW306" s="15" t="s">
        <v>33</v>
      </c>
      <c r="AX306" s="15" t="s">
        <v>72</v>
      </c>
      <c r="AY306" s="233" t="s">
        <v>143</v>
      </c>
    </row>
    <row r="307" spans="1:65" s="13" customFormat="1" ht="11.25" x14ac:dyDescent="0.2">
      <c r="B307" s="201"/>
      <c r="C307" s="202"/>
      <c r="D307" s="203" t="s">
        <v>159</v>
      </c>
      <c r="E307" s="204" t="s">
        <v>19</v>
      </c>
      <c r="F307" s="205" t="s">
        <v>501</v>
      </c>
      <c r="G307" s="202"/>
      <c r="H307" s="206">
        <v>7.2</v>
      </c>
      <c r="I307" s="207"/>
      <c r="J307" s="202"/>
      <c r="K307" s="202"/>
      <c r="L307" s="208"/>
      <c r="M307" s="209"/>
      <c r="N307" s="210"/>
      <c r="O307" s="210"/>
      <c r="P307" s="210"/>
      <c r="Q307" s="210"/>
      <c r="R307" s="210"/>
      <c r="S307" s="210"/>
      <c r="T307" s="211"/>
      <c r="AT307" s="212" t="s">
        <v>159</v>
      </c>
      <c r="AU307" s="212" t="s">
        <v>82</v>
      </c>
      <c r="AV307" s="13" t="s">
        <v>82</v>
      </c>
      <c r="AW307" s="13" t="s">
        <v>33</v>
      </c>
      <c r="AX307" s="13" t="s">
        <v>72</v>
      </c>
      <c r="AY307" s="212" t="s">
        <v>143</v>
      </c>
    </row>
    <row r="308" spans="1:65" s="14" customFormat="1" ht="11.25" x14ac:dyDescent="0.2">
      <c r="B308" s="213"/>
      <c r="C308" s="214"/>
      <c r="D308" s="203" t="s">
        <v>159</v>
      </c>
      <c r="E308" s="215" t="s">
        <v>19</v>
      </c>
      <c r="F308" s="216" t="s">
        <v>161</v>
      </c>
      <c r="G308" s="214"/>
      <c r="H308" s="217">
        <v>16.39</v>
      </c>
      <c r="I308" s="218"/>
      <c r="J308" s="214"/>
      <c r="K308" s="214"/>
      <c r="L308" s="219"/>
      <c r="M308" s="220"/>
      <c r="N308" s="221"/>
      <c r="O308" s="221"/>
      <c r="P308" s="221"/>
      <c r="Q308" s="221"/>
      <c r="R308" s="221"/>
      <c r="S308" s="221"/>
      <c r="T308" s="222"/>
      <c r="AT308" s="223" t="s">
        <v>159</v>
      </c>
      <c r="AU308" s="223" t="s">
        <v>82</v>
      </c>
      <c r="AV308" s="14" t="s">
        <v>151</v>
      </c>
      <c r="AW308" s="14" t="s">
        <v>33</v>
      </c>
      <c r="AX308" s="14" t="s">
        <v>80</v>
      </c>
      <c r="AY308" s="223" t="s">
        <v>143</v>
      </c>
    </row>
    <row r="309" spans="1:65" s="2" customFormat="1" ht="24.2" customHeight="1" x14ac:dyDescent="0.2">
      <c r="A309" s="34"/>
      <c r="B309" s="35"/>
      <c r="C309" s="173" t="s">
        <v>502</v>
      </c>
      <c r="D309" s="173" t="s">
        <v>146</v>
      </c>
      <c r="E309" s="174" t="s">
        <v>503</v>
      </c>
      <c r="F309" s="175" t="s">
        <v>504</v>
      </c>
      <c r="G309" s="176" t="s">
        <v>166</v>
      </c>
      <c r="H309" s="177">
        <v>33.4</v>
      </c>
      <c r="I309" s="178"/>
      <c r="J309" s="179">
        <f>ROUND(I309*H309,2)</f>
        <v>0</v>
      </c>
      <c r="K309" s="175" t="s">
        <v>150</v>
      </c>
      <c r="L309" s="39"/>
      <c r="M309" s="180" t="s">
        <v>19</v>
      </c>
      <c r="N309" s="181" t="s">
        <v>43</v>
      </c>
      <c r="O309" s="64"/>
      <c r="P309" s="182">
        <f>O309*H309</f>
        <v>0</v>
      </c>
      <c r="Q309" s="182">
        <v>0</v>
      </c>
      <c r="R309" s="182">
        <f>Q309*H309</f>
        <v>0</v>
      </c>
      <c r="S309" s="182">
        <v>0</v>
      </c>
      <c r="T309" s="183">
        <f>S309*H309</f>
        <v>0</v>
      </c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R309" s="184" t="s">
        <v>151</v>
      </c>
      <c r="AT309" s="184" t="s">
        <v>146</v>
      </c>
      <c r="AU309" s="184" t="s">
        <v>82</v>
      </c>
      <c r="AY309" s="17" t="s">
        <v>143</v>
      </c>
      <c r="BE309" s="185">
        <f>IF(N309="základní",J309,0)</f>
        <v>0</v>
      </c>
      <c r="BF309" s="185">
        <f>IF(N309="snížená",J309,0)</f>
        <v>0</v>
      </c>
      <c r="BG309" s="185">
        <f>IF(N309="zákl. přenesená",J309,0)</f>
        <v>0</v>
      </c>
      <c r="BH309" s="185">
        <f>IF(N309="sníž. přenesená",J309,0)</f>
        <v>0</v>
      </c>
      <c r="BI309" s="185">
        <f>IF(N309="nulová",J309,0)</f>
        <v>0</v>
      </c>
      <c r="BJ309" s="17" t="s">
        <v>80</v>
      </c>
      <c r="BK309" s="185">
        <f>ROUND(I309*H309,2)</f>
        <v>0</v>
      </c>
      <c r="BL309" s="17" t="s">
        <v>151</v>
      </c>
      <c r="BM309" s="184" t="s">
        <v>505</v>
      </c>
    </row>
    <row r="310" spans="1:65" s="2" customFormat="1" ht="11.25" x14ac:dyDescent="0.2">
      <c r="A310" s="34"/>
      <c r="B310" s="35"/>
      <c r="C310" s="36"/>
      <c r="D310" s="186" t="s">
        <v>152</v>
      </c>
      <c r="E310" s="36"/>
      <c r="F310" s="187" t="s">
        <v>506</v>
      </c>
      <c r="G310" s="36"/>
      <c r="H310" s="36"/>
      <c r="I310" s="188"/>
      <c r="J310" s="36"/>
      <c r="K310" s="36"/>
      <c r="L310" s="39"/>
      <c r="M310" s="189"/>
      <c r="N310" s="190"/>
      <c r="O310" s="64"/>
      <c r="P310" s="64"/>
      <c r="Q310" s="64"/>
      <c r="R310" s="64"/>
      <c r="S310" s="64"/>
      <c r="T310" s="65"/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T310" s="17" t="s">
        <v>152</v>
      </c>
      <c r="AU310" s="17" t="s">
        <v>82</v>
      </c>
    </row>
    <row r="311" spans="1:65" s="13" customFormat="1" ht="11.25" x14ac:dyDescent="0.2">
      <c r="B311" s="201"/>
      <c r="C311" s="202"/>
      <c r="D311" s="203" t="s">
        <v>159</v>
      </c>
      <c r="E311" s="204" t="s">
        <v>19</v>
      </c>
      <c r="F311" s="205" t="s">
        <v>507</v>
      </c>
      <c r="G311" s="202"/>
      <c r="H311" s="206">
        <v>33.4</v>
      </c>
      <c r="I311" s="207"/>
      <c r="J311" s="202"/>
      <c r="K311" s="202"/>
      <c r="L311" s="208"/>
      <c r="M311" s="209"/>
      <c r="N311" s="210"/>
      <c r="O311" s="210"/>
      <c r="P311" s="210"/>
      <c r="Q311" s="210"/>
      <c r="R311" s="210"/>
      <c r="S311" s="210"/>
      <c r="T311" s="211"/>
      <c r="AT311" s="212" t="s">
        <v>159</v>
      </c>
      <c r="AU311" s="212" t="s">
        <v>82</v>
      </c>
      <c r="AV311" s="13" t="s">
        <v>82</v>
      </c>
      <c r="AW311" s="13" t="s">
        <v>33</v>
      </c>
      <c r="AX311" s="13" t="s">
        <v>72</v>
      </c>
      <c r="AY311" s="212" t="s">
        <v>143</v>
      </c>
    </row>
    <row r="312" spans="1:65" s="14" customFormat="1" ht="11.25" x14ac:dyDescent="0.2">
      <c r="B312" s="213"/>
      <c r="C312" s="214"/>
      <c r="D312" s="203" t="s">
        <v>159</v>
      </c>
      <c r="E312" s="215" t="s">
        <v>19</v>
      </c>
      <c r="F312" s="216" t="s">
        <v>161</v>
      </c>
      <c r="G312" s="214"/>
      <c r="H312" s="217">
        <v>33.4</v>
      </c>
      <c r="I312" s="218"/>
      <c r="J312" s="214"/>
      <c r="K312" s="214"/>
      <c r="L312" s="219"/>
      <c r="M312" s="220"/>
      <c r="N312" s="221"/>
      <c r="O312" s="221"/>
      <c r="P312" s="221"/>
      <c r="Q312" s="221"/>
      <c r="R312" s="221"/>
      <c r="S312" s="221"/>
      <c r="T312" s="222"/>
      <c r="AT312" s="223" t="s">
        <v>159</v>
      </c>
      <c r="AU312" s="223" t="s">
        <v>82</v>
      </c>
      <c r="AV312" s="14" t="s">
        <v>151</v>
      </c>
      <c r="AW312" s="14" t="s">
        <v>33</v>
      </c>
      <c r="AX312" s="14" t="s">
        <v>80</v>
      </c>
      <c r="AY312" s="223" t="s">
        <v>143</v>
      </c>
    </row>
    <row r="313" spans="1:65" s="2" customFormat="1" ht="49.15" customHeight="1" x14ac:dyDescent="0.2">
      <c r="A313" s="34"/>
      <c r="B313" s="35"/>
      <c r="C313" s="173" t="s">
        <v>381</v>
      </c>
      <c r="D313" s="173" t="s">
        <v>146</v>
      </c>
      <c r="E313" s="174" t="s">
        <v>508</v>
      </c>
      <c r="F313" s="175" t="s">
        <v>509</v>
      </c>
      <c r="G313" s="176" t="s">
        <v>149</v>
      </c>
      <c r="H313" s="177">
        <v>13.56</v>
      </c>
      <c r="I313" s="178"/>
      <c r="J313" s="179">
        <f>ROUND(I313*H313,2)</f>
        <v>0</v>
      </c>
      <c r="K313" s="175" t="s">
        <v>150</v>
      </c>
      <c r="L313" s="39"/>
      <c r="M313" s="180" t="s">
        <v>19</v>
      </c>
      <c r="N313" s="181" t="s">
        <v>43</v>
      </c>
      <c r="O313" s="64"/>
      <c r="P313" s="182">
        <f>O313*H313</f>
        <v>0</v>
      </c>
      <c r="Q313" s="182">
        <v>0</v>
      </c>
      <c r="R313" s="182">
        <f>Q313*H313</f>
        <v>0</v>
      </c>
      <c r="S313" s="182">
        <v>0</v>
      </c>
      <c r="T313" s="183">
        <f>S313*H313</f>
        <v>0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184" t="s">
        <v>151</v>
      </c>
      <c r="AT313" s="184" t="s">
        <v>146</v>
      </c>
      <c r="AU313" s="184" t="s">
        <v>82</v>
      </c>
      <c r="AY313" s="17" t="s">
        <v>143</v>
      </c>
      <c r="BE313" s="185">
        <f>IF(N313="základní",J313,0)</f>
        <v>0</v>
      </c>
      <c r="BF313" s="185">
        <f>IF(N313="snížená",J313,0)</f>
        <v>0</v>
      </c>
      <c r="BG313" s="185">
        <f>IF(N313="zákl. přenesená",J313,0)</f>
        <v>0</v>
      </c>
      <c r="BH313" s="185">
        <f>IF(N313="sníž. přenesená",J313,0)</f>
        <v>0</v>
      </c>
      <c r="BI313" s="185">
        <f>IF(N313="nulová",J313,0)</f>
        <v>0</v>
      </c>
      <c r="BJ313" s="17" t="s">
        <v>80</v>
      </c>
      <c r="BK313" s="185">
        <f>ROUND(I313*H313,2)</f>
        <v>0</v>
      </c>
      <c r="BL313" s="17" t="s">
        <v>151</v>
      </c>
      <c r="BM313" s="184" t="s">
        <v>510</v>
      </c>
    </row>
    <row r="314" spans="1:65" s="2" customFormat="1" ht="11.25" x14ac:dyDescent="0.2">
      <c r="A314" s="34"/>
      <c r="B314" s="35"/>
      <c r="C314" s="36"/>
      <c r="D314" s="186" t="s">
        <v>152</v>
      </c>
      <c r="E314" s="36"/>
      <c r="F314" s="187" t="s">
        <v>511</v>
      </c>
      <c r="G314" s="36"/>
      <c r="H314" s="36"/>
      <c r="I314" s="188"/>
      <c r="J314" s="36"/>
      <c r="K314" s="36"/>
      <c r="L314" s="39"/>
      <c r="M314" s="189"/>
      <c r="N314" s="190"/>
      <c r="O314" s="64"/>
      <c r="P314" s="64"/>
      <c r="Q314" s="64"/>
      <c r="R314" s="64"/>
      <c r="S314" s="64"/>
      <c r="T314" s="65"/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T314" s="17" t="s">
        <v>152</v>
      </c>
      <c r="AU314" s="17" t="s">
        <v>82</v>
      </c>
    </row>
    <row r="315" spans="1:65" s="2" customFormat="1" ht="37.9" customHeight="1" x14ac:dyDescent="0.2">
      <c r="A315" s="34"/>
      <c r="B315" s="35"/>
      <c r="C315" s="173" t="s">
        <v>512</v>
      </c>
      <c r="D315" s="173" t="s">
        <v>146</v>
      </c>
      <c r="E315" s="174" t="s">
        <v>513</v>
      </c>
      <c r="F315" s="175" t="s">
        <v>514</v>
      </c>
      <c r="G315" s="176" t="s">
        <v>149</v>
      </c>
      <c r="H315" s="177">
        <v>33.6</v>
      </c>
      <c r="I315" s="178"/>
      <c r="J315" s="179">
        <f>ROUND(I315*H315,2)</f>
        <v>0</v>
      </c>
      <c r="K315" s="175" t="s">
        <v>150</v>
      </c>
      <c r="L315" s="39"/>
      <c r="M315" s="180" t="s">
        <v>19</v>
      </c>
      <c r="N315" s="181" t="s">
        <v>43</v>
      </c>
      <c r="O315" s="64"/>
      <c r="P315" s="182">
        <f>O315*H315</f>
        <v>0</v>
      </c>
      <c r="Q315" s="182">
        <v>0</v>
      </c>
      <c r="R315" s="182">
        <f>Q315*H315</f>
        <v>0</v>
      </c>
      <c r="S315" s="182">
        <v>0</v>
      </c>
      <c r="T315" s="183">
        <f>S315*H315</f>
        <v>0</v>
      </c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R315" s="184" t="s">
        <v>151</v>
      </c>
      <c r="AT315" s="184" t="s">
        <v>146</v>
      </c>
      <c r="AU315" s="184" t="s">
        <v>82</v>
      </c>
      <c r="AY315" s="17" t="s">
        <v>143</v>
      </c>
      <c r="BE315" s="185">
        <f>IF(N315="základní",J315,0)</f>
        <v>0</v>
      </c>
      <c r="BF315" s="185">
        <f>IF(N315="snížená",J315,0)</f>
        <v>0</v>
      </c>
      <c r="BG315" s="185">
        <f>IF(N315="zákl. přenesená",J315,0)</f>
        <v>0</v>
      </c>
      <c r="BH315" s="185">
        <f>IF(N315="sníž. přenesená",J315,0)</f>
        <v>0</v>
      </c>
      <c r="BI315" s="185">
        <f>IF(N315="nulová",J315,0)</f>
        <v>0</v>
      </c>
      <c r="BJ315" s="17" t="s">
        <v>80</v>
      </c>
      <c r="BK315" s="185">
        <f>ROUND(I315*H315,2)</f>
        <v>0</v>
      </c>
      <c r="BL315" s="17" t="s">
        <v>151</v>
      </c>
      <c r="BM315" s="184" t="s">
        <v>515</v>
      </c>
    </row>
    <row r="316" spans="1:65" s="2" customFormat="1" ht="11.25" x14ac:dyDescent="0.2">
      <c r="A316" s="34"/>
      <c r="B316" s="35"/>
      <c r="C316" s="36"/>
      <c r="D316" s="186" t="s">
        <v>152</v>
      </c>
      <c r="E316" s="36"/>
      <c r="F316" s="187" t="s">
        <v>516</v>
      </c>
      <c r="G316" s="36"/>
      <c r="H316" s="36"/>
      <c r="I316" s="188"/>
      <c r="J316" s="36"/>
      <c r="K316" s="36"/>
      <c r="L316" s="39"/>
      <c r="M316" s="189"/>
      <c r="N316" s="190"/>
      <c r="O316" s="64"/>
      <c r="P316" s="64"/>
      <c r="Q316" s="64"/>
      <c r="R316" s="64"/>
      <c r="S316" s="64"/>
      <c r="T316" s="65"/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T316" s="17" t="s">
        <v>152</v>
      </c>
      <c r="AU316" s="17" t="s">
        <v>82</v>
      </c>
    </row>
    <row r="317" spans="1:65" s="15" customFormat="1" ht="11.25" x14ac:dyDescent="0.2">
      <c r="B317" s="224"/>
      <c r="C317" s="225"/>
      <c r="D317" s="203" t="s">
        <v>159</v>
      </c>
      <c r="E317" s="226" t="s">
        <v>19</v>
      </c>
      <c r="F317" s="227" t="s">
        <v>239</v>
      </c>
      <c r="G317" s="225"/>
      <c r="H317" s="226" t="s">
        <v>19</v>
      </c>
      <c r="I317" s="228"/>
      <c r="J317" s="225"/>
      <c r="K317" s="225"/>
      <c r="L317" s="229"/>
      <c r="M317" s="230"/>
      <c r="N317" s="231"/>
      <c r="O317" s="231"/>
      <c r="P317" s="231"/>
      <c r="Q317" s="231"/>
      <c r="R317" s="231"/>
      <c r="S317" s="231"/>
      <c r="T317" s="232"/>
      <c r="AT317" s="233" t="s">
        <v>159</v>
      </c>
      <c r="AU317" s="233" t="s">
        <v>82</v>
      </c>
      <c r="AV317" s="15" t="s">
        <v>80</v>
      </c>
      <c r="AW317" s="15" t="s">
        <v>33</v>
      </c>
      <c r="AX317" s="15" t="s">
        <v>72</v>
      </c>
      <c r="AY317" s="233" t="s">
        <v>143</v>
      </c>
    </row>
    <row r="318" spans="1:65" s="13" customFormat="1" ht="11.25" x14ac:dyDescent="0.2">
      <c r="B318" s="201"/>
      <c r="C318" s="202"/>
      <c r="D318" s="203" t="s">
        <v>159</v>
      </c>
      <c r="E318" s="204" t="s">
        <v>19</v>
      </c>
      <c r="F318" s="205" t="s">
        <v>517</v>
      </c>
      <c r="G318" s="202"/>
      <c r="H318" s="206">
        <v>12</v>
      </c>
      <c r="I318" s="207"/>
      <c r="J318" s="202"/>
      <c r="K318" s="202"/>
      <c r="L318" s="208"/>
      <c r="M318" s="209"/>
      <c r="N318" s="210"/>
      <c r="O318" s="210"/>
      <c r="P318" s="210"/>
      <c r="Q318" s="210"/>
      <c r="R318" s="210"/>
      <c r="S318" s="210"/>
      <c r="T318" s="211"/>
      <c r="AT318" s="212" t="s">
        <v>159</v>
      </c>
      <c r="AU318" s="212" t="s">
        <v>82</v>
      </c>
      <c r="AV318" s="13" t="s">
        <v>82</v>
      </c>
      <c r="AW318" s="13" t="s">
        <v>33</v>
      </c>
      <c r="AX318" s="13" t="s">
        <v>72</v>
      </c>
      <c r="AY318" s="212" t="s">
        <v>143</v>
      </c>
    </row>
    <row r="319" spans="1:65" s="15" customFormat="1" ht="11.25" x14ac:dyDescent="0.2">
      <c r="B319" s="224"/>
      <c r="C319" s="225"/>
      <c r="D319" s="203" t="s">
        <v>159</v>
      </c>
      <c r="E319" s="226" t="s">
        <v>19</v>
      </c>
      <c r="F319" s="227" t="s">
        <v>241</v>
      </c>
      <c r="G319" s="225"/>
      <c r="H319" s="226" t="s">
        <v>19</v>
      </c>
      <c r="I319" s="228"/>
      <c r="J319" s="225"/>
      <c r="K319" s="225"/>
      <c r="L319" s="229"/>
      <c r="M319" s="230"/>
      <c r="N319" s="231"/>
      <c r="O319" s="231"/>
      <c r="P319" s="231"/>
      <c r="Q319" s="231"/>
      <c r="R319" s="231"/>
      <c r="S319" s="231"/>
      <c r="T319" s="232"/>
      <c r="AT319" s="233" t="s">
        <v>159</v>
      </c>
      <c r="AU319" s="233" t="s">
        <v>82</v>
      </c>
      <c r="AV319" s="15" t="s">
        <v>80</v>
      </c>
      <c r="AW319" s="15" t="s">
        <v>33</v>
      </c>
      <c r="AX319" s="15" t="s">
        <v>72</v>
      </c>
      <c r="AY319" s="233" t="s">
        <v>143</v>
      </c>
    </row>
    <row r="320" spans="1:65" s="13" customFormat="1" ht="11.25" x14ac:dyDescent="0.2">
      <c r="B320" s="201"/>
      <c r="C320" s="202"/>
      <c r="D320" s="203" t="s">
        <v>159</v>
      </c>
      <c r="E320" s="204" t="s">
        <v>19</v>
      </c>
      <c r="F320" s="205" t="s">
        <v>518</v>
      </c>
      <c r="G320" s="202"/>
      <c r="H320" s="206">
        <v>21.6</v>
      </c>
      <c r="I320" s="207"/>
      <c r="J320" s="202"/>
      <c r="K320" s="202"/>
      <c r="L320" s="208"/>
      <c r="M320" s="209"/>
      <c r="N320" s="210"/>
      <c r="O320" s="210"/>
      <c r="P320" s="210"/>
      <c r="Q320" s="210"/>
      <c r="R320" s="210"/>
      <c r="S320" s="210"/>
      <c r="T320" s="211"/>
      <c r="AT320" s="212" t="s">
        <v>159</v>
      </c>
      <c r="AU320" s="212" t="s">
        <v>82</v>
      </c>
      <c r="AV320" s="13" t="s">
        <v>82</v>
      </c>
      <c r="AW320" s="13" t="s">
        <v>33</v>
      </c>
      <c r="AX320" s="13" t="s">
        <v>72</v>
      </c>
      <c r="AY320" s="212" t="s">
        <v>143</v>
      </c>
    </row>
    <row r="321" spans="1:65" s="14" customFormat="1" ht="11.25" x14ac:dyDescent="0.2">
      <c r="B321" s="213"/>
      <c r="C321" s="214"/>
      <c r="D321" s="203" t="s">
        <v>159</v>
      </c>
      <c r="E321" s="215" t="s">
        <v>19</v>
      </c>
      <c r="F321" s="216" t="s">
        <v>161</v>
      </c>
      <c r="G321" s="214"/>
      <c r="H321" s="217">
        <v>33.6</v>
      </c>
      <c r="I321" s="218"/>
      <c r="J321" s="214"/>
      <c r="K321" s="214"/>
      <c r="L321" s="219"/>
      <c r="M321" s="220"/>
      <c r="N321" s="221"/>
      <c r="O321" s="221"/>
      <c r="P321" s="221"/>
      <c r="Q321" s="221"/>
      <c r="R321" s="221"/>
      <c r="S321" s="221"/>
      <c r="T321" s="222"/>
      <c r="AT321" s="223" t="s">
        <v>159</v>
      </c>
      <c r="AU321" s="223" t="s">
        <v>82</v>
      </c>
      <c r="AV321" s="14" t="s">
        <v>151</v>
      </c>
      <c r="AW321" s="14" t="s">
        <v>33</v>
      </c>
      <c r="AX321" s="14" t="s">
        <v>80</v>
      </c>
      <c r="AY321" s="223" t="s">
        <v>143</v>
      </c>
    </row>
    <row r="322" spans="1:65" s="2" customFormat="1" ht="37.9" customHeight="1" x14ac:dyDescent="0.2">
      <c r="A322" s="34"/>
      <c r="B322" s="35"/>
      <c r="C322" s="173" t="s">
        <v>519</v>
      </c>
      <c r="D322" s="173" t="s">
        <v>146</v>
      </c>
      <c r="E322" s="174" t="s">
        <v>520</v>
      </c>
      <c r="F322" s="175" t="s">
        <v>521</v>
      </c>
      <c r="G322" s="176" t="s">
        <v>149</v>
      </c>
      <c r="H322" s="177">
        <v>22.582000000000001</v>
      </c>
      <c r="I322" s="178"/>
      <c r="J322" s="179">
        <f>ROUND(I322*H322,2)</f>
        <v>0</v>
      </c>
      <c r="K322" s="175" t="s">
        <v>150</v>
      </c>
      <c r="L322" s="39"/>
      <c r="M322" s="180" t="s">
        <v>19</v>
      </c>
      <c r="N322" s="181" t="s">
        <v>43</v>
      </c>
      <c r="O322" s="64"/>
      <c r="P322" s="182">
        <f>O322*H322</f>
        <v>0</v>
      </c>
      <c r="Q322" s="182">
        <v>0</v>
      </c>
      <c r="R322" s="182">
        <f>Q322*H322</f>
        <v>0</v>
      </c>
      <c r="S322" s="182">
        <v>0</v>
      </c>
      <c r="T322" s="183">
        <f>S322*H322</f>
        <v>0</v>
      </c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R322" s="184" t="s">
        <v>151</v>
      </c>
      <c r="AT322" s="184" t="s">
        <v>146</v>
      </c>
      <c r="AU322" s="184" t="s">
        <v>82</v>
      </c>
      <c r="AY322" s="17" t="s">
        <v>143</v>
      </c>
      <c r="BE322" s="185">
        <f>IF(N322="základní",J322,0)</f>
        <v>0</v>
      </c>
      <c r="BF322" s="185">
        <f>IF(N322="snížená",J322,0)</f>
        <v>0</v>
      </c>
      <c r="BG322" s="185">
        <f>IF(N322="zákl. přenesená",J322,0)</f>
        <v>0</v>
      </c>
      <c r="BH322" s="185">
        <f>IF(N322="sníž. přenesená",J322,0)</f>
        <v>0</v>
      </c>
      <c r="BI322" s="185">
        <f>IF(N322="nulová",J322,0)</f>
        <v>0</v>
      </c>
      <c r="BJ322" s="17" t="s">
        <v>80</v>
      </c>
      <c r="BK322" s="185">
        <f>ROUND(I322*H322,2)</f>
        <v>0</v>
      </c>
      <c r="BL322" s="17" t="s">
        <v>151</v>
      </c>
      <c r="BM322" s="184" t="s">
        <v>522</v>
      </c>
    </row>
    <row r="323" spans="1:65" s="2" customFormat="1" ht="11.25" x14ac:dyDescent="0.2">
      <c r="A323" s="34"/>
      <c r="B323" s="35"/>
      <c r="C323" s="36"/>
      <c r="D323" s="186" t="s">
        <v>152</v>
      </c>
      <c r="E323" s="36"/>
      <c r="F323" s="187" t="s">
        <v>523</v>
      </c>
      <c r="G323" s="36"/>
      <c r="H323" s="36"/>
      <c r="I323" s="188"/>
      <c r="J323" s="36"/>
      <c r="K323" s="36"/>
      <c r="L323" s="39"/>
      <c r="M323" s="189"/>
      <c r="N323" s="190"/>
      <c r="O323" s="64"/>
      <c r="P323" s="64"/>
      <c r="Q323" s="64"/>
      <c r="R323" s="64"/>
      <c r="S323" s="64"/>
      <c r="T323" s="65"/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T323" s="17" t="s">
        <v>152</v>
      </c>
      <c r="AU323" s="17" t="s">
        <v>82</v>
      </c>
    </row>
    <row r="324" spans="1:65" s="2" customFormat="1" ht="37.9" customHeight="1" x14ac:dyDescent="0.2">
      <c r="A324" s="34"/>
      <c r="B324" s="35"/>
      <c r="C324" s="173" t="s">
        <v>524</v>
      </c>
      <c r="D324" s="173" t="s">
        <v>146</v>
      </c>
      <c r="E324" s="174" t="s">
        <v>525</v>
      </c>
      <c r="F324" s="175" t="s">
        <v>526</v>
      </c>
      <c r="G324" s="176" t="s">
        <v>149</v>
      </c>
      <c r="H324" s="177">
        <v>9.5630000000000006</v>
      </c>
      <c r="I324" s="178"/>
      <c r="J324" s="179">
        <f>ROUND(I324*H324,2)</f>
        <v>0</v>
      </c>
      <c r="K324" s="175" t="s">
        <v>150</v>
      </c>
      <c r="L324" s="39"/>
      <c r="M324" s="180" t="s">
        <v>19</v>
      </c>
      <c r="N324" s="181" t="s">
        <v>43</v>
      </c>
      <c r="O324" s="64"/>
      <c r="P324" s="182">
        <f>O324*H324</f>
        <v>0</v>
      </c>
      <c r="Q324" s="182">
        <v>0</v>
      </c>
      <c r="R324" s="182">
        <f>Q324*H324</f>
        <v>0</v>
      </c>
      <c r="S324" s="182">
        <v>0</v>
      </c>
      <c r="T324" s="183">
        <f>S324*H324</f>
        <v>0</v>
      </c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R324" s="184" t="s">
        <v>151</v>
      </c>
      <c r="AT324" s="184" t="s">
        <v>146</v>
      </c>
      <c r="AU324" s="184" t="s">
        <v>82</v>
      </c>
      <c r="AY324" s="17" t="s">
        <v>143</v>
      </c>
      <c r="BE324" s="185">
        <f>IF(N324="základní",J324,0)</f>
        <v>0</v>
      </c>
      <c r="BF324" s="185">
        <f>IF(N324="snížená",J324,0)</f>
        <v>0</v>
      </c>
      <c r="BG324" s="185">
        <f>IF(N324="zákl. přenesená",J324,0)</f>
        <v>0</v>
      </c>
      <c r="BH324" s="185">
        <f>IF(N324="sníž. přenesená",J324,0)</f>
        <v>0</v>
      </c>
      <c r="BI324" s="185">
        <f>IF(N324="nulová",J324,0)</f>
        <v>0</v>
      </c>
      <c r="BJ324" s="17" t="s">
        <v>80</v>
      </c>
      <c r="BK324" s="185">
        <f>ROUND(I324*H324,2)</f>
        <v>0</v>
      </c>
      <c r="BL324" s="17" t="s">
        <v>151</v>
      </c>
      <c r="BM324" s="184" t="s">
        <v>527</v>
      </c>
    </row>
    <row r="325" spans="1:65" s="2" customFormat="1" ht="11.25" x14ac:dyDescent="0.2">
      <c r="A325" s="34"/>
      <c r="B325" s="35"/>
      <c r="C325" s="36"/>
      <c r="D325" s="186" t="s">
        <v>152</v>
      </c>
      <c r="E325" s="36"/>
      <c r="F325" s="187" t="s">
        <v>528</v>
      </c>
      <c r="G325" s="36"/>
      <c r="H325" s="36"/>
      <c r="I325" s="188"/>
      <c r="J325" s="36"/>
      <c r="K325" s="36"/>
      <c r="L325" s="39"/>
      <c r="M325" s="189"/>
      <c r="N325" s="190"/>
      <c r="O325" s="64"/>
      <c r="P325" s="64"/>
      <c r="Q325" s="64"/>
      <c r="R325" s="64"/>
      <c r="S325" s="64"/>
      <c r="T325" s="65"/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T325" s="17" t="s">
        <v>152</v>
      </c>
      <c r="AU325" s="17" t="s">
        <v>82</v>
      </c>
    </row>
    <row r="326" spans="1:65" s="13" customFormat="1" ht="11.25" x14ac:dyDescent="0.2">
      <c r="B326" s="201"/>
      <c r="C326" s="202"/>
      <c r="D326" s="203" t="s">
        <v>159</v>
      </c>
      <c r="E326" s="204" t="s">
        <v>19</v>
      </c>
      <c r="F326" s="205" t="s">
        <v>529</v>
      </c>
      <c r="G326" s="202"/>
      <c r="H326" s="206">
        <v>9.5630000000000006</v>
      </c>
      <c r="I326" s="207"/>
      <c r="J326" s="202"/>
      <c r="K326" s="202"/>
      <c r="L326" s="208"/>
      <c r="M326" s="209"/>
      <c r="N326" s="210"/>
      <c r="O326" s="210"/>
      <c r="P326" s="210"/>
      <c r="Q326" s="210"/>
      <c r="R326" s="210"/>
      <c r="S326" s="210"/>
      <c r="T326" s="211"/>
      <c r="AT326" s="212" t="s">
        <v>159</v>
      </c>
      <c r="AU326" s="212" t="s">
        <v>82</v>
      </c>
      <c r="AV326" s="13" t="s">
        <v>82</v>
      </c>
      <c r="AW326" s="13" t="s">
        <v>33</v>
      </c>
      <c r="AX326" s="13" t="s">
        <v>72</v>
      </c>
      <c r="AY326" s="212" t="s">
        <v>143</v>
      </c>
    </row>
    <row r="327" spans="1:65" s="14" customFormat="1" ht="11.25" x14ac:dyDescent="0.2">
      <c r="B327" s="213"/>
      <c r="C327" s="214"/>
      <c r="D327" s="203" t="s">
        <v>159</v>
      </c>
      <c r="E327" s="215" t="s">
        <v>19</v>
      </c>
      <c r="F327" s="216" t="s">
        <v>161</v>
      </c>
      <c r="G327" s="214"/>
      <c r="H327" s="217">
        <v>9.5630000000000006</v>
      </c>
      <c r="I327" s="218"/>
      <c r="J327" s="214"/>
      <c r="K327" s="214"/>
      <c r="L327" s="219"/>
      <c r="M327" s="220"/>
      <c r="N327" s="221"/>
      <c r="O327" s="221"/>
      <c r="P327" s="221"/>
      <c r="Q327" s="221"/>
      <c r="R327" s="221"/>
      <c r="S327" s="221"/>
      <c r="T327" s="222"/>
      <c r="AT327" s="223" t="s">
        <v>159</v>
      </c>
      <c r="AU327" s="223" t="s">
        <v>82</v>
      </c>
      <c r="AV327" s="14" t="s">
        <v>151</v>
      </c>
      <c r="AW327" s="14" t="s">
        <v>33</v>
      </c>
      <c r="AX327" s="14" t="s">
        <v>80</v>
      </c>
      <c r="AY327" s="223" t="s">
        <v>143</v>
      </c>
    </row>
    <row r="328" spans="1:65" s="2" customFormat="1" ht="55.5" customHeight="1" x14ac:dyDescent="0.2">
      <c r="A328" s="34"/>
      <c r="B328" s="35"/>
      <c r="C328" s="173" t="s">
        <v>384</v>
      </c>
      <c r="D328" s="173" t="s">
        <v>146</v>
      </c>
      <c r="E328" s="174" t="s">
        <v>530</v>
      </c>
      <c r="F328" s="175" t="s">
        <v>531</v>
      </c>
      <c r="G328" s="176" t="s">
        <v>166</v>
      </c>
      <c r="H328" s="177">
        <v>1.272</v>
      </c>
      <c r="I328" s="178"/>
      <c r="J328" s="179">
        <f>ROUND(I328*H328,2)</f>
        <v>0</v>
      </c>
      <c r="K328" s="175" t="s">
        <v>150</v>
      </c>
      <c r="L328" s="39"/>
      <c r="M328" s="180" t="s">
        <v>19</v>
      </c>
      <c r="N328" s="181" t="s">
        <v>43</v>
      </c>
      <c r="O328" s="64"/>
      <c r="P328" s="182">
        <f>O328*H328</f>
        <v>0</v>
      </c>
      <c r="Q328" s="182">
        <v>0</v>
      </c>
      <c r="R328" s="182">
        <f>Q328*H328</f>
        <v>0</v>
      </c>
      <c r="S328" s="182">
        <v>0</v>
      </c>
      <c r="T328" s="183">
        <f>S328*H328</f>
        <v>0</v>
      </c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R328" s="184" t="s">
        <v>151</v>
      </c>
      <c r="AT328" s="184" t="s">
        <v>146</v>
      </c>
      <c r="AU328" s="184" t="s">
        <v>82</v>
      </c>
      <c r="AY328" s="17" t="s">
        <v>143</v>
      </c>
      <c r="BE328" s="185">
        <f>IF(N328="základní",J328,0)</f>
        <v>0</v>
      </c>
      <c r="BF328" s="185">
        <f>IF(N328="snížená",J328,0)</f>
        <v>0</v>
      </c>
      <c r="BG328" s="185">
        <f>IF(N328="zákl. přenesená",J328,0)</f>
        <v>0</v>
      </c>
      <c r="BH328" s="185">
        <f>IF(N328="sníž. přenesená",J328,0)</f>
        <v>0</v>
      </c>
      <c r="BI328" s="185">
        <f>IF(N328="nulová",J328,0)</f>
        <v>0</v>
      </c>
      <c r="BJ328" s="17" t="s">
        <v>80</v>
      </c>
      <c r="BK328" s="185">
        <f>ROUND(I328*H328,2)</f>
        <v>0</v>
      </c>
      <c r="BL328" s="17" t="s">
        <v>151</v>
      </c>
      <c r="BM328" s="184" t="s">
        <v>532</v>
      </c>
    </row>
    <row r="329" spans="1:65" s="2" customFormat="1" ht="11.25" x14ac:dyDescent="0.2">
      <c r="A329" s="34"/>
      <c r="B329" s="35"/>
      <c r="C329" s="36"/>
      <c r="D329" s="186" t="s">
        <v>152</v>
      </c>
      <c r="E329" s="36"/>
      <c r="F329" s="187" t="s">
        <v>533</v>
      </c>
      <c r="G329" s="36"/>
      <c r="H329" s="36"/>
      <c r="I329" s="188"/>
      <c r="J329" s="36"/>
      <c r="K329" s="36"/>
      <c r="L329" s="39"/>
      <c r="M329" s="189"/>
      <c r="N329" s="190"/>
      <c r="O329" s="64"/>
      <c r="P329" s="64"/>
      <c r="Q329" s="64"/>
      <c r="R329" s="64"/>
      <c r="S329" s="64"/>
      <c r="T329" s="65"/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T329" s="17" t="s">
        <v>152</v>
      </c>
      <c r="AU329" s="17" t="s">
        <v>82</v>
      </c>
    </row>
    <row r="330" spans="1:65" s="13" customFormat="1" ht="11.25" x14ac:dyDescent="0.2">
      <c r="B330" s="201"/>
      <c r="C330" s="202"/>
      <c r="D330" s="203" t="s">
        <v>159</v>
      </c>
      <c r="E330" s="204" t="s">
        <v>19</v>
      </c>
      <c r="F330" s="205" t="s">
        <v>534</v>
      </c>
      <c r="G330" s="202"/>
      <c r="H330" s="206">
        <v>1.272</v>
      </c>
      <c r="I330" s="207"/>
      <c r="J330" s="202"/>
      <c r="K330" s="202"/>
      <c r="L330" s="208"/>
      <c r="M330" s="209"/>
      <c r="N330" s="210"/>
      <c r="O330" s="210"/>
      <c r="P330" s="210"/>
      <c r="Q330" s="210"/>
      <c r="R330" s="210"/>
      <c r="S330" s="210"/>
      <c r="T330" s="211"/>
      <c r="AT330" s="212" t="s">
        <v>159</v>
      </c>
      <c r="AU330" s="212" t="s">
        <v>82</v>
      </c>
      <c r="AV330" s="13" t="s">
        <v>82</v>
      </c>
      <c r="AW330" s="13" t="s">
        <v>33</v>
      </c>
      <c r="AX330" s="13" t="s">
        <v>72</v>
      </c>
      <c r="AY330" s="212" t="s">
        <v>143</v>
      </c>
    </row>
    <row r="331" spans="1:65" s="14" customFormat="1" ht="11.25" x14ac:dyDescent="0.2">
      <c r="B331" s="213"/>
      <c r="C331" s="214"/>
      <c r="D331" s="203" t="s">
        <v>159</v>
      </c>
      <c r="E331" s="215" t="s">
        <v>19</v>
      </c>
      <c r="F331" s="216" t="s">
        <v>161</v>
      </c>
      <c r="G331" s="214"/>
      <c r="H331" s="217">
        <v>1.272</v>
      </c>
      <c r="I331" s="218"/>
      <c r="J331" s="214"/>
      <c r="K331" s="214"/>
      <c r="L331" s="219"/>
      <c r="M331" s="220"/>
      <c r="N331" s="221"/>
      <c r="O331" s="221"/>
      <c r="P331" s="221"/>
      <c r="Q331" s="221"/>
      <c r="R331" s="221"/>
      <c r="S331" s="221"/>
      <c r="T331" s="222"/>
      <c r="AT331" s="223" t="s">
        <v>159</v>
      </c>
      <c r="AU331" s="223" t="s">
        <v>82</v>
      </c>
      <c r="AV331" s="14" t="s">
        <v>151</v>
      </c>
      <c r="AW331" s="14" t="s">
        <v>33</v>
      </c>
      <c r="AX331" s="14" t="s">
        <v>80</v>
      </c>
      <c r="AY331" s="223" t="s">
        <v>143</v>
      </c>
    </row>
    <row r="332" spans="1:65" s="2" customFormat="1" ht="37.9" customHeight="1" x14ac:dyDescent="0.2">
      <c r="A332" s="34"/>
      <c r="B332" s="35"/>
      <c r="C332" s="173" t="s">
        <v>388</v>
      </c>
      <c r="D332" s="173" t="s">
        <v>146</v>
      </c>
      <c r="E332" s="174" t="s">
        <v>535</v>
      </c>
      <c r="F332" s="175" t="s">
        <v>536</v>
      </c>
      <c r="G332" s="176" t="s">
        <v>296</v>
      </c>
      <c r="H332" s="177">
        <v>30</v>
      </c>
      <c r="I332" s="178"/>
      <c r="J332" s="179">
        <f>ROUND(I332*H332,2)</f>
        <v>0</v>
      </c>
      <c r="K332" s="175" t="s">
        <v>150</v>
      </c>
      <c r="L332" s="39"/>
      <c r="M332" s="180" t="s">
        <v>19</v>
      </c>
      <c r="N332" s="181" t="s">
        <v>43</v>
      </c>
      <c r="O332" s="64"/>
      <c r="P332" s="182">
        <f>O332*H332</f>
        <v>0</v>
      </c>
      <c r="Q332" s="182">
        <v>0</v>
      </c>
      <c r="R332" s="182">
        <f>Q332*H332</f>
        <v>0</v>
      </c>
      <c r="S332" s="182">
        <v>0</v>
      </c>
      <c r="T332" s="183">
        <f>S332*H332</f>
        <v>0</v>
      </c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R332" s="184" t="s">
        <v>151</v>
      </c>
      <c r="AT332" s="184" t="s">
        <v>146</v>
      </c>
      <c r="AU332" s="184" t="s">
        <v>82</v>
      </c>
      <c r="AY332" s="17" t="s">
        <v>143</v>
      </c>
      <c r="BE332" s="185">
        <f>IF(N332="základní",J332,0)</f>
        <v>0</v>
      </c>
      <c r="BF332" s="185">
        <f>IF(N332="snížená",J332,0)</f>
        <v>0</v>
      </c>
      <c r="BG332" s="185">
        <f>IF(N332="zákl. přenesená",J332,0)</f>
        <v>0</v>
      </c>
      <c r="BH332" s="185">
        <f>IF(N332="sníž. přenesená",J332,0)</f>
        <v>0</v>
      </c>
      <c r="BI332" s="185">
        <f>IF(N332="nulová",J332,0)</f>
        <v>0</v>
      </c>
      <c r="BJ332" s="17" t="s">
        <v>80</v>
      </c>
      <c r="BK332" s="185">
        <f>ROUND(I332*H332,2)</f>
        <v>0</v>
      </c>
      <c r="BL332" s="17" t="s">
        <v>151</v>
      </c>
      <c r="BM332" s="184" t="s">
        <v>537</v>
      </c>
    </row>
    <row r="333" spans="1:65" s="2" customFormat="1" ht="11.25" x14ac:dyDescent="0.2">
      <c r="A333" s="34"/>
      <c r="B333" s="35"/>
      <c r="C333" s="36"/>
      <c r="D333" s="186" t="s">
        <v>152</v>
      </c>
      <c r="E333" s="36"/>
      <c r="F333" s="187" t="s">
        <v>538</v>
      </c>
      <c r="G333" s="36"/>
      <c r="H333" s="36"/>
      <c r="I333" s="188"/>
      <c r="J333" s="36"/>
      <c r="K333" s="36"/>
      <c r="L333" s="39"/>
      <c r="M333" s="189"/>
      <c r="N333" s="190"/>
      <c r="O333" s="64"/>
      <c r="P333" s="64"/>
      <c r="Q333" s="64"/>
      <c r="R333" s="64"/>
      <c r="S333" s="64"/>
      <c r="T333" s="65"/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T333" s="17" t="s">
        <v>152</v>
      </c>
      <c r="AU333" s="17" t="s">
        <v>82</v>
      </c>
    </row>
    <row r="334" spans="1:65" s="13" customFormat="1" ht="11.25" x14ac:dyDescent="0.2">
      <c r="B334" s="201"/>
      <c r="C334" s="202"/>
      <c r="D334" s="203" t="s">
        <v>159</v>
      </c>
      <c r="E334" s="204" t="s">
        <v>19</v>
      </c>
      <c r="F334" s="205" t="s">
        <v>539</v>
      </c>
      <c r="G334" s="202"/>
      <c r="H334" s="206">
        <v>30</v>
      </c>
      <c r="I334" s="207"/>
      <c r="J334" s="202"/>
      <c r="K334" s="202"/>
      <c r="L334" s="208"/>
      <c r="M334" s="209"/>
      <c r="N334" s="210"/>
      <c r="O334" s="210"/>
      <c r="P334" s="210"/>
      <c r="Q334" s="210"/>
      <c r="R334" s="210"/>
      <c r="S334" s="210"/>
      <c r="T334" s="211"/>
      <c r="AT334" s="212" t="s">
        <v>159</v>
      </c>
      <c r="AU334" s="212" t="s">
        <v>82</v>
      </c>
      <c r="AV334" s="13" t="s">
        <v>82</v>
      </c>
      <c r="AW334" s="13" t="s">
        <v>33</v>
      </c>
      <c r="AX334" s="13" t="s">
        <v>72</v>
      </c>
      <c r="AY334" s="212" t="s">
        <v>143</v>
      </c>
    </row>
    <row r="335" spans="1:65" s="14" customFormat="1" ht="11.25" x14ac:dyDescent="0.2">
      <c r="B335" s="213"/>
      <c r="C335" s="214"/>
      <c r="D335" s="203" t="s">
        <v>159</v>
      </c>
      <c r="E335" s="215" t="s">
        <v>19</v>
      </c>
      <c r="F335" s="216" t="s">
        <v>161</v>
      </c>
      <c r="G335" s="214"/>
      <c r="H335" s="217">
        <v>30</v>
      </c>
      <c r="I335" s="218"/>
      <c r="J335" s="214"/>
      <c r="K335" s="214"/>
      <c r="L335" s="219"/>
      <c r="M335" s="220"/>
      <c r="N335" s="221"/>
      <c r="O335" s="221"/>
      <c r="P335" s="221"/>
      <c r="Q335" s="221"/>
      <c r="R335" s="221"/>
      <c r="S335" s="221"/>
      <c r="T335" s="222"/>
      <c r="AT335" s="223" t="s">
        <v>159</v>
      </c>
      <c r="AU335" s="223" t="s">
        <v>82</v>
      </c>
      <c r="AV335" s="14" t="s">
        <v>151</v>
      </c>
      <c r="AW335" s="14" t="s">
        <v>33</v>
      </c>
      <c r="AX335" s="14" t="s">
        <v>80</v>
      </c>
      <c r="AY335" s="223" t="s">
        <v>143</v>
      </c>
    </row>
    <row r="336" spans="1:65" s="2" customFormat="1" ht="37.9" customHeight="1" x14ac:dyDescent="0.2">
      <c r="A336" s="34"/>
      <c r="B336" s="35"/>
      <c r="C336" s="173" t="s">
        <v>540</v>
      </c>
      <c r="D336" s="173" t="s">
        <v>146</v>
      </c>
      <c r="E336" s="174" t="s">
        <v>541</v>
      </c>
      <c r="F336" s="175" t="s">
        <v>542</v>
      </c>
      <c r="G336" s="176" t="s">
        <v>296</v>
      </c>
      <c r="H336" s="177">
        <v>4</v>
      </c>
      <c r="I336" s="178"/>
      <c r="J336" s="179">
        <f>ROUND(I336*H336,2)</f>
        <v>0</v>
      </c>
      <c r="K336" s="175" t="s">
        <v>150</v>
      </c>
      <c r="L336" s="39"/>
      <c r="M336" s="180" t="s">
        <v>19</v>
      </c>
      <c r="N336" s="181" t="s">
        <v>43</v>
      </c>
      <c r="O336" s="64"/>
      <c r="P336" s="182">
        <f>O336*H336</f>
        <v>0</v>
      </c>
      <c r="Q336" s="182">
        <v>0</v>
      </c>
      <c r="R336" s="182">
        <f>Q336*H336</f>
        <v>0</v>
      </c>
      <c r="S336" s="182">
        <v>0</v>
      </c>
      <c r="T336" s="183">
        <f>S336*H336</f>
        <v>0</v>
      </c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R336" s="184" t="s">
        <v>151</v>
      </c>
      <c r="AT336" s="184" t="s">
        <v>146</v>
      </c>
      <c r="AU336" s="184" t="s">
        <v>82</v>
      </c>
      <c r="AY336" s="17" t="s">
        <v>143</v>
      </c>
      <c r="BE336" s="185">
        <f>IF(N336="základní",J336,0)</f>
        <v>0</v>
      </c>
      <c r="BF336" s="185">
        <f>IF(N336="snížená",J336,0)</f>
        <v>0</v>
      </c>
      <c r="BG336" s="185">
        <f>IF(N336="zákl. přenesená",J336,0)</f>
        <v>0</v>
      </c>
      <c r="BH336" s="185">
        <f>IF(N336="sníž. přenesená",J336,0)</f>
        <v>0</v>
      </c>
      <c r="BI336" s="185">
        <f>IF(N336="nulová",J336,0)</f>
        <v>0</v>
      </c>
      <c r="BJ336" s="17" t="s">
        <v>80</v>
      </c>
      <c r="BK336" s="185">
        <f>ROUND(I336*H336,2)</f>
        <v>0</v>
      </c>
      <c r="BL336" s="17" t="s">
        <v>151</v>
      </c>
      <c r="BM336" s="184" t="s">
        <v>543</v>
      </c>
    </row>
    <row r="337" spans="1:65" s="2" customFormat="1" ht="11.25" x14ac:dyDescent="0.2">
      <c r="A337" s="34"/>
      <c r="B337" s="35"/>
      <c r="C337" s="36"/>
      <c r="D337" s="186" t="s">
        <v>152</v>
      </c>
      <c r="E337" s="36"/>
      <c r="F337" s="187" t="s">
        <v>544</v>
      </c>
      <c r="G337" s="36"/>
      <c r="H337" s="36"/>
      <c r="I337" s="188"/>
      <c r="J337" s="36"/>
      <c r="K337" s="36"/>
      <c r="L337" s="39"/>
      <c r="M337" s="189"/>
      <c r="N337" s="190"/>
      <c r="O337" s="64"/>
      <c r="P337" s="64"/>
      <c r="Q337" s="64"/>
      <c r="R337" s="64"/>
      <c r="S337" s="64"/>
      <c r="T337" s="65"/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T337" s="17" t="s">
        <v>152</v>
      </c>
      <c r="AU337" s="17" t="s">
        <v>82</v>
      </c>
    </row>
    <row r="338" spans="1:65" s="2" customFormat="1" ht="49.15" customHeight="1" x14ac:dyDescent="0.2">
      <c r="A338" s="34"/>
      <c r="B338" s="35"/>
      <c r="C338" s="173" t="s">
        <v>545</v>
      </c>
      <c r="D338" s="173" t="s">
        <v>146</v>
      </c>
      <c r="E338" s="174" t="s">
        <v>546</v>
      </c>
      <c r="F338" s="175" t="s">
        <v>547</v>
      </c>
      <c r="G338" s="176" t="s">
        <v>251</v>
      </c>
      <c r="H338" s="177">
        <v>6</v>
      </c>
      <c r="I338" s="178"/>
      <c r="J338" s="179">
        <f>ROUND(I338*H338,2)</f>
        <v>0</v>
      </c>
      <c r="K338" s="175" t="s">
        <v>150</v>
      </c>
      <c r="L338" s="39"/>
      <c r="M338" s="180" t="s">
        <v>19</v>
      </c>
      <c r="N338" s="181" t="s">
        <v>43</v>
      </c>
      <c r="O338" s="64"/>
      <c r="P338" s="182">
        <f>O338*H338</f>
        <v>0</v>
      </c>
      <c r="Q338" s="182">
        <v>0</v>
      </c>
      <c r="R338" s="182">
        <f>Q338*H338</f>
        <v>0</v>
      </c>
      <c r="S338" s="182">
        <v>0</v>
      </c>
      <c r="T338" s="183">
        <f>S338*H338</f>
        <v>0</v>
      </c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R338" s="184" t="s">
        <v>151</v>
      </c>
      <c r="AT338" s="184" t="s">
        <v>146</v>
      </c>
      <c r="AU338" s="184" t="s">
        <v>82</v>
      </c>
      <c r="AY338" s="17" t="s">
        <v>143</v>
      </c>
      <c r="BE338" s="185">
        <f>IF(N338="základní",J338,0)</f>
        <v>0</v>
      </c>
      <c r="BF338" s="185">
        <f>IF(N338="snížená",J338,0)</f>
        <v>0</v>
      </c>
      <c r="BG338" s="185">
        <f>IF(N338="zákl. přenesená",J338,0)</f>
        <v>0</v>
      </c>
      <c r="BH338" s="185">
        <f>IF(N338="sníž. přenesená",J338,0)</f>
        <v>0</v>
      </c>
      <c r="BI338" s="185">
        <f>IF(N338="nulová",J338,0)</f>
        <v>0</v>
      </c>
      <c r="BJ338" s="17" t="s">
        <v>80</v>
      </c>
      <c r="BK338" s="185">
        <f>ROUND(I338*H338,2)</f>
        <v>0</v>
      </c>
      <c r="BL338" s="17" t="s">
        <v>151</v>
      </c>
      <c r="BM338" s="184" t="s">
        <v>548</v>
      </c>
    </row>
    <row r="339" spans="1:65" s="2" customFormat="1" ht="11.25" x14ac:dyDescent="0.2">
      <c r="A339" s="34"/>
      <c r="B339" s="35"/>
      <c r="C339" s="36"/>
      <c r="D339" s="186" t="s">
        <v>152</v>
      </c>
      <c r="E339" s="36"/>
      <c r="F339" s="187" t="s">
        <v>549</v>
      </c>
      <c r="G339" s="36"/>
      <c r="H339" s="36"/>
      <c r="I339" s="188"/>
      <c r="J339" s="36"/>
      <c r="K339" s="36"/>
      <c r="L339" s="39"/>
      <c r="M339" s="189"/>
      <c r="N339" s="190"/>
      <c r="O339" s="64"/>
      <c r="P339" s="64"/>
      <c r="Q339" s="64"/>
      <c r="R339" s="64"/>
      <c r="S339" s="64"/>
      <c r="T339" s="65"/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T339" s="17" t="s">
        <v>152</v>
      </c>
      <c r="AU339" s="17" t="s">
        <v>82</v>
      </c>
    </row>
    <row r="340" spans="1:65" s="13" customFormat="1" ht="11.25" x14ac:dyDescent="0.2">
      <c r="B340" s="201"/>
      <c r="C340" s="202"/>
      <c r="D340" s="203" t="s">
        <v>159</v>
      </c>
      <c r="E340" s="204" t="s">
        <v>19</v>
      </c>
      <c r="F340" s="205" t="s">
        <v>550</v>
      </c>
      <c r="G340" s="202"/>
      <c r="H340" s="206">
        <v>6</v>
      </c>
      <c r="I340" s="207"/>
      <c r="J340" s="202"/>
      <c r="K340" s="202"/>
      <c r="L340" s="208"/>
      <c r="M340" s="209"/>
      <c r="N340" s="210"/>
      <c r="O340" s="210"/>
      <c r="P340" s="210"/>
      <c r="Q340" s="210"/>
      <c r="R340" s="210"/>
      <c r="S340" s="210"/>
      <c r="T340" s="211"/>
      <c r="AT340" s="212" t="s">
        <v>159</v>
      </c>
      <c r="AU340" s="212" t="s">
        <v>82</v>
      </c>
      <c r="AV340" s="13" t="s">
        <v>82</v>
      </c>
      <c r="AW340" s="13" t="s">
        <v>33</v>
      </c>
      <c r="AX340" s="13" t="s">
        <v>72</v>
      </c>
      <c r="AY340" s="212" t="s">
        <v>143</v>
      </c>
    </row>
    <row r="341" spans="1:65" s="14" customFormat="1" ht="11.25" x14ac:dyDescent="0.2">
      <c r="B341" s="213"/>
      <c r="C341" s="214"/>
      <c r="D341" s="203" t="s">
        <v>159</v>
      </c>
      <c r="E341" s="215" t="s">
        <v>19</v>
      </c>
      <c r="F341" s="216" t="s">
        <v>161</v>
      </c>
      <c r="G341" s="214"/>
      <c r="H341" s="217">
        <v>6</v>
      </c>
      <c r="I341" s="218"/>
      <c r="J341" s="214"/>
      <c r="K341" s="214"/>
      <c r="L341" s="219"/>
      <c r="M341" s="220"/>
      <c r="N341" s="221"/>
      <c r="O341" s="221"/>
      <c r="P341" s="221"/>
      <c r="Q341" s="221"/>
      <c r="R341" s="221"/>
      <c r="S341" s="221"/>
      <c r="T341" s="222"/>
      <c r="AT341" s="223" t="s">
        <v>159</v>
      </c>
      <c r="AU341" s="223" t="s">
        <v>82</v>
      </c>
      <c r="AV341" s="14" t="s">
        <v>151</v>
      </c>
      <c r="AW341" s="14" t="s">
        <v>33</v>
      </c>
      <c r="AX341" s="14" t="s">
        <v>80</v>
      </c>
      <c r="AY341" s="223" t="s">
        <v>143</v>
      </c>
    </row>
    <row r="342" spans="1:65" s="2" customFormat="1" ht="37.9" customHeight="1" x14ac:dyDescent="0.2">
      <c r="A342" s="34"/>
      <c r="B342" s="35"/>
      <c r="C342" s="173" t="s">
        <v>391</v>
      </c>
      <c r="D342" s="173" t="s">
        <v>146</v>
      </c>
      <c r="E342" s="174" t="s">
        <v>551</v>
      </c>
      <c r="F342" s="175" t="s">
        <v>552</v>
      </c>
      <c r="G342" s="176" t="s">
        <v>149</v>
      </c>
      <c r="H342" s="177">
        <v>85.39</v>
      </c>
      <c r="I342" s="178"/>
      <c r="J342" s="179">
        <f>ROUND(I342*H342,2)</f>
        <v>0</v>
      </c>
      <c r="K342" s="175" t="s">
        <v>150</v>
      </c>
      <c r="L342" s="39"/>
      <c r="M342" s="180" t="s">
        <v>19</v>
      </c>
      <c r="N342" s="181" t="s">
        <v>43</v>
      </c>
      <c r="O342" s="64"/>
      <c r="P342" s="182">
        <f>O342*H342</f>
        <v>0</v>
      </c>
      <c r="Q342" s="182">
        <v>0</v>
      </c>
      <c r="R342" s="182">
        <f>Q342*H342</f>
        <v>0</v>
      </c>
      <c r="S342" s="182">
        <v>0</v>
      </c>
      <c r="T342" s="183">
        <f>S342*H342</f>
        <v>0</v>
      </c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R342" s="184" t="s">
        <v>151</v>
      </c>
      <c r="AT342" s="184" t="s">
        <v>146</v>
      </c>
      <c r="AU342" s="184" t="s">
        <v>82</v>
      </c>
      <c r="AY342" s="17" t="s">
        <v>143</v>
      </c>
      <c r="BE342" s="185">
        <f>IF(N342="základní",J342,0)</f>
        <v>0</v>
      </c>
      <c r="BF342" s="185">
        <f>IF(N342="snížená",J342,0)</f>
        <v>0</v>
      </c>
      <c r="BG342" s="185">
        <f>IF(N342="zákl. přenesená",J342,0)</f>
        <v>0</v>
      </c>
      <c r="BH342" s="185">
        <f>IF(N342="sníž. přenesená",J342,0)</f>
        <v>0</v>
      </c>
      <c r="BI342" s="185">
        <f>IF(N342="nulová",J342,0)</f>
        <v>0</v>
      </c>
      <c r="BJ342" s="17" t="s">
        <v>80</v>
      </c>
      <c r="BK342" s="185">
        <f>ROUND(I342*H342,2)</f>
        <v>0</v>
      </c>
      <c r="BL342" s="17" t="s">
        <v>151</v>
      </c>
      <c r="BM342" s="184" t="s">
        <v>553</v>
      </c>
    </row>
    <row r="343" spans="1:65" s="2" customFormat="1" ht="11.25" x14ac:dyDescent="0.2">
      <c r="A343" s="34"/>
      <c r="B343" s="35"/>
      <c r="C343" s="36"/>
      <c r="D343" s="186" t="s">
        <v>152</v>
      </c>
      <c r="E343" s="36"/>
      <c r="F343" s="187" t="s">
        <v>554</v>
      </c>
      <c r="G343" s="36"/>
      <c r="H343" s="36"/>
      <c r="I343" s="188"/>
      <c r="J343" s="36"/>
      <c r="K343" s="36"/>
      <c r="L343" s="39"/>
      <c r="M343" s="189"/>
      <c r="N343" s="190"/>
      <c r="O343" s="64"/>
      <c r="P343" s="64"/>
      <c r="Q343" s="64"/>
      <c r="R343" s="64"/>
      <c r="S343" s="64"/>
      <c r="T343" s="65"/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T343" s="17" t="s">
        <v>152</v>
      </c>
      <c r="AU343" s="17" t="s">
        <v>82</v>
      </c>
    </row>
    <row r="344" spans="1:65" s="15" customFormat="1" ht="11.25" x14ac:dyDescent="0.2">
      <c r="B344" s="224"/>
      <c r="C344" s="225"/>
      <c r="D344" s="203" t="s">
        <v>159</v>
      </c>
      <c r="E344" s="226" t="s">
        <v>19</v>
      </c>
      <c r="F344" s="227" t="s">
        <v>239</v>
      </c>
      <c r="G344" s="225"/>
      <c r="H344" s="226" t="s">
        <v>19</v>
      </c>
      <c r="I344" s="228"/>
      <c r="J344" s="225"/>
      <c r="K344" s="225"/>
      <c r="L344" s="229"/>
      <c r="M344" s="230"/>
      <c r="N344" s="231"/>
      <c r="O344" s="231"/>
      <c r="P344" s="231"/>
      <c r="Q344" s="231"/>
      <c r="R344" s="231"/>
      <c r="S344" s="231"/>
      <c r="T344" s="232"/>
      <c r="AT344" s="233" t="s">
        <v>159</v>
      </c>
      <c r="AU344" s="233" t="s">
        <v>82</v>
      </c>
      <c r="AV344" s="15" t="s">
        <v>80</v>
      </c>
      <c r="AW344" s="15" t="s">
        <v>33</v>
      </c>
      <c r="AX344" s="15" t="s">
        <v>72</v>
      </c>
      <c r="AY344" s="233" t="s">
        <v>143</v>
      </c>
    </row>
    <row r="345" spans="1:65" s="13" customFormat="1" ht="11.25" x14ac:dyDescent="0.2">
      <c r="B345" s="201"/>
      <c r="C345" s="202"/>
      <c r="D345" s="203" t="s">
        <v>159</v>
      </c>
      <c r="E345" s="204" t="s">
        <v>19</v>
      </c>
      <c r="F345" s="205" t="s">
        <v>555</v>
      </c>
      <c r="G345" s="202"/>
      <c r="H345" s="206">
        <v>85.39</v>
      </c>
      <c r="I345" s="207"/>
      <c r="J345" s="202"/>
      <c r="K345" s="202"/>
      <c r="L345" s="208"/>
      <c r="M345" s="209"/>
      <c r="N345" s="210"/>
      <c r="O345" s="210"/>
      <c r="P345" s="210"/>
      <c r="Q345" s="210"/>
      <c r="R345" s="210"/>
      <c r="S345" s="210"/>
      <c r="T345" s="211"/>
      <c r="AT345" s="212" t="s">
        <v>159</v>
      </c>
      <c r="AU345" s="212" t="s">
        <v>82</v>
      </c>
      <c r="AV345" s="13" t="s">
        <v>82</v>
      </c>
      <c r="AW345" s="13" t="s">
        <v>33</v>
      </c>
      <c r="AX345" s="13" t="s">
        <v>72</v>
      </c>
      <c r="AY345" s="212" t="s">
        <v>143</v>
      </c>
    </row>
    <row r="346" spans="1:65" s="14" customFormat="1" ht="11.25" x14ac:dyDescent="0.2">
      <c r="B346" s="213"/>
      <c r="C346" s="214"/>
      <c r="D346" s="203" t="s">
        <v>159</v>
      </c>
      <c r="E346" s="215" t="s">
        <v>19</v>
      </c>
      <c r="F346" s="216" t="s">
        <v>161</v>
      </c>
      <c r="G346" s="214"/>
      <c r="H346" s="217">
        <v>85.39</v>
      </c>
      <c r="I346" s="218"/>
      <c r="J346" s="214"/>
      <c r="K346" s="214"/>
      <c r="L346" s="219"/>
      <c r="M346" s="220"/>
      <c r="N346" s="221"/>
      <c r="O346" s="221"/>
      <c r="P346" s="221"/>
      <c r="Q346" s="221"/>
      <c r="R346" s="221"/>
      <c r="S346" s="221"/>
      <c r="T346" s="222"/>
      <c r="AT346" s="223" t="s">
        <v>159</v>
      </c>
      <c r="AU346" s="223" t="s">
        <v>82</v>
      </c>
      <c r="AV346" s="14" t="s">
        <v>151</v>
      </c>
      <c r="AW346" s="14" t="s">
        <v>33</v>
      </c>
      <c r="AX346" s="14" t="s">
        <v>80</v>
      </c>
      <c r="AY346" s="223" t="s">
        <v>143</v>
      </c>
    </row>
    <row r="347" spans="1:65" s="2" customFormat="1" ht="37.9" customHeight="1" x14ac:dyDescent="0.2">
      <c r="A347" s="34"/>
      <c r="B347" s="35"/>
      <c r="C347" s="173" t="s">
        <v>556</v>
      </c>
      <c r="D347" s="173" t="s">
        <v>146</v>
      </c>
      <c r="E347" s="174" t="s">
        <v>557</v>
      </c>
      <c r="F347" s="175" t="s">
        <v>558</v>
      </c>
      <c r="G347" s="176" t="s">
        <v>149</v>
      </c>
      <c r="H347" s="177">
        <v>2139.7399999999998</v>
      </c>
      <c r="I347" s="178"/>
      <c r="J347" s="179">
        <f>ROUND(I347*H347,2)</f>
        <v>0</v>
      </c>
      <c r="K347" s="175" t="s">
        <v>150</v>
      </c>
      <c r="L347" s="39"/>
      <c r="M347" s="180" t="s">
        <v>19</v>
      </c>
      <c r="N347" s="181" t="s">
        <v>43</v>
      </c>
      <c r="O347" s="64"/>
      <c r="P347" s="182">
        <f>O347*H347</f>
        <v>0</v>
      </c>
      <c r="Q347" s="182">
        <v>0</v>
      </c>
      <c r="R347" s="182">
        <f>Q347*H347</f>
        <v>0</v>
      </c>
      <c r="S347" s="182">
        <v>0</v>
      </c>
      <c r="T347" s="183">
        <f>S347*H347</f>
        <v>0</v>
      </c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R347" s="184" t="s">
        <v>151</v>
      </c>
      <c r="AT347" s="184" t="s">
        <v>146</v>
      </c>
      <c r="AU347" s="184" t="s">
        <v>82</v>
      </c>
      <c r="AY347" s="17" t="s">
        <v>143</v>
      </c>
      <c r="BE347" s="185">
        <f>IF(N347="základní",J347,0)</f>
        <v>0</v>
      </c>
      <c r="BF347" s="185">
        <f>IF(N347="snížená",J347,0)</f>
        <v>0</v>
      </c>
      <c r="BG347" s="185">
        <f>IF(N347="zákl. přenesená",J347,0)</f>
        <v>0</v>
      </c>
      <c r="BH347" s="185">
        <f>IF(N347="sníž. přenesená",J347,0)</f>
        <v>0</v>
      </c>
      <c r="BI347" s="185">
        <f>IF(N347="nulová",J347,0)</f>
        <v>0</v>
      </c>
      <c r="BJ347" s="17" t="s">
        <v>80</v>
      </c>
      <c r="BK347" s="185">
        <f>ROUND(I347*H347,2)</f>
        <v>0</v>
      </c>
      <c r="BL347" s="17" t="s">
        <v>151</v>
      </c>
      <c r="BM347" s="184" t="s">
        <v>559</v>
      </c>
    </row>
    <row r="348" spans="1:65" s="2" customFormat="1" ht="11.25" x14ac:dyDescent="0.2">
      <c r="A348" s="34"/>
      <c r="B348" s="35"/>
      <c r="C348" s="36"/>
      <c r="D348" s="186" t="s">
        <v>152</v>
      </c>
      <c r="E348" s="36"/>
      <c r="F348" s="187" t="s">
        <v>560</v>
      </c>
      <c r="G348" s="36"/>
      <c r="H348" s="36"/>
      <c r="I348" s="188"/>
      <c r="J348" s="36"/>
      <c r="K348" s="36"/>
      <c r="L348" s="39"/>
      <c r="M348" s="189"/>
      <c r="N348" s="190"/>
      <c r="O348" s="64"/>
      <c r="P348" s="64"/>
      <c r="Q348" s="64"/>
      <c r="R348" s="64"/>
      <c r="S348" s="64"/>
      <c r="T348" s="65"/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T348" s="17" t="s">
        <v>152</v>
      </c>
      <c r="AU348" s="17" t="s">
        <v>82</v>
      </c>
    </row>
    <row r="349" spans="1:65" s="12" customFormat="1" ht="22.9" customHeight="1" x14ac:dyDescent="0.2">
      <c r="B349" s="157"/>
      <c r="C349" s="158"/>
      <c r="D349" s="159" t="s">
        <v>71</v>
      </c>
      <c r="E349" s="171" t="s">
        <v>561</v>
      </c>
      <c r="F349" s="171" t="s">
        <v>562</v>
      </c>
      <c r="G349" s="158"/>
      <c r="H349" s="158"/>
      <c r="I349" s="161"/>
      <c r="J349" s="172">
        <f>BK349</f>
        <v>0</v>
      </c>
      <c r="K349" s="158"/>
      <c r="L349" s="163"/>
      <c r="M349" s="164"/>
      <c r="N349" s="165"/>
      <c r="O349" s="165"/>
      <c r="P349" s="166">
        <f>SUM(P350:P361)</f>
        <v>0</v>
      </c>
      <c r="Q349" s="165"/>
      <c r="R349" s="166">
        <f>SUM(R350:R361)</f>
        <v>0</v>
      </c>
      <c r="S349" s="165"/>
      <c r="T349" s="167">
        <f>SUM(T350:T361)</f>
        <v>0</v>
      </c>
      <c r="AR349" s="168" t="s">
        <v>80</v>
      </c>
      <c r="AT349" s="169" t="s">
        <v>71</v>
      </c>
      <c r="AU349" s="169" t="s">
        <v>80</v>
      </c>
      <c r="AY349" s="168" t="s">
        <v>143</v>
      </c>
      <c r="BK349" s="170">
        <f>SUM(BK350:BK361)</f>
        <v>0</v>
      </c>
    </row>
    <row r="350" spans="1:65" s="2" customFormat="1" ht="37.9" customHeight="1" x14ac:dyDescent="0.2">
      <c r="A350" s="34"/>
      <c r="B350" s="35"/>
      <c r="C350" s="173" t="s">
        <v>396</v>
      </c>
      <c r="D350" s="173" t="s">
        <v>146</v>
      </c>
      <c r="E350" s="174" t="s">
        <v>563</v>
      </c>
      <c r="F350" s="175" t="s">
        <v>564</v>
      </c>
      <c r="G350" s="176" t="s">
        <v>180</v>
      </c>
      <c r="H350" s="177">
        <v>186.042</v>
      </c>
      <c r="I350" s="178"/>
      <c r="J350" s="179">
        <f>ROUND(I350*H350,2)</f>
        <v>0</v>
      </c>
      <c r="K350" s="175" t="s">
        <v>150</v>
      </c>
      <c r="L350" s="39"/>
      <c r="M350" s="180" t="s">
        <v>19</v>
      </c>
      <c r="N350" s="181" t="s">
        <v>43</v>
      </c>
      <c r="O350" s="64"/>
      <c r="P350" s="182">
        <f>O350*H350</f>
        <v>0</v>
      </c>
      <c r="Q350" s="182">
        <v>0</v>
      </c>
      <c r="R350" s="182">
        <f>Q350*H350</f>
        <v>0</v>
      </c>
      <c r="S350" s="182">
        <v>0</v>
      </c>
      <c r="T350" s="183">
        <f>S350*H350</f>
        <v>0</v>
      </c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R350" s="184" t="s">
        <v>151</v>
      </c>
      <c r="AT350" s="184" t="s">
        <v>146</v>
      </c>
      <c r="AU350" s="184" t="s">
        <v>82</v>
      </c>
      <c r="AY350" s="17" t="s">
        <v>143</v>
      </c>
      <c r="BE350" s="185">
        <f>IF(N350="základní",J350,0)</f>
        <v>0</v>
      </c>
      <c r="BF350" s="185">
        <f>IF(N350="snížená",J350,0)</f>
        <v>0</v>
      </c>
      <c r="BG350" s="185">
        <f>IF(N350="zákl. přenesená",J350,0)</f>
        <v>0</v>
      </c>
      <c r="BH350" s="185">
        <f>IF(N350="sníž. přenesená",J350,0)</f>
        <v>0</v>
      </c>
      <c r="BI350" s="185">
        <f>IF(N350="nulová",J350,0)</f>
        <v>0</v>
      </c>
      <c r="BJ350" s="17" t="s">
        <v>80</v>
      </c>
      <c r="BK350" s="185">
        <f>ROUND(I350*H350,2)</f>
        <v>0</v>
      </c>
      <c r="BL350" s="17" t="s">
        <v>151</v>
      </c>
      <c r="BM350" s="184" t="s">
        <v>565</v>
      </c>
    </row>
    <row r="351" spans="1:65" s="2" customFormat="1" ht="11.25" x14ac:dyDescent="0.2">
      <c r="A351" s="34"/>
      <c r="B351" s="35"/>
      <c r="C351" s="36"/>
      <c r="D351" s="186" t="s">
        <v>152</v>
      </c>
      <c r="E351" s="36"/>
      <c r="F351" s="187" t="s">
        <v>566</v>
      </c>
      <c r="G351" s="36"/>
      <c r="H351" s="36"/>
      <c r="I351" s="188"/>
      <c r="J351" s="36"/>
      <c r="K351" s="36"/>
      <c r="L351" s="39"/>
      <c r="M351" s="189"/>
      <c r="N351" s="190"/>
      <c r="O351" s="64"/>
      <c r="P351" s="64"/>
      <c r="Q351" s="64"/>
      <c r="R351" s="64"/>
      <c r="S351" s="64"/>
      <c r="T351" s="65"/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T351" s="17" t="s">
        <v>152</v>
      </c>
      <c r="AU351" s="17" t="s">
        <v>82</v>
      </c>
    </row>
    <row r="352" spans="1:65" s="2" customFormat="1" ht="33" customHeight="1" x14ac:dyDescent="0.2">
      <c r="A352" s="34"/>
      <c r="B352" s="35"/>
      <c r="C352" s="173" t="s">
        <v>567</v>
      </c>
      <c r="D352" s="173" t="s">
        <v>146</v>
      </c>
      <c r="E352" s="174" t="s">
        <v>568</v>
      </c>
      <c r="F352" s="175" t="s">
        <v>569</v>
      </c>
      <c r="G352" s="176" t="s">
        <v>180</v>
      </c>
      <c r="H352" s="177">
        <v>186.042</v>
      </c>
      <c r="I352" s="178"/>
      <c r="J352" s="179">
        <f>ROUND(I352*H352,2)</f>
        <v>0</v>
      </c>
      <c r="K352" s="175" t="s">
        <v>150</v>
      </c>
      <c r="L352" s="39"/>
      <c r="M352" s="180" t="s">
        <v>19</v>
      </c>
      <c r="N352" s="181" t="s">
        <v>43</v>
      </c>
      <c r="O352" s="64"/>
      <c r="P352" s="182">
        <f>O352*H352</f>
        <v>0</v>
      </c>
      <c r="Q352" s="182">
        <v>0</v>
      </c>
      <c r="R352" s="182">
        <f>Q352*H352</f>
        <v>0</v>
      </c>
      <c r="S352" s="182">
        <v>0</v>
      </c>
      <c r="T352" s="183">
        <f>S352*H352</f>
        <v>0</v>
      </c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R352" s="184" t="s">
        <v>151</v>
      </c>
      <c r="AT352" s="184" t="s">
        <v>146</v>
      </c>
      <c r="AU352" s="184" t="s">
        <v>82</v>
      </c>
      <c r="AY352" s="17" t="s">
        <v>143</v>
      </c>
      <c r="BE352" s="185">
        <f>IF(N352="základní",J352,0)</f>
        <v>0</v>
      </c>
      <c r="BF352" s="185">
        <f>IF(N352="snížená",J352,0)</f>
        <v>0</v>
      </c>
      <c r="BG352" s="185">
        <f>IF(N352="zákl. přenesená",J352,0)</f>
        <v>0</v>
      </c>
      <c r="BH352" s="185">
        <f>IF(N352="sníž. přenesená",J352,0)</f>
        <v>0</v>
      </c>
      <c r="BI352" s="185">
        <f>IF(N352="nulová",J352,0)</f>
        <v>0</v>
      </c>
      <c r="BJ352" s="17" t="s">
        <v>80</v>
      </c>
      <c r="BK352" s="185">
        <f>ROUND(I352*H352,2)</f>
        <v>0</v>
      </c>
      <c r="BL352" s="17" t="s">
        <v>151</v>
      </c>
      <c r="BM352" s="184" t="s">
        <v>570</v>
      </c>
    </row>
    <row r="353" spans="1:65" s="2" customFormat="1" ht="11.25" x14ac:dyDescent="0.2">
      <c r="A353" s="34"/>
      <c r="B353" s="35"/>
      <c r="C353" s="36"/>
      <c r="D353" s="186" t="s">
        <v>152</v>
      </c>
      <c r="E353" s="36"/>
      <c r="F353" s="187" t="s">
        <v>571</v>
      </c>
      <c r="G353" s="36"/>
      <c r="H353" s="36"/>
      <c r="I353" s="188"/>
      <c r="J353" s="36"/>
      <c r="K353" s="36"/>
      <c r="L353" s="39"/>
      <c r="M353" s="189"/>
      <c r="N353" s="190"/>
      <c r="O353" s="64"/>
      <c r="P353" s="64"/>
      <c r="Q353" s="64"/>
      <c r="R353" s="64"/>
      <c r="S353" s="64"/>
      <c r="T353" s="65"/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T353" s="17" t="s">
        <v>152</v>
      </c>
      <c r="AU353" s="17" t="s">
        <v>82</v>
      </c>
    </row>
    <row r="354" spans="1:65" s="2" customFormat="1" ht="44.25" customHeight="1" x14ac:dyDescent="0.2">
      <c r="A354" s="34"/>
      <c r="B354" s="35"/>
      <c r="C354" s="173" t="s">
        <v>399</v>
      </c>
      <c r="D354" s="173" t="s">
        <v>146</v>
      </c>
      <c r="E354" s="174" t="s">
        <v>572</v>
      </c>
      <c r="F354" s="175" t="s">
        <v>573</v>
      </c>
      <c r="G354" s="176" t="s">
        <v>180</v>
      </c>
      <c r="H354" s="177">
        <v>2544.136</v>
      </c>
      <c r="I354" s="178"/>
      <c r="J354" s="179">
        <f>ROUND(I354*H354,2)</f>
        <v>0</v>
      </c>
      <c r="K354" s="175" t="s">
        <v>150</v>
      </c>
      <c r="L354" s="39"/>
      <c r="M354" s="180" t="s">
        <v>19</v>
      </c>
      <c r="N354" s="181" t="s">
        <v>43</v>
      </c>
      <c r="O354" s="64"/>
      <c r="P354" s="182">
        <f>O354*H354</f>
        <v>0</v>
      </c>
      <c r="Q354" s="182">
        <v>0</v>
      </c>
      <c r="R354" s="182">
        <f>Q354*H354</f>
        <v>0</v>
      </c>
      <c r="S354" s="182">
        <v>0</v>
      </c>
      <c r="T354" s="183">
        <f>S354*H354</f>
        <v>0</v>
      </c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R354" s="184" t="s">
        <v>151</v>
      </c>
      <c r="AT354" s="184" t="s">
        <v>146</v>
      </c>
      <c r="AU354" s="184" t="s">
        <v>82</v>
      </c>
      <c r="AY354" s="17" t="s">
        <v>143</v>
      </c>
      <c r="BE354" s="185">
        <f>IF(N354="základní",J354,0)</f>
        <v>0</v>
      </c>
      <c r="BF354" s="185">
        <f>IF(N354="snížená",J354,0)</f>
        <v>0</v>
      </c>
      <c r="BG354" s="185">
        <f>IF(N354="zákl. přenesená",J354,0)</f>
        <v>0</v>
      </c>
      <c r="BH354" s="185">
        <f>IF(N354="sníž. přenesená",J354,0)</f>
        <v>0</v>
      </c>
      <c r="BI354" s="185">
        <f>IF(N354="nulová",J354,0)</f>
        <v>0</v>
      </c>
      <c r="BJ354" s="17" t="s">
        <v>80</v>
      </c>
      <c r="BK354" s="185">
        <f>ROUND(I354*H354,2)</f>
        <v>0</v>
      </c>
      <c r="BL354" s="17" t="s">
        <v>151</v>
      </c>
      <c r="BM354" s="184" t="s">
        <v>574</v>
      </c>
    </row>
    <row r="355" spans="1:65" s="2" customFormat="1" ht="11.25" x14ac:dyDescent="0.2">
      <c r="A355" s="34"/>
      <c r="B355" s="35"/>
      <c r="C355" s="36"/>
      <c r="D355" s="186" t="s">
        <v>152</v>
      </c>
      <c r="E355" s="36"/>
      <c r="F355" s="187" t="s">
        <v>575</v>
      </c>
      <c r="G355" s="36"/>
      <c r="H355" s="36"/>
      <c r="I355" s="188"/>
      <c r="J355" s="36"/>
      <c r="K355" s="36"/>
      <c r="L355" s="39"/>
      <c r="M355" s="189"/>
      <c r="N355" s="190"/>
      <c r="O355" s="64"/>
      <c r="P355" s="64"/>
      <c r="Q355" s="64"/>
      <c r="R355" s="64"/>
      <c r="S355" s="64"/>
      <c r="T355" s="65"/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T355" s="17" t="s">
        <v>152</v>
      </c>
      <c r="AU355" s="17" t="s">
        <v>82</v>
      </c>
    </row>
    <row r="356" spans="1:65" s="13" customFormat="1" ht="11.25" x14ac:dyDescent="0.2">
      <c r="B356" s="201"/>
      <c r="C356" s="202"/>
      <c r="D356" s="203" t="s">
        <v>159</v>
      </c>
      <c r="E356" s="204" t="s">
        <v>19</v>
      </c>
      <c r="F356" s="205" t="s">
        <v>576</v>
      </c>
      <c r="G356" s="202"/>
      <c r="H356" s="206">
        <v>2544.136</v>
      </c>
      <c r="I356" s="207"/>
      <c r="J356" s="202"/>
      <c r="K356" s="202"/>
      <c r="L356" s="208"/>
      <c r="M356" s="209"/>
      <c r="N356" s="210"/>
      <c r="O356" s="210"/>
      <c r="P356" s="210"/>
      <c r="Q356" s="210"/>
      <c r="R356" s="210"/>
      <c r="S356" s="210"/>
      <c r="T356" s="211"/>
      <c r="AT356" s="212" t="s">
        <v>159</v>
      </c>
      <c r="AU356" s="212" t="s">
        <v>82</v>
      </c>
      <c r="AV356" s="13" t="s">
        <v>82</v>
      </c>
      <c r="AW356" s="13" t="s">
        <v>33</v>
      </c>
      <c r="AX356" s="13" t="s">
        <v>72</v>
      </c>
      <c r="AY356" s="212" t="s">
        <v>143</v>
      </c>
    </row>
    <row r="357" spans="1:65" s="14" customFormat="1" ht="11.25" x14ac:dyDescent="0.2">
      <c r="B357" s="213"/>
      <c r="C357" s="214"/>
      <c r="D357" s="203" t="s">
        <v>159</v>
      </c>
      <c r="E357" s="215" t="s">
        <v>19</v>
      </c>
      <c r="F357" s="216" t="s">
        <v>161</v>
      </c>
      <c r="G357" s="214"/>
      <c r="H357" s="217">
        <v>2544.136</v>
      </c>
      <c r="I357" s="218"/>
      <c r="J357" s="214"/>
      <c r="K357" s="214"/>
      <c r="L357" s="219"/>
      <c r="M357" s="220"/>
      <c r="N357" s="221"/>
      <c r="O357" s="221"/>
      <c r="P357" s="221"/>
      <c r="Q357" s="221"/>
      <c r="R357" s="221"/>
      <c r="S357" s="221"/>
      <c r="T357" s="222"/>
      <c r="AT357" s="223" t="s">
        <v>159</v>
      </c>
      <c r="AU357" s="223" t="s">
        <v>82</v>
      </c>
      <c r="AV357" s="14" t="s">
        <v>151</v>
      </c>
      <c r="AW357" s="14" t="s">
        <v>33</v>
      </c>
      <c r="AX357" s="14" t="s">
        <v>80</v>
      </c>
      <c r="AY357" s="223" t="s">
        <v>143</v>
      </c>
    </row>
    <row r="358" spans="1:65" s="2" customFormat="1" ht="44.25" customHeight="1" x14ac:dyDescent="0.2">
      <c r="A358" s="34"/>
      <c r="B358" s="35"/>
      <c r="C358" s="173" t="s">
        <v>577</v>
      </c>
      <c r="D358" s="173" t="s">
        <v>146</v>
      </c>
      <c r="E358" s="174" t="s">
        <v>578</v>
      </c>
      <c r="F358" s="175" t="s">
        <v>579</v>
      </c>
      <c r="G358" s="176" t="s">
        <v>180</v>
      </c>
      <c r="H358" s="177">
        <v>181.72399999999999</v>
      </c>
      <c r="I358" s="178"/>
      <c r="J358" s="179">
        <f>ROUND(I358*H358,2)</f>
        <v>0</v>
      </c>
      <c r="K358" s="175" t="s">
        <v>150</v>
      </c>
      <c r="L358" s="39"/>
      <c r="M358" s="180" t="s">
        <v>19</v>
      </c>
      <c r="N358" s="181" t="s">
        <v>43</v>
      </c>
      <c r="O358" s="64"/>
      <c r="P358" s="182">
        <f>O358*H358</f>
        <v>0</v>
      </c>
      <c r="Q358" s="182">
        <v>0</v>
      </c>
      <c r="R358" s="182">
        <f>Q358*H358</f>
        <v>0</v>
      </c>
      <c r="S358" s="182">
        <v>0</v>
      </c>
      <c r="T358" s="183">
        <f>S358*H358</f>
        <v>0</v>
      </c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R358" s="184" t="s">
        <v>151</v>
      </c>
      <c r="AT358" s="184" t="s">
        <v>146</v>
      </c>
      <c r="AU358" s="184" t="s">
        <v>82</v>
      </c>
      <c r="AY358" s="17" t="s">
        <v>143</v>
      </c>
      <c r="BE358" s="185">
        <f>IF(N358="základní",J358,0)</f>
        <v>0</v>
      </c>
      <c r="BF358" s="185">
        <f>IF(N358="snížená",J358,0)</f>
        <v>0</v>
      </c>
      <c r="BG358" s="185">
        <f>IF(N358="zákl. přenesená",J358,0)</f>
        <v>0</v>
      </c>
      <c r="BH358" s="185">
        <f>IF(N358="sníž. přenesená",J358,0)</f>
        <v>0</v>
      </c>
      <c r="BI358" s="185">
        <f>IF(N358="nulová",J358,0)</f>
        <v>0</v>
      </c>
      <c r="BJ358" s="17" t="s">
        <v>80</v>
      </c>
      <c r="BK358" s="185">
        <f>ROUND(I358*H358,2)</f>
        <v>0</v>
      </c>
      <c r="BL358" s="17" t="s">
        <v>151</v>
      </c>
      <c r="BM358" s="184" t="s">
        <v>580</v>
      </c>
    </row>
    <row r="359" spans="1:65" s="2" customFormat="1" ht="11.25" x14ac:dyDescent="0.2">
      <c r="A359" s="34"/>
      <c r="B359" s="35"/>
      <c r="C359" s="36"/>
      <c r="D359" s="186" t="s">
        <v>152</v>
      </c>
      <c r="E359" s="36"/>
      <c r="F359" s="187" t="s">
        <v>581</v>
      </c>
      <c r="G359" s="36"/>
      <c r="H359" s="36"/>
      <c r="I359" s="188"/>
      <c r="J359" s="36"/>
      <c r="K359" s="36"/>
      <c r="L359" s="39"/>
      <c r="M359" s="189"/>
      <c r="N359" s="190"/>
      <c r="O359" s="64"/>
      <c r="P359" s="64"/>
      <c r="Q359" s="64"/>
      <c r="R359" s="64"/>
      <c r="S359" s="64"/>
      <c r="T359" s="65"/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T359" s="17" t="s">
        <v>152</v>
      </c>
      <c r="AU359" s="17" t="s">
        <v>82</v>
      </c>
    </row>
    <row r="360" spans="1:65" s="13" customFormat="1" ht="11.25" x14ac:dyDescent="0.2">
      <c r="B360" s="201"/>
      <c r="C360" s="202"/>
      <c r="D360" s="203" t="s">
        <v>159</v>
      </c>
      <c r="E360" s="204" t="s">
        <v>19</v>
      </c>
      <c r="F360" s="205" t="s">
        <v>582</v>
      </c>
      <c r="G360" s="202"/>
      <c r="H360" s="206">
        <v>181.72399999999999</v>
      </c>
      <c r="I360" s="207"/>
      <c r="J360" s="202"/>
      <c r="K360" s="202"/>
      <c r="L360" s="208"/>
      <c r="M360" s="209"/>
      <c r="N360" s="210"/>
      <c r="O360" s="210"/>
      <c r="P360" s="210"/>
      <c r="Q360" s="210"/>
      <c r="R360" s="210"/>
      <c r="S360" s="210"/>
      <c r="T360" s="211"/>
      <c r="AT360" s="212" t="s">
        <v>159</v>
      </c>
      <c r="AU360" s="212" t="s">
        <v>82</v>
      </c>
      <c r="AV360" s="13" t="s">
        <v>82</v>
      </c>
      <c r="AW360" s="13" t="s">
        <v>33</v>
      </c>
      <c r="AX360" s="13" t="s">
        <v>72</v>
      </c>
      <c r="AY360" s="212" t="s">
        <v>143</v>
      </c>
    </row>
    <row r="361" spans="1:65" s="14" customFormat="1" ht="11.25" x14ac:dyDescent="0.2">
      <c r="B361" s="213"/>
      <c r="C361" s="214"/>
      <c r="D361" s="203" t="s">
        <v>159</v>
      </c>
      <c r="E361" s="215" t="s">
        <v>19</v>
      </c>
      <c r="F361" s="216" t="s">
        <v>161</v>
      </c>
      <c r="G361" s="214"/>
      <c r="H361" s="217">
        <v>181.72399999999999</v>
      </c>
      <c r="I361" s="218"/>
      <c r="J361" s="214"/>
      <c r="K361" s="214"/>
      <c r="L361" s="219"/>
      <c r="M361" s="220"/>
      <c r="N361" s="221"/>
      <c r="O361" s="221"/>
      <c r="P361" s="221"/>
      <c r="Q361" s="221"/>
      <c r="R361" s="221"/>
      <c r="S361" s="221"/>
      <c r="T361" s="222"/>
      <c r="AT361" s="223" t="s">
        <v>159</v>
      </c>
      <c r="AU361" s="223" t="s">
        <v>82</v>
      </c>
      <c r="AV361" s="14" t="s">
        <v>151</v>
      </c>
      <c r="AW361" s="14" t="s">
        <v>33</v>
      </c>
      <c r="AX361" s="14" t="s">
        <v>80</v>
      </c>
      <c r="AY361" s="223" t="s">
        <v>143</v>
      </c>
    </row>
    <row r="362" spans="1:65" s="12" customFormat="1" ht="22.9" customHeight="1" x14ac:dyDescent="0.2">
      <c r="B362" s="157"/>
      <c r="C362" s="158"/>
      <c r="D362" s="159" t="s">
        <v>71</v>
      </c>
      <c r="E362" s="171" t="s">
        <v>583</v>
      </c>
      <c r="F362" s="171" t="s">
        <v>584</v>
      </c>
      <c r="G362" s="158"/>
      <c r="H362" s="158"/>
      <c r="I362" s="161"/>
      <c r="J362" s="172">
        <f>BK362</f>
        <v>0</v>
      </c>
      <c r="K362" s="158"/>
      <c r="L362" s="163"/>
      <c r="M362" s="164"/>
      <c r="N362" s="165"/>
      <c r="O362" s="165"/>
      <c r="P362" s="166">
        <f>SUM(P363:P364)</f>
        <v>0</v>
      </c>
      <c r="Q362" s="165"/>
      <c r="R362" s="166">
        <f>SUM(R363:R364)</f>
        <v>0</v>
      </c>
      <c r="S362" s="165"/>
      <c r="T362" s="167">
        <f>SUM(T363:T364)</f>
        <v>0</v>
      </c>
      <c r="AR362" s="168" t="s">
        <v>80</v>
      </c>
      <c r="AT362" s="169" t="s">
        <v>71</v>
      </c>
      <c r="AU362" s="169" t="s">
        <v>80</v>
      </c>
      <c r="AY362" s="168" t="s">
        <v>143</v>
      </c>
      <c r="BK362" s="170">
        <f>SUM(BK363:BK364)</f>
        <v>0</v>
      </c>
    </row>
    <row r="363" spans="1:65" s="2" customFormat="1" ht="55.5" customHeight="1" x14ac:dyDescent="0.2">
      <c r="A363" s="34"/>
      <c r="B363" s="35"/>
      <c r="C363" s="173" t="s">
        <v>404</v>
      </c>
      <c r="D363" s="173" t="s">
        <v>146</v>
      </c>
      <c r="E363" s="174" t="s">
        <v>585</v>
      </c>
      <c r="F363" s="175" t="s">
        <v>586</v>
      </c>
      <c r="G363" s="176" t="s">
        <v>180</v>
      </c>
      <c r="H363" s="177">
        <v>134.06899999999999</v>
      </c>
      <c r="I363" s="178"/>
      <c r="J363" s="179">
        <f>ROUND(I363*H363,2)</f>
        <v>0</v>
      </c>
      <c r="K363" s="175" t="s">
        <v>150</v>
      </c>
      <c r="L363" s="39"/>
      <c r="M363" s="180" t="s">
        <v>19</v>
      </c>
      <c r="N363" s="181" t="s">
        <v>43</v>
      </c>
      <c r="O363" s="64"/>
      <c r="P363" s="182">
        <f>O363*H363</f>
        <v>0</v>
      </c>
      <c r="Q363" s="182">
        <v>0</v>
      </c>
      <c r="R363" s="182">
        <f>Q363*H363</f>
        <v>0</v>
      </c>
      <c r="S363" s="182">
        <v>0</v>
      </c>
      <c r="T363" s="183">
        <f>S363*H363</f>
        <v>0</v>
      </c>
      <c r="U363" s="34"/>
      <c r="V363" s="34"/>
      <c r="W363" s="34"/>
      <c r="X363" s="34"/>
      <c r="Y363" s="34"/>
      <c r="Z363" s="34"/>
      <c r="AA363" s="34"/>
      <c r="AB363" s="34"/>
      <c r="AC363" s="34"/>
      <c r="AD363" s="34"/>
      <c r="AE363" s="34"/>
      <c r="AR363" s="184" t="s">
        <v>151</v>
      </c>
      <c r="AT363" s="184" t="s">
        <v>146</v>
      </c>
      <c r="AU363" s="184" t="s">
        <v>82</v>
      </c>
      <c r="AY363" s="17" t="s">
        <v>143</v>
      </c>
      <c r="BE363" s="185">
        <f>IF(N363="základní",J363,0)</f>
        <v>0</v>
      </c>
      <c r="BF363" s="185">
        <f>IF(N363="snížená",J363,0)</f>
        <v>0</v>
      </c>
      <c r="BG363" s="185">
        <f>IF(N363="zákl. přenesená",J363,0)</f>
        <v>0</v>
      </c>
      <c r="BH363" s="185">
        <f>IF(N363="sníž. přenesená",J363,0)</f>
        <v>0</v>
      </c>
      <c r="BI363" s="185">
        <f>IF(N363="nulová",J363,0)</f>
        <v>0</v>
      </c>
      <c r="BJ363" s="17" t="s">
        <v>80</v>
      </c>
      <c r="BK363" s="185">
        <f>ROUND(I363*H363,2)</f>
        <v>0</v>
      </c>
      <c r="BL363" s="17" t="s">
        <v>151</v>
      </c>
      <c r="BM363" s="184" t="s">
        <v>587</v>
      </c>
    </row>
    <row r="364" spans="1:65" s="2" customFormat="1" ht="11.25" x14ac:dyDescent="0.2">
      <c r="A364" s="34"/>
      <c r="B364" s="35"/>
      <c r="C364" s="36"/>
      <c r="D364" s="186" t="s">
        <v>152</v>
      </c>
      <c r="E364" s="36"/>
      <c r="F364" s="187" t="s">
        <v>588</v>
      </c>
      <c r="G364" s="36"/>
      <c r="H364" s="36"/>
      <c r="I364" s="188"/>
      <c r="J364" s="36"/>
      <c r="K364" s="36"/>
      <c r="L364" s="39"/>
      <c r="M364" s="189"/>
      <c r="N364" s="190"/>
      <c r="O364" s="64"/>
      <c r="P364" s="64"/>
      <c r="Q364" s="64"/>
      <c r="R364" s="64"/>
      <c r="S364" s="64"/>
      <c r="T364" s="65"/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T364" s="17" t="s">
        <v>152</v>
      </c>
      <c r="AU364" s="17" t="s">
        <v>82</v>
      </c>
    </row>
    <row r="365" spans="1:65" s="12" customFormat="1" ht="25.9" customHeight="1" x14ac:dyDescent="0.2">
      <c r="B365" s="157"/>
      <c r="C365" s="158"/>
      <c r="D365" s="159" t="s">
        <v>71</v>
      </c>
      <c r="E365" s="160" t="s">
        <v>589</v>
      </c>
      <c r="F365" s="160" t="s">
        <v>590</v>
      </c>
      <c r="G365" s="158"/>
      <c r="H365" s="158"/>
      <c r="I365" s="161"/>
      <c r="J365" s="162">
        <f>BK365</f>
        <v>0</v>
      </c>
      <c r="K365" s="158"/>
      <c r="L365" s="163"/>
      <c r="M365" s="164"/>
      <c r="N365" s="165"/>
      <c r="O365" s="165"/>
      <c r="P365" s="166">
        <f>P366+P369+P420+P439+P467+P481+P553+P580+P621+P655+P682+P704+P715</f>
        <v>0</v>
      </c>
      <c r="Q365" s="165"/>
      <c r="R365" s="166">
        <f>R366+R369+R420+R439+R467+R481+R553+R580+R621+R655+R682+R704+R715</f>
        <v>0</v>
      </c>
      <c r="S365" s="165"/>
      <c r="T365" s="167">
        <f>T366+T369+T420+T439+T467+T481+T553+T580+T621+T655+T682+T704+T715</f>
        <v>0</v>
      </c>
      <c r="AR365" s="168" t="s">
        <v>82</v>
      </c>
      <c r="AT365" s="169" t="s">
        <v>71</v>
      </c>
      <c r="AU365" s="169" t="s">
        <v>72</v>
      </c>
      <c r="AY365" s="168" t="s">
        <v>143</v>
      </c>
      <c r="BK365" s="170">
        <f>BK366+BK369+BK420+BK439+BK467+BK481+BK553+BK580+BK621+BK655+BK682+BK704+BK715</f>
        <v>0</v>
      </c>
    </row>
    <row r="366" spans="1:65" s="12" customFormat="1" ht="22.9" customHeight="1" x14ac:dyDescent="0.2">
      <c r="B366" s="157"/>
      <c r="C366" s="158"/>
      <c r="D366" s="159" t="s">
        <v>71</v>
      </c>
      <c r="E366" s="171" t="s">
        <v>591</v>
      </c>
      <c r="F366" s="171" t="s">
        <v>592</v>
      </c>
      <c r="G366" s="158"/>
      <c r="H366" s="158"/>
      <c r="I366" s="161"/>
      <c r="J366" s="172">
        <f>BK366</f>
        <v>0</v>
      </c>
      <c r="K366" s="158"/>
      <c r="L366" s="163"/>
      <c r="M366" s="164"/>
      <c r="N366" s="165"/>
      <c r="O366" s="165"/>
      <c r="P366" s="166">
        <f>SUM(P367:P368)</f>
        <v>0</v>
      </c>
      <c r="Q366" s="165"/>
      <c r="R366" s="166">
        <f>SUM(R367:R368)</f>
        <v>0</v>
      </c>
      <c r="S366" s="165"/>
      <c r="T366" s="167">
        <f>SUM(T367:T368)</f>
        <v>0</v>
      </c>
      <c r="AR366" s="168" t="s">
        <v>82</v>
      </c>
      <c r="AT366" s="169" t="s">
        <v>71</v>
      </c>
      <c r="AU366" s="169" t="s">
        <v>80</v>
      </c>
      <c r="AY366" s="168" t="s">
        <v>143</v>
      </c>
      <c r="BK366" s="170">
        <f>SUM(BK367:BK368)</f>
        <v>0</v>
      </c>
    </row>
    <row r="367" spans="1:65" s="2" customFormat="1" ht="24.2" customHeight="1" x14ac:dyDescent="0.2">
      <c r="A367" s="34"/>
      <c r="B367" s="35"/>
      <c r="C367" s="173" t="s">
        <v>593</v>
      </c>
      <c r="D367" s="173" t="s">
        <v>146</v>
      </c>
      <c r="E367" s="174" t="s">
        <v>594</v>
      </c>
      <c r="F367" s="175" t="s">
        <v>595</v>
      </c>
      <c r="G367" s="176" t="s">
        <v>149</v>
      </c>
      <c r="H367" s="177">
        <v>5.5</v>
      </c>
      <c r="I367" s="178"/>
      <c r="J367" s="179">
        <f>ROUND(I367*H367,2)</f>
        <v>0</v>
      </c>
      <c r="K367" s="175" t="s">
        <v>150</v>
      </c>
      <c r="L367" s="39"/>
      <c r="M367" s="180" t="s">
        <v>19</v>
      </c>
      <c r="N367" s="181" t="s">
        <v>43</v>
      </c>
      <c r="O367" s="64"/>
      <c r="P367" s="182">
        <f>O367*H367</f>
        <v>0</v>
      </c>
      <c r="Q367" s="182">
        <v>0</v>
      </c>
      <c r="R367" s="182">
        <f>Q367*H367</f>
        <v>0</v>
      </c>
      <c r="S367" s="182">
        <v>0</v>
      </c>
      <c r="T367" s="183">
        <f>S367*H367</f>
        <v>0</v>
      </c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R367" s="184" t="s">
        <v>194</v>
      </c>
      <c r="AT367" s="184" t="s">
        <v>146</v>
      </c>
      <c r="AU367" s="184" t="s">
        <v>82</v>
      </c>
      <c r="AY367" s="17" t="s">
        <v>143</v>
      </c>
      <c r="BE367" s="185">
        <f>IF(N367="základní",J367,0)</f>
        <v>0</v>
      </c>
      <c r="BF367" s="185">
        <f>IF(N367="snížená",J367,0)</f>
        <v>0</v>
      </c>
      <c r="BG367" s="185">
        <f>IF(N367="zákl. přenesená",J367,0)</f>
        <v>0</v>
      </c>
      <c r="BH367" s="185">
        <f>IF(N367="sníž. přenesená",J367,0)</f>
        <v>0</v>
      </c>
      <c r="BI367" s="185">
        <f>IF(N367="nulová",J367,0)</f>
        <v>0</v>
      </c>
      <c r="BJ367" s="17" t="s">
        <v>80</v>
      </c>
      <c r="BK367" s="185">
        <f>ROUND(I367*H367,2)</f>
        <v>0</v>
      </c>
      <c r="BL367" s="17" t="s">
        <v>194</v>
      </c>
      <c r="BM367" s="184" t="s">
        <v>596</v>
      </c>
    </row>
    <row r="368" spans="1:65" s="2" customFormat="1" ht="11.25" x14ac:dyDescent="0.2">
      <c r="A368" s="34"/>
      <c r="B368" s="35"/>
      <c r="C368" s="36"/>
      <c r="D368" s="186" t="s">
        <v>152</v>
      </c>
      <c r="E368" s="36"/>
      <c r="F368" s="187" t="s">
        <v>597</v>
      </c>
      <c r="G368" s="36"/>
      <c r="H368" s="36"/>
      <c r="I368" s="188"/>
      <c r="J368" s="36"/>
      <c r="K368" s="36"/>
      <c r="L368" s="39"/>
      <c r="M368" s="189"/>
      <c r="N368" s="190"/>
      <c r="O368" s="64"/>
      <c r="P368" s="64"/>
      <c r="Q368" s="64"/>
      <c r="R368" s="64"/>
      <c r="S368" s="64"/>
      <c r="T368" s="65"/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T368" s="17" t="s">
        <v>152</v>
      </c>
      <c r="AU368" s="17" t="s">
        <v>82</v>
      </c>
    </row>
    <row r="369" spans="1:65" s="12" customFormat="1" ht="22.9" customHeight="1" x14ac:dyDescent="0.2">
      <c r="B369" s="157"/>
      <c r="C369" s="158"/>
      <c r="D369" s="159" t="s">
        <v>71</v>
      </c>
      <c r="E369" s="171" t="s">
        <v>598</v>
      </c>
      <c r="F369" s="171" t="s">
        <v>599</v>
      </c>
      <c r="G369" s="158"/>
      <c r="H369" s="158"/>
      <c r="I369" s="161"/>
      <c r="J369" s="172">
        <f>BK369</f>
        <v>0</v>
      </c>
      <c r="K369" s="158"/>
      <c r="L369" s="163"/>
      <c r="M369" s="164"/>
      <c r="N369" s="165"/>
      <c r="O369" s="165"/>
      <c r="P369" s="166">
        <f>SUM(P370:P419)</f>
        <v>0</v>
      </c>
      <c r="Q369" s="165"/>
      <c r="R369" s="166">
        <f>SUM(R370:R419)</f>
        <v>0</v>
      </c>
      <c r="S369" s="165"/>
      <c r="T369" s="167">
        <f>SUM(T370:T419)</f>
        <v>0</v>
      </c>
      <c r="AR369" s="168" t="s">
        <v>82</v>
      </c>
      <c r="AT369" s="169" t="s">
        <v>71</v>
      </c>
      <c r="AU369" s="169" t="s">
        <v>80</v>
      </c>
      <c r="AY369" s="168" t="s">
        <v>143</v>
      </c>
      <c r="BK369" s="170">
        <f>SUM(BK370:BK419)</f>
        <v>0</v>
      </c>
    </row>
    <row r="370" spans="1:65" s="2" customFormat="1" ht="49.15" customHeight="1" x14ac:dyDescent="0.2">
      <c r="A370" s="34"/>
      <c r="B370" s="35"/>
      <c r="C370" s="173" t="s">
        <v>600</v>
      </c>
      <c r="D370" s="173" t="s">
        <v>146</v>
      </c>
      <c r="E370" s="174" t="s">
        <v>601</v>
      </c>
      <c r="F370" s="175" t="s">
        <v>602</v>
      </c>
      <c r="G370" s="176" t="s">
        <v>149</v>
      </c>
      <c r="H370" s="177">
        <v>28.355</v>
      </c>
      <c r="I370" s="178"/>
      <c r="J370" s="179">
        <f>ROUND(I370*H370,2)</f>
        <v>0</v>
      </c>
      <c r="K370" s="175" t="s">
        <v>150</v>
      </c>
      <c r="L370" s="39"/>
      <c r="M370" s="180" t="s">
        <v>19</v>
      </c>
      <c r="N370" s="181" t="s">
        <v>43</v>
      </c>
      <c r="O370" s="64"/>
      <c r="P370" s="182">
        <f>O370*H370</f>
        <v>0</v>
      </c>
      <c r="Q370" s="182">
        <v>0</v>
      </c>
      <c r="R370" s="182">
        <f>Q370*H370</f>
        <v>0</v>
      </c>
      <c r="S370" s="182">
        <v>0</v>
      </c>
      <c r="T370" s="183">
        <f>S370*H370</f>
        <v>0</v>
      </c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R370" s="184" t="s">
        <v>194</v>
      </c>
      <c r="AT370" s="184" t="s">
        <v>146</v>
      </c>
      <c r="AU370" s="184" t="s">
        <v>82</v>
      </c>
      <c r="AY370" s="17" t="s">
        <v>143</v>
      </c>
      <c r="BE370" s="185">
        <f>IF(N370="základní",J370,0)</f>
        <v>0</v>
      </c>
      <c r="BF370" s="185">
        <f>IF(N370="snížená",J370,0)</f>
        <v>0</v>
      </c>
      <c r="BG370" s="185">
        <f>IF(N370="zákl. přenesená",J370,0)</f>
        <v>0</v>
      </c>
      <c r="BH370" s="185">
        <f>IF(N370="sníž. přenesená",J370,0)</f>
        <v>0</v>
      </c>
      <c r="BI370" s="185">
        <f>IF(N370="nulová",J370,0)</f>
        <v>0</v>
      </c>
      <c r="BJ370" s="17" t="s">
        <v>80</v>
      </c>
      <c r="BK370" s="185">
        <f>ROUND(I370*H370,2)</f>
        <v>0</v>
      </c>
      <c r="BL370" s="17" t="s">
        <v>194</v>
      </c>
      <c r="BM370" s="184" t="s">
        <v>603</v>
      </c>
    </row>
    <row r="371" spans="1:65" s="2" customFormat="1" ht="11.25" x14ac:dyDescent="0.2">
      <c r="A371" s="34"/>
      <c r="B371" s="35"/>
      <c r="C371" s="36"/>
      <c r="D371" s="186" t="s">
        <v>152</v>
      </c>
      <c r="E371" s="36"/>
      <c r="F371" s="187" t="s">
        <v>604</v>
      </c>
      <c r="G371" s="36"/>
      <c r="H371" s="36"/>
      <c r="I371" s="188"/>
      <c r="J371" s="36"/>
      <c r="K371" s="36"/>
      <c r="L371" s="39"/>
      <c r="M371" s="189"/>
      <c r="N371" s="190"/>
      <c r="O371" s="64"/>
      <c r="P371" s="64"/>
      <c r="Q371" s="64"/>
      <c r="R371" s="64"/>
      <c r="S371" s="64"/>
      <c r="T371" s="65"/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T371" s="17" t="s">
        <v>152</v>
      </c>
      <c r="AU371" s="17" t="s">
        <v>82</v>
      </c>
    </row>
    <row r="372" spans="1:65" s="2" customFormat="1" ht="37.9" customHeight="1" x14ac:dyDescent="0.2">
      <c r="A372" s="34"/>
      <c r="B372" s="35"/>
      <c r="C372" s="173" t="s">
        <v>605</v>
      </c>
      <c r="D372" s="173" t="s">
        <v>146</v>
      </c>
      <c r="E372" s="174" t="s">
        <v>606</v>
      </c>
      <c r="F372" s="175" t="s">
        <v>607</v>
      </c>
      <c r="G372" s="176" t="s">
        <v>149</v>
      </c>
      <c r="H372" s="177">
        <v>82.731999999999999</v>
      </c>
      <c r="I372" s="178"/>
      <c r="J372" s="179">
        <f>ROUND(I372*H372,2)</f>
        <v>0</v>
      </c>
      <c r="K372" s="175" t="s">
        <v>150</v>
      </c>
      <c r="L372" s="39"/>
      <c r="M372" s="180" t="s">
        <v>19</v>
      </c>
      <c r="N372" s="181" t="s">
        <v>43</v>
      </c>
      <c r="O372" s="64"/>
      <c r="P372" s="182">
        <f>O372*H372</f>
        <v>0</v>
      </c>
      <c r="Q372" s="182">
        <v>0</v>
      </c>
      <c r="R372" s="182">
        <f>Q372*H372</f>
        <v>0</v>
      </c>
      <c r="S372" s="182">
        <v>0</v>
      </c>
      <c r="T372" s="183">
        <f>S372*H372</f>
        <v>0</v>
      </c>
      <c r="U372" s="34"/>
      <c r="V372" s="34"/>
      <c r="W372" s="34"/>
      <c r="X372" s="34"/>
      <c r="Y372" s="34"/>
      <c r="Z372" s="34"/>
      <c r="AA372" s="34"/>
      <c r="AB372" s="34"/>
      <c r="AC372" s="34"/>
      <c r="AD372" s="34"/>
      <c r="AE372" s="34"/>
      <c r="AR372" s="184" t="s">
        <v>194</v>
      </c>
      <c r="AT372" s="184" t="s">
        <v>146</v>
      </c>
      <c r="AU372" s="184" t="s">
        <v>82</v>
      </c>
      <c r="AY372" s="17" t="s">
        <v>143</v>
      </c>
      <c r="BE372" s="185">
        <f>IF(N372="základní",J372,0)</f>
        <v>0</v>
      </c>
      <c r="BF372" s="185">
        <f>IF(N372="snížená",J372,0)</f>
        <v>0</v>
      </c>
      <c r="BG372" s="185">
        <f>IF(N372="zákl. přenesená",J372,0)</f>
        <v>0</v>
      </c>
      <c r="BH372" s="185">
        <f>IF(N372="sníž. přenesená",J372,0)</f>
        <v>0</v>
      </c>
      <c r="BI372" s="185">
        <f>IF(N372="nulová",J372,0)</f>
        <v>0</v>
      </c>
      <c r="BJ372" s="17" t="s">
        <v>80</v>
      </c>
      <c r="BK372" s="185">
        <f>ROUND(I372*H372,2)</f>
        <v>0</v>
      </c>
      <c r="BL372" s="17" t="s">
        <v>194</v>
      </c>
      <c r="BM372" s="184" t="s">
        <v>608</v>
      </c>
    </row>
    <row r="373" spans="1:65" s="2" customFormat="1" ht="11.25" x14ac:dyDescent="0.2">
      <c r="A373" s="34"/>
      <c r="B373" s="35"/>
      <c r="C373" s="36"/>
      <c r="D373" s="186" t="s">
        <v>152</v>
      </c>
      <c r="E373" s="36"/>
      <c r="F373" s="187" t="s">
        <v>609</v>
      </c>
      <c r="G373" s="36"/>
      <c r="H373" s="36"/>
      <c r="I373" s="188"/>
      <c r="J373" s="36"/>
      <c r="K373" s="36"/>
      <c r="L373" s="39"/>
      <c r="M373" s="189"/>
      <c r="N373" s="190"/>
      <c r="O373" s="64"/>
      <c r="P373" s="64"/>
      <c r="Q373" s="64"/>
      <c r="R373" s="64"/>
      <c r="S373" s="64"/>
      <c r="T373" s="65"/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T373" s="17" t="s">
        <v>152</v>
      </c>
      <c r="AU373" s="17" t="s">
        <v>82</v>
      </c>
    </row>
    <row r="374" spans="1:65" s="15" customFormat="1" ht="11.25" x14ac:dyDescent="0.2">
      <c r="B374" s="224"/>
      <c r="C374" s="225"/>
      <c r="D374" s="203" t="s">
        <v>159</v>
      </c>
      <c r="E374" s="226" t="s">
        <v>19</v>
      </c>
      <c r="F374" s="227" t="s">
        <v>239</v>
      </c>
      <c r="G374" s="225"/>
      <c r="H374" s="226" t="s">
        <v>19</v>
      </c>
      <c r="I374" s="228"/>
      <c r="J374" s="225"/>
      <c r="K374" s="225"/>
      <c r="L374" s="229"/>
      <c r="M374" s="230"/>
      <c r="N374" s="231"/>
      <c r="O374" s="231"/>
      <c r="P374" s="231"/>
      <c r="Q374" s="231"/>
      <c r="R374" s="231"/>
      <c r="S374" s="231"/>
      <c r="T374" s="232"/>
      <c r="AT374" s="233" t="s">
        <v>159</v>
      </c>
      <c r="AU374" s="233" t="s">
        <v>82</v>
      </c>
      <c r="AV374" s="15" t="s">
        <v>80</v>
      </c>
      <c r="AW374" s="15" t="s">
        <v>33</v>
      </c>
      <c r="AX374" s="15" t="s">
        <v>72</v>
      </c>
      <c r="AY374" s="233" t="s">
        <v>143</v>
      </c>
    </row>
    <row r="375" spans="1:65" s="13" customFormat="1" ht="11.25" x14ac:dyDescent="0.2">
      <c r="B375" s="201"/>
      <c r="C375" s="202"/>
      <c r="D375" s="203" t="s">
        <v>159</v>
      </c>
      <c r="E375" s="204" t="s">
        <v>19</v>
      </c>
      <c r="F375" s="205" t="s">
        <v>610</v>
      </c>
      <c r="G375" s="202"/>
      <c r="H375" s="206">
        <v>40.020000000000003</v>
      </c>
      <c r="I375" s="207"/>
      <c r="J375" s="202"/>
      <c r="K375" s="202"/>
      <c r="L375" s="208"/>
      <c r="M375" s="209"/>
      <c r="N375" s="210"/>
      <c r="O375" s="210"/>
      <c r="P375" s="210"/>
      <c r="Q375" s="210"/>
      <c r="R375" s="210"/>
      <c r="S375" s="210"/>
      <c r="T375" s="211"/>
      <c r="AT375" s="212" t="s">
        <v>159</v>
      </c>
      <c r="AU375" s="212" t="s">
        <v>82</v>
      </c>
      <c r="AV375" s="13" t="s">
        <v>82</v>
      </c>
      <c r="AW375" s="13" t="s">
        <v>33</v>
      </c>
      <c r="AX375" s="13" t="s">
        <v>72</v>
      </c>
      <c r="AY375" s="212" t="s">
        <v>143</v>
      </c>
    </row>
    <row r="376" spans="1:65" s="15" customFormat="1" ht="11.25" x14ac:dyDescent="0.2">
      <c r="B376" s="224"/>
      <c r="C376" s="225"/>
      <c r="D376" s="203" t="s">
        <v>159</v>
      </c>
      <c r="E376" s="226" t="s">
        <v>19</v>
      </c>
      <c r="F376" s="227" t="s">
        <v>241</v>
      </c>
      <c r="G376" s="225"/>
      <c r="H376" s="226" t="s">
        <v>19</v>
      </c>
      <c r="I376" s="228"/>
      <c r="J376" s="225"/>
      <c r="K376" s="225"/>
      <c r="L376" s="229"/>
      <c r="M376" s="230"/>
      <c r="N376" s="231"/>
      <c r="O376" s="231"/>
      <c r="P376" s="231"/>
      <c r="Q376" s="231"/>
      <c r="R376" s="231"/>
      <c r="S376" s="231"/>
      <c r="T376" s="232"/>
      <c r="AT376" s="233" t="s">
        <v>159</v>
      </c>
      <c r="AU376" s="233" t="s">
        <v>82</v>
      </c>
      <c r="AV376" s="15" t="s">
        <v>80</v>
      </c>
      <c r="AW376" s="15" t="s">
        <v>33</v>
      </c>
      <c r="AX376" s="15" t="s">
        <v>72</v>
      </c>
      <c r="AY376" s="233" t="s">
        <v>143</v>
      </c>
    </row>
    <row r="377" spans="1:65" s="13" customFormat="1" ht="11.25" x14ac:dyDescent="0.2">
      <c r="B377" s="201"/>
      <c r="C377" s="202"/>
      <c r="D377" s="203" t="s">
        <v>159</v>
      </c>
      <c r="E377" s="204" t="s">
        <v>19</v>
      </c>
      <c r="F377" s="205" t="s">
        <v>611</v>
      </c>
      <c r="G377" s="202"/>
      <c r="H377" s="206">
        <v>37.362000000000002</v>
      </c>
      <c r="I377" s="207"/>
      <c r="J377" s="202"/>
      <c r="K377" s="202"/>
      <c r="L377" s="208"/>
      <c r="M377" s="209"/>
      <c r="N377" s="210"/>
      <c r="O377" s="210"/>
      <c r="P377" s="210"/>
      <c r="Q377" s="210"/>
      <c r="R377" s="210"/>
      <c r="S377" s="210"/>
      <c r="T377" s="211"/>
      <c r="AT377" s="212" t="s">
        <v>159</v>
      </c>
      <c r="AU377" s="212" t="s">
        <v>82</v>
      </c>
      <c r="AV377" s="13" t="s">
        <v>82</v>
      </c>
      <c r="AW377" s="13" t="s">
        <v>33</v>
      </c>
      <c r="AX377" s="13" t="s">
        <v>72</v>
      </c>
      <c r="AY377" s="212" t="s">
        <v>143</v>
      </c>
    </row>
    <row r="378" spans="1:65" s="15" customFormat="1" ht="11.25" x14ac:dyDescent="0.2">
      <c r="B378" s="224"/>
      <c r="C378" s="225"/>
      <c r="D378" s="203" t="s">
        <v>159</v>
      </c>
      <c r="E378" s="226" t="s">
        <v>19</v>
      </c>
      <c r="F378" s="227" t="s">
        <v>612</v>
      </c>
      <c r="G378" s="225"/>
      <c r="H378" s="226" t="s">
        <v>19</v>
      </c>
      <c r="I378" s="228"/>
      <c r="J378" s="225"/>
      <c r="K378" s="225"/>
      <c r="L378" s="229"/>
      <c r="M378" s="230"/>
      <c r="N378" s="231"/>
      <c r="O378" s="231"/>
      <c r="P378" s="231"/>
      <c r="Q378" s="231"/>
      <c r="R378" s="231"/>
      <c r="S378" s="231"/>
      <c r="T378" s="232"/>
      <c r="AT378" s="233" t="s">
        <v>159</v>
      </c>
      <c r="AU378" s="233" t="s">
        <v>82</v>
      </c>
      <c r="AV378" s="15" t="s">
        <v>80</v>
      </c>
      <c r="AW378" s="15" t="s">
        <v>33</v>
      </c>
      <c r="AX378" s="15" t="s">
        <v>72</v>
      </c>
      <c r="AY378" s="233" t="s">
        <v>143</v>
      </c>
    </row>
    <row r="379" spans="1:65" s="13" customFormat="1" ht="11.25" x14ac:dyDescent="0.2">
      <c r="B379" s="201"/>
      <c r="C379" s="202"/>
      <c r="D379" s="203" t="s">
        <v>159</v>
      </c>
      <c r="E379" s="204" t="s">
        <v>19</v>
      </c>
      <c r="F379" s="205" t="s">
        <v>613</v>
      </c>
      <c r="G379" s="202"/>
      <c r="H379" s="206">
        <v>5.35</v>
      </c>
      <c r="I379" s="207"/>
      <c r="J379" s="202"/>
      <c r="K379" s="202"/>
      <c r="L379" s="208"/>
      <c r="M379" s="209"/>
      <c r="N379" s="210"/>
      <c r="O379" s="210"/>
      <c r="P379" s="210"/>
      <c r="Q379" s="210"/>
      <c r="R379" s="210"/>
      <c r="S379" s="210"/>
      <c r="T379" s="211"/>
      <c r="AT379" s="212" t="s">
        <v>159</v>
      </c>
      <c r="AU379" s="212" t="s">
        <v>82</v>
      </c>
      <c r="AV379" s="13" t="s">
        <v>82</v>
      </c>
      <c r="AW379" s="13" t="s">
        <v>33</v>
      </c>
      <c r="AX379" s="13" t="s">
        <v>72</v>
      </c>
      <c r="AY379" s="212" t="s">
        <v>143</v>
      </c>
    </row>
    <row r="380" spans="1:65" s="14" customFormat="1" ht="11.25" x14ac:dyDescent="0.2">
      <c r="B380" s="213"/>
      <c r="C380" s="214"/>
      <c r="D380" s="203" t="s">
        <v>159</v>
      </c>
      <c r="E380" s="215" t="s">
        <v>19</v>
      </c>
      <c r="F380" s="216" t="s">
        <v>161</v>
      </c>
      <c r="G380" s="214"/>
      <c r="H380" s="217">
        <v>82.731999999999999</v>
      </c>
      <c r="I380" s="218"/>
      <c r="J380" s="214"/>
      <c r="K380" s="214"/>
      <c r="L380" s="219"/>
      <c r="M380" s="220"/>
      <c r="N380" s="221"/>
      <c r="O380" s="221"/>
      <c r="P380" s="221"/>
      <c r="Q380" s="221"/>
      <c r="R380" s="221"/>
      <c r="S380" s="221"/>
      <c r="T380" s="222"/>
      <c r="AT380" s="223" t="s">
        <v>159</v>
      </c>
      <c r="AU380" s="223" t="s">
        <v>82</v>
      </c>
      <c r="AV380" s="14" t="s">
        <v>151</v>
      </c>
      <c r="AW380" s="14" t="s">
        <v>33</v>
      </c>
      <c r="AX380" s="14" t="s">
        <v>80</v>
      </c>
      <c r="AY380" s="223" t="s">
        <v>143</v>
      </c>
    </row>
    <row r="381" spans="1:65" s="2" customFormat="1" ht="24.2" customHeight="1" x14ac:dyDescent="0.2">
      <c r="A381" s="34"/>
      <c r="B381" s="35"/>
      <c r="C381" s="191" t="s">
        <v>409</v>
      </c>
      <c r="D381" s="191" t="s">
        <v>155</v>
      </c>
      <c r="E381" s="192" t="s">
        <v>614</v>
      </c>
      <c r="F381" s="193" t="s">
        <v>615</v>
      </c>
      <c r="G381" s="194" t="s">
        <v>149</v>
      </c>
      <c r="H381" s="195">
        <v>84.387</v>
      </c>
      <c r="I381" s="196"/>
      <c r="J381" s="197">
        <f>ROUND(I381*H381,2)</f>
        <v>0</v>
      </c>
      <c r="K381" s="193" t="s">
        <v>150</v>
      </c>
      <c r="L381" s="198"/>
      <c r="M381" s="199" t="s">
        <v>19</v>
      </c>
      <c r="N381" s="200" t="s">
        <v>43</v>
      </c>
      <c r="O381" s="64"/>
      <c r="P381" s="182">
        <f>O381*H381</f>
        <v>0</v>
      </c>
      <c r="Q381" s="182">
        <v>0</v>
      </c>
      <c r="R381" s="182">
        <f>Q381*H381</f>
        <v>0</v>
      </c>
      <c r="S381" s="182">
        <v>0</v>
      </c>
      <c r="T381" s="183">
        <f>S381*H381</f>
        <v>0</v>
      </c>
      <c r="U381" s="34"/>
      <c r="V381" s="34"/>
      <c r="W381" s="34"/>
      <c r="X381" s="34"/>
      <c r="Y381" s="34"/>
      <c r="Z381" s="34"/>
      <c r="AA381" s="34"/>
      <c r="AB381" s="34"/>
      <c r="AC381" s="34"/>
      <c r="AD381" s="34"/>
      <c r="AE381" s="34"/>
      <c r="AR381" s="184" t="s">
        <v>232</v>
      </c>
      <c r="AT381" s="184" t="s">
        <v>155</v>
      </c>
      <c r="AU381" s="184" t="s">
        <v>82</v>
      </c>
      <c r="AY381" s="17" t="s">
        <v>143</v>
      </c>
      <c r="BE381" s="185">
        <f>IF(N381="základní",J381,0)</f>
        <v>0</v>
      </c>
      <c r="BF381" s="185">
        <f>IF(N381="snížená",J381,0)</f>
        <v>0</v>
      </c>
      <c r="BG381" s="185">
        <f>IF(N381="zákl. přenesená",J381,0)</f>
        <v>0</v>
      </c>
      <c r="BH381" s="185">
        <f>IF(N381="sníž. přenesená",J381,0)</f>
        <v>0</v>
      </c>
      <c r="BI381" s="185">
        <f>IF(N381="nulová",J381,0)</f>
        <v>0</v>
      </c>
      <c r="BJ381" s="17" t="s">
        <v>80</v>
      </c>
      <c r="BK381" s="185">
        <f>ROUND(I381*H381,2)</f>
        <v>0</v>
      </c>
      <c r="BL381" s="17" t="s">
        <v>194</v>
      </c>
      <c r="BM381" s="184" t="s">
        <v>616</v>
      </c>
    </row>
    <row r="382" spans="1:65" s="13" customFormat="1" ht="11.25" x14ac:dyDescent="0.2">
      <c r="B382" s="201"/>
      <c r="C382" s="202"/>
      <c r="D382" s="203" t="s">
        <v>159</v>
      </c>
      <c r="E382" s="204" t="s">
        <v>19</v>
      </c>
      <c r="F382" s="205" t="s">
        <v>617</v>
      </c>
      <c r="G382" s="202"/>
      <c r="H382" s="206">
        <v>84.387</v>
      </c>
      <c r="I382" s="207"/>
      <c r="J382" s="202"/>
      <c r="K382" s="202"/>
      <c r="L382" s="208"/>
      <c r="M382" s="209"/>
      <c r="N382" s="210"/>
      <c r="O382" s="210"/>
      <c r="P382" s="210"/>
      <c r="Q382" s="210"/>
      <c r="R382" s="210"/>
      <c r="S382" s="210"/>
      <c r="T382" s="211"/>
      <c r="AT382" s="212" t="s">
        <v>159</v>
      </c>
      <c r="AU382" s="212" t="s">
        <v>82</v>
      </c>
      <c r="AV382" s="13" t="s">
        <v>82</v>
      </c>
      <c r="AW382" s="13" t="s">
        <v>33</v>
      </c>
      <c r="AX382" s="13" t="s">
        <v>72</v>
      </c>
      <c r="AY382" s="212" t="s">
        <v>143</v>
      </c>
    </row>
    <row r="383" spans="1:65" s="14" customFormat="1" ht="11.25" x14ac:dyDescent="0.2">
      <c r="B383" s="213"/>
      <c r="C383" s="214"/>
      <c r="D383" s="203" t="s">
        <v>159</v>
      </c>
      <c r="E383" s="215" t="s">
        <v>19</v>
      </c>
      <c r="F383" s="216" t="s">
        <v>161</v>
      </c>
      <c r="G383" s="214"/>
      <c r="H383" s="217">
        <v>84.387</v>
      </c>
      <c r="I383" s="218"/>
      <c r="J383" s="214"/>
      <c r="K383" s="214"/>
      <c r="L383" s="219"/>
      <c r="M383" s="220"/>
      <c r="N383" s="221"/>
      <c r="O383" s="221"/>
      <c r="P383" s="221"/>
      <c r="Q383" s="221"/>
      <c r="R383" s="221"/>
      <c r="S383" s="221"/>
      <c r="T383" s="222"/>
      <c r="AT383" s="223" t="s">
        <v>159</v>
      </c>
      <c r="AU383" s="223" t="s">
        <v>82</v>
      </c>
      <c r="AV383" s="14" t="s">
        <v>151</v>
      </c>
      <c r="AW383" s="14" t="s">
        <v>33</v>
      </c>
      <c r="AX383" s="14" t="s">
        <v>80</v>
      </c>
      <c r="AY383" s="223" t="s">
        <v>143</v>
      </c>
    </row>
    <row r="384" spans="1:65" s="2" customFormat="1" ht="24.2" customHeight="1" x14ac:dyDescent="0.2">
      <c r="A384" s="34"/>
      <c r="B384" s="35"/>
      <c r="C384" s="173" t="s">
        <v>618</v>
      </c>
      <c r="D384" s="173" t="s">
        <v>146</v>
      </c>
      <c r="E384" s="174" t="s">
        <v>619</v>
      </c>
      <c r="F384" s="175" t="s">
        <v>620</v>
      </c>
      <c r="G384" s="176" t="s">
        <v>251</v>
      </c>
      <c r="H384" s="177">
        <v>90</v>
      </c>
      <c r="I384" s="178"/>
      <c r="J384" s="179">
        <f>ROUND(I384*H384,2)</f>
        <v>0</v>
      </c>
      <c r="K384" s="175" t="s">
        <v>150</v>
      </c>
      <c r="L384" s="39"/>
      <c r="M384" s="180" t="s">
        <v>19</v>
      </c>
      <c r="N384" s="181" t="s">
        <v>43</v>
      </c>
      <c r="O384" s="64"/>
      <c r="P384" s="182">
        <f>O384*H384</f>
        <v>0</v>
      </c>
      <c r="Q384" s="182">
        <v>0</v>
      </c>
      <c r="R384" s="182">
        <f>Q384*H384</f>
        <v>0</v>
      </c>
      <c r="S384" s="182">
        <v>0</v>
      </c>
      <c r="T384" s="183">
        <f>S384*H384</f>
        <v>0</v>
      </c>
      <c r="U384" s="34"/>
      <c r="V384" s="34"/>
      <c r="W384" s="34"/>
      <c r="X384" s="34"/>
      <c r="Y384" s="34"/>
      <c r="Z384" s="34"/>
      <c r="AA384" s="34"/>
      <c r="AB384" s="34"/>
      <c r="AC384" s="34"/>
      <c r="AD384" s="34"/>
      <c r="AE384" s="34"/>
      <c r="AR384" s="184" t="s">
        <v>194</v>
      </c>
      <c r="AT384" s="184" t="s">
        <v>146</v>
      </c>
      <c r="AU384" s="184" t="s">
        <v>82</v>
      </c>
      <c r="AY384" s="17" t="s">
        <v>143</v>
      </c>
      <c r="BE384" s="185">
        <f>IF(N384="základní",J384,0)</f>
        <v>0</v>
      </c>
      <c r="BF384" s="185">
        <f>IF(N384="snížená",J384,0)</f>
        <v>0</v>
      </c>
      <c r="BG384" s="185">
        <f>IF(N384="zákl. přenesená",J384,0)</f>
        <v>0</v>
      </c>
      <c r="BH384" s="185">
        <f>IF(N384="sníž. přenesená",J384,0)</f>
        <v>0</v>
      </c>
      <c r="BI384" s="185">
        <f>IF(N384="nulová",J384,0)</f>
        <v>0</v>
      </c>
      <c r="BJ384" s="17" t="s">
        <v>80</v>
      </c>
      <c r="BK384" s="185">
        <f>ROUND(I384*H384,2)</f>
        <v>0</v>
      </c>
      <c r="BL384" s="17" t="s">
        <v>194</v>
      </c>
      <c r="BM384" s="184" t="s">
        <v>621</v>
      </c>
    </row>
    <row r="385" spans="1:65" s="2" customFormat="1" ht="11.25" x14ac:dyDescent="0.2">
      <c r="A385" s="34"/>
      <c r="B385" s="35"/>
      <c r="C385" s="36"/>
      <c r="D385" s="186" t="s">
        <v>152</v>
      </c>
      <c r="E385" s="36"/>
      <c r="F385" s="187" t="s">
        <v>622</v>
      </c>
      <c r="G385" s="36"/>
      <c r="H385" s="36"/>
      <c r="I385" s="188"/>
      <c r="J385" s="36"/>
      <c r="K385" s="36"/>
      <c r="L385" s="39"/>
      <c r="M385" s="189"/>
      <c r="N385" s="190"/>
      <c r="O385" s="64"/>
      <c r="P385" s="64"/>
      <c r="Q385" s="64"/>
      <c r="R385" s="64"/>
      <c r="S385" s="64"/>
      <c r="T385" s="65"/>
      <c r="U385" s="34"/>
      <c r="V385" s="34"/>
      <c r="W385" s="34"/>
      <c r="X385" s="34"/>
      <c r="Y385" s="34"/>
      <c r="Z385" s="34"/>
      <c r="AA385" s="34"/>
      <c r="AB385" s="34"/>
      <c r="AC385" s="34"/>
      <c r="AD385" s="34"/>
      <c r="AE385" s="34"/>
      <c r="AT385" s="17" t="s">
        <v>152</v>
      </c>
      <c r="AU385" s="17" t="s">
        <v>82</v>
      </c>
    </row>
    <row r="386" spans="1:65" s="2" customFormat="1" ht="24.2" customHeight="1" x14ac:dyDescent="0.2">
      <c r="A386" s="34"/>
      <c r="B386" s="35"/>
      <c r="C386" s="191" t="s">
        <v>623</v>
      </c>
      <c r="D386" s="191" t="s">
        <v>155</v>
      </c>
      <c r="E386" s="192" t="s">
        <v>624</v>
      </c>
      <c r="F386" s="193" t="s">
        <v>625</v>
      </c>
      <c r="G386" s="194" t="s">
        <v>251</v>
      </c>
      <c r="H386" s="195">
        <v>94.5</v>
      </c>
      <c r="I386" s="196"/>
      <c r="J386" s="197">
        <f>ROUND(I386*H386,2)</f>
        <v>0</v>
      </c>
      <c r="K386" s="193" t="s">
        <v>150</v>
      </c>
      <c r="L386" s="198"/>
      <c r="M386" s="199" t="s">
        <v>19</v>
      </c>
      <c r="N386" s="200" t="s">
        <v>43</v>
      </c>
      <c r="O386" s="64"/>
      <c r="P386" s="182">
        <f>O386*H386</f>
        <v>0</v>
      </c>
      <c r="Q386" s="182">
        <v>0</v>
      </c>
      <c r="R386" s="182">
        <f>Q386*H386</f>
        <v>0</v>
      </c>
      <c r="S386" s="182">
        <v>0</v>
      </c>
      <c r="T386" s="183">
        <f>S386*H386</f>
        <v>0</v>
      </c>
      <c r="U386" s="34"/>
      <c r="V386" s="34"/>
      <c r="W386" s="34"/>
      <c r="X386" s="34"/>
      <c r="Y386" s="34"/>
      <c r="Z386" s="34"/>
      <c r="AA386" s="34"/>
      <c r="AB386" s="34"/>
      <c r="AC386" s="34"/>
      <c r="AD386" s="34"/>
      <c r="AE386" s="34"/>
      <c r="AR386" s="184" t="s">
        <v>232</v>
      </c>
      <c r="AT386" s="184" t="s">
        <v>155</v>
      </c>
      <c r="AU386" s="184" t="s">
        <v>82</v>
      </c>
      <c r="AY386" s="17" t="s">
        <v>143</v>
      </c>
      <c r="BE386" s="185">
        <f>IF(N386="základní",J386,0)</f>
        <v>0</v>
      </c>
      <c r="BF386" s="185">
        <f>IF(N386="snížená",J386,0)</f>
        <v>0</v>
      </c>
      <c r="BG386" s="185">
        <f>IF(N386="zákl. přenesená",J386,0)</f>
        <v>0</v>
      </c>
      <c r="BH386" s="185">
        <f>IF(N386="sníž. přenesená",J386,0)</f>
        <v>0</v>
      </c>
      <c r="BI386" s="185">
        <f>IF(N386="nulová",J386,0)</f>
        <v>0</v>
      </c>
      <c r="BJ386" s="17" t="s">
        <v>80</v>
      </c>
      <c r="BK386" s="185">
        <f>ROUND(I386*H386,2)</f>
        <v>0</v>
      </c>
      <c r="BL386" s="17" t="s">
        <v>194</v>
      </c>
      <c r="BM386" s="184" t="s">
        <v>626</v>
      </c>
    </row>
    <row r="387" spans="1:65" s="13" customFormat="1" ht="11.25" x14ac:dyDescent="0.2">
      <c r="B387" s="201"/>
      <c r="C387" s="202"/>
      <c r="D387" s="203" t="s">
        <v>159</v>
      </c>
      <c r="E387" s="204" t="s">
        <v>19</v>
      </c>
      <c r="F387" s="205" t="s">
        <v>627</v>
      </c>
      <c r="G387" s="202"/>
      <c r="H387" s="206">
        <v>94.5</v>
      </c>
      <c r="I387" s="207"/>
      <c r="J387" s="202"/>
      <c r="K387" s="202"/>
      <c r="L387" s="208"/>
      <c r="M387" s="209"/>
      <c r="N387" s="210"/>
      <c r="O387" s="210"/>
      <c r="P387" s="210"/>
      <c r="Q387" s="210"/>
      <c r="R387" s="210"/>
      <c r="S387" s="210"/>
      <c r="T387" s="211"/>
      <c r="AT387" s="212" t="s">
        <v>159</v>
      </c>
      <c r="AU387" s="212" t="s">
        <v>82</v>
      </c>
      <c r="AV387" s="13" t="s">
        <v>82</v>
      </c>
      <c r="AW387" s="13" t="s">
        <v>33</v>
      </c>
      <c r="AX387" s="13" t="s">
        <v>72</v>
      </c>
      <c r="AY387" s="212" t="s">
        <v>143</v>
      </c>
    </row>
    <row r="388" spans="1:65" s="14" customFormat="1" ht="11.25" x14ac:dyDescent="0.2">
      <c r="B388" s="213"/>
      <c r="C388" s="214"/>
      <c r="D388" s="203" t="s">
        <v>159</v>
      </c>
      <c r="E388" s="215" t="s">
        <v>19</v>
      </c>
      <c r="F388" s="216" t="s">
        <v>161</v>
      </c>
      <c r="G388" s="214"/>
      <c r="H388" s="217">
        <v>94.5</v>
      </c>
      <c r="I388" s="218"/>
      <c r="J388" s="214"/>
      <c r="K388" s="214"/>
      <c r="L388" s="219"/>
      <c r="M388" s="220"/>
      <c r="N388" s="221"/>
      <c r="O388" s="221"/>
      <c r="P388" s="221"/>
      <c r="Q388" s="221"/>
      <c r="R388" s="221"/>
      <c r="S388" s="221"/>
      <c r="T388" s="222"/>
      <c r="AT388" s="223" t="s">
        <v>159</v>
      </c>
      <c r="AU388" s="223" t="s">
        <v>82</v>
      </c>
      <c r="AV388" s="14" t="s">
        <v>151</v>
      </c>
      <c r="AW388" s="14" t="s">
        <v>33</v>
      </c>
      <c r="AX388" s="14" t="s">
        <v>80</v>
      </c>
      <c r="AY388" s="223" t="s">
        <v>143</v>
      </c>
    </row>
    <row r="389" spans="1:65" s="2" customFormat="1" ht="44.25" customHeight="1" x14ac:dyDescent="0.2">
      <c r="A389" s="34"/>
      <c r="B389" s="35"/>
      <c r="C389" s="173" t="s">
        <v>628</v>
      </c>
      <c r="D389" s="173" t="s">
        <v>146</v>
      </c>
      <c r="E389" s="174" t="s">
        <v>629</v>
      </c>
      <c r="F389" s="175" t="s">
        <v>630</v>
      </c>
      <c r="G389" s="176" t="s">
        <v>149</v>
      </c>
      <c r="H389" s="177">
        <v>82.731999999999999</v>
      </c>
      <c r="I389" s="178"/>
      <c r="J389" s="179">
        <f>ROUND(I389*H389,2)</f>
        <v>0</v>
      </c>
      <c r="K389" s="175" t="s">
        <v>150</v>
      </c>
      <c r="L389" s="39"/>
      <c r="M389" s="180" t="s">
        <v>19</v>
      </c>
      <c r="N389" s="181" t="s">
        <v>43</v>
      </c>
      <c r="O389" s="64"/>
      <c r="P389" s="182">
        <f>O389*H389</f>
        <v>0</v>
      </c>
      <c r="Q389" s="182">
        <v>0</v>
      </c>
      <c r="R389" s="182">
        <f>Q389*H389</f>
        <v>0</v>
      </c>
      <c r="S389" s="182">
        <v>0</v>
      </c>
      <c r="T389" s="183">
        <f>S389*H389</f>
        <v>0</v>
      </c>
      <c r="U389" s="34"/>
      <c r="V389" s="34"/>
      <c r="W389" s="34"/>
      <c r="X389" s="34"/>
      <c r="Y389" s="34"/>
      <c r="Z389" s="34"/>
      <c r="AA389" s="34"/>
      <c r="AB389" s="34"/>
      <c r="AC389" s="34"/>
      <c r="AD389" s="34"/>
      <c r="AE389" s="34"/>
      <c r="AR389" s="184" t="s">
        <v>194</v>
      </c>
      <c r="AT389" s="184" t="s">
        <v>146</v>
      </c>
      <c r="AU389" s="184" t="s">
        <v>82</v>
      </c>
      <c r="AY389" s="17" t="s">
        <v>143</v>
      </c>
      <c r="BE389" s="185">
        <f>IF(N389="základní",J389,0)</f>
        <v>0</v>
      </c>
      <c r="BF389" s="185">
        <f>IF(N389="snížená",J389,0)</f>
        <v>0</v>
      </c>
      <c r="BG389" s="185">
        <f>IF(N389="zákl. přenesená",J389,0)</f>
        <v>0</v>
      </c>
      <c r="BH389" s="185">
        <f>IF(N389="sníž. přenesená",J389,0)</f>
        <v>0</v>
      </c>
      <c r="BI389" s="185">
        <f>IF(N389="nulová",J389,0)</f>
        <v>0</v>
      </c>
      <c r="BJ389" s="17" t="s">
        <v>80</v>
      </c>
      <c r="BK389" s="185">
        <f>ROUND(I389*H389,2)</f>
        <v>0</v>
      </c>
      <c r="BL389" s="17" t="s">
        <v>194</v>
      </c>
      <c r="BM389" s="184" t="s">
        <v>631</v>
      </c>
    </row>
    <row r="390" spans="1:65" s="2" customFormat="1" ht="11.25" x14ac:dyDescent="0.2">
      <c r="A390" s="34"/>
      <c r="B390" s="35"/>
      <c r="C390" s="36"/>
      <c r="D390" s="186" t="s">
        <v>152</v>
      </c>
      <c r="E390" s="36"/>
      <c r="F390" s="187" t="s">
        <v>632</v>
      </c>
      <c r="G390" s="36"/>
      <c r="H390" s="36"/>
      <c r="I390" s="188"/>
      <c r="J390" s="36"/>
      <c r="K390" s="36"/>
      <c r="L390" s="39"/>
      <c r="M390" s="189"/>
      <c r="N390" s="190"/>
      <c r="O390" s="64"/>
      <c r="P390" s="64"/>
      <c r="Q390" s="64"/>
      <c r="R390" s="64"/>
      <c r="S390" s="64"/>
      <c r="T390" s="65"/>
      <c r="U390" s="34"/>
      <c r="V390" s="34"/>
      <c r="W390" s="34"/>
      <c r="X390" s="34"/>
      <c r="Y390" s="34"/>
      <c r="Z390" s="34"/>
      <c r="AA390" s="34"/>
      <c r="AB390" s="34"/>
      <c r="AC390" s="34"/>
      <c r="AD390" s="34"/>
      <c r="AE390" s="34"/>
      <c r="AT390" s="17" t="s">
        <v>152</v>
      </c>
      <c r="AU390" s="17" t="s">
        <v>82</v>
      </c>
    </row>
    <row r="391" spans="1:65" s="2" customFormat="1" ht="16.5" customHeight="1" x14ac:dyDescent="0.2">
      <c r="A391" s="34"/>
      <c r="B391" s="35"/>
      <c r="C391" s="191" t="s">
        <v>633</v>
      </c>
      <c r="D391" s="191" t="s">
        <v>155</v>
      </c>
      <c r="E391" s="192" t="s">
        <v>634</v>
      </c>
      <c r="F391" s="193" t="s">
        <v>635</v>
      </c>
      <c r="G391" s="194" t="s">
        <v>149</v>
      </c>
      <c r="H391" s="195">
        <v>91.004999999999995</v>
      </c>
      <c r="I391" s="196"/>
      <c r="J391" s="197">
        <f>ROUND(I391*H391,2)</f>
        <v>0</v>
      </c>
      <c r="K391" s="193" t="s">
        <v>150</v>
      </c>
      <c r="L391" s="198"/>
      <c r="M391" s="199" t="s">
        <v>19</v>
      </c>
      <c r="N391" s="200" t="s">
        <v>43</v>
      </c>
      <c r="O391" s="64"/>
      <c r="P391" s="182">
        <f>O391*H391</f>
        <v>0</v>
      </c>
      <c r="Q391" s="182">
        <v>0</v>
      </c>
      <c r="R391" s="182">
        <f>Q391*H391</f>
        <v>0</v>
      </c>
      <c r="S391" s="182">
        <v>0</v>
      </c>
      <c r="T391" s="183">
        <f>S391*H391</f>
        <v>0</v>
      </c>
      <c r="U391" s="34"/>
      <c r="V391" s="34"/>
      <c r="W391" s="34"/>
      <c r="X391" s="34"/>
      <c r="Y391" s="34"/>
      <c r="Z391" s="34"/>
      <c r="AA391" s="34"/>
      <c r="AB391" s="34"/>
      <c r="AC391" s="34"/>
      <c r="AD391" s="34"/>
      <c r="AE391" s="34"/>
      <c r="AR391" s="184" t="s">
        <v>232</v>
      </c>
      <c r="AT391" s="184" t="s">
        <v>155</v>
      </c>
      <c r="AU391" s="184" t="s">
        <v>82</v>
      </c>
      <c r="AY391" s="17" t="s">
        <v>143</v>
      </c>
      <c r="BE391" s="185">
        <f>IF(N391="základní",J391,0)</f>
        <v>0</v>
      </c>
      <c r="BF391" s="185">
        <f>IF(N391="snížená",J391,0)</f>
        <v>0</v>
      </c>
      <c r="BG391" s="185">
        <f>IF(N391="zákl. přenesená",J391,0)</f>
        <v>0</v>
      </c>
      <c r="BH391" s="185">
        <f>IF(N391="sníž. přenesená",J391,0)</f>
        <v>0</v>
      </c>
      <c r="BI391" s="185">
        <f>IF(N391="nulová",J391,0)</f>
        <v>0</v>
      </c>
      <c r="BJ391" s="17" t="s">
        <v>80</v>
      </c>
      <c r="BK391" s="185">
        <f>ROUND(I391*H391,2)</f>
        <v>0</v>
      </c>
      <c r="BL391" s="17" t="s">
        <v>194</v>
      </c>
      <c r="BM391" s="184" t="s">
        <v>636</v>
      </c>
    </row>
    <row r="392" spans="1:65" s="13" customFormat="1" ht="11.25" x14ac:dyDescent="0.2">
      <c r="B392" s="201"/>
      <c r="C392" s="202"/>
      <c r="D392" s="203" t="s">
        <v>159</v>
      </c>
      <c r="E392" s="204" t="s">
        <v>19</v>
      </c>
      <c r="F392" s="205" t="s">
        <v>637</v>
      </c>
      <c r="G392" s="202"/>
      <c r="H392" s="206">
        <v>91.004999999999995</v>
      </c>
      <c r="I392" s="207"/>
      <c r="J392" s="202"/>
      <c r="K392" s="202"/>
      <c r="L392" s="208"/>
      <c r="M392" s="209"/>
      <c r="N392" s="210"/>
      <c r="O392" s="210"/>
      <c r="P392" s="210"/>
      <c r="Q392" s="210"/>
      <c r="R392" s="210"/>
      <c r="S392" s="210"/>
      <c r="T392" s="211"/>
      <c r="AT392" s="212" t="s">
        <v>159</v>
      </c>
      <c r="AU392" s="212" t="s">
        <v>82</v>
      </c>
      <c r="AV392" s="13" t="s">
        <v>82</v>
      </c>
      <c r="AW392" s="13" t="s">
        <v>33</v>
      </c>
      <c r="AX392" s="13" t="s">
        <v>72</v>
      </c>
      <c r="AY392" s="212" t="s">
        <v>143</v>
      </c>
    </row>
    <row r="393" spans="1:65" s="14" customFormat="1" ht="11.25" x14ac:dyDescent="0.2">
      <c r="B393" s="213"/>
      <c r="C393" s="214"/>
      <c r="D393" s="203" t="s">
        <v>159</v>
      </c>
      <c r="E393" s="215" t="s">
        <v>19</v>
      </c>
      <c r="F393" s="216" t="s">
        <v>161</v>
      </c>
      <c r="G393" s="214"/>
      <c r="H393" s="217">
        <v>91.004999999999995</v>
      </c>
      <c r="I393" s="218"/>
      <c r="J393" s="214"/>
      <c r="K393" s="214"/>
      <c r="L393" s="219"/>
      <c r="M393" s="220"/>
      <c r="N393" s="221"/>
      <c r="O393" s="221"/>
      <c r="P393" s="221"/>
      <c r="Q393" s="221"/>
      <c r="R393" s="221"/>
      <c r="S393" s="221"/>
      <c r="T393" s="222"/>
      <c r="AT393" s="223" t="s">
        <v>159</v>
      </c>
      <c r="AU393" s="223" t="s">
        <v>82</v>
      </c>
      <c r="AV393" s="14" t="s">
        <v>151</v>
      </c>
      <c r="AW393" s="14" t="s">
        <v>33</v>
      </c>
      <c r="AX393" s="14" t="s">
        <v>80</v>
      </c>
      <c r="AY393" s="223" t="s">
        <v>143</v>
      </c>
    </row>
    <row r="394" spans="1:65" s="2" customFormat="1" ht="66.75" customHeight="1" x14ac:dyDescent="0.2">
      <c r="A394" s="34"/>
      <c r="B394" s="35"/>
      <c r="C394" s="173" t="s">
        <v>638</v>
      </c>
      <c r="D394" s="173" t="s">
        <v>146</v>
      </c>
      <c r="E394" s="174" t="s">
        <v>639</v>
      </c>
      <c r="F394" s="175" t="s">
        <v>640</v>
      </c>
      <c r="G394" s="176" t="s">
        <v>149</v>
      </c>
      <c r="H394" s="177">
        <v>4</v>
      </c>
      <c r="I394" s="178"/>
      <c r="J394" s="179">
        <f>ROUND(I394*H394,2)</f>
        <v>0</v>
      </c>
      <c r="K394" s="175" t="s">
        <v>150</v>
      </c>
      <c r="L394" s="39"/>
      <c r="M394" s="180" t="s">
        <v>19</v>
      </c>
      <c r="N394" s="181" t="s">
        <v>43</v>
      </c>
      <c r="O394" s="64"/>
      <c r="P394" s="182">
        <f>O394*H394</f>
        <v>0</v>
      </c>
      <c r="Q394" s="182">
        <v>0</v>
      </c>
      <c r="R394" s="182">
        <f>Q394*H394</f>
        <v>0</v>
      </c>
      <c r="S394" s="182">
        <v>0</v>
      </c>
      <c r="T394" s="183">
        <f>S394*H394</f>
        <v>0</v>
      </c>
      <c r="U394" s="34"/>
      <c r="V394" s="34"/>
      <c r="W394" s="34"/>
      <c r="X394" s="34"/>
      <c r="Y394" s="34"/>
      <c r="Z394" s="34"/>
      <c r="AA394" s="34"/>
      <c r="AB394" s="34"/>
      <c r="AC394" s="34"/>
      <c r="AD394" s="34"/>
      <c r="AE394" s="34"/>
      <c r="AR394" s="184" t="s">
        <v>194</v>
      </c>
      <c r="AT394" s="184" t="s">
        <v>146</v>
      </c>
      <c r="AU394" s="184" t="s">
        <v>82</v>
      </c>
      <c r="AY394" s="17" t="s">
        <v>143</v>
      </c>
      <c r="BE394" s="185">
        <f>IF(N394="základní",J394,0)</f>
        <v>0</v>
      </c>
      <c r="BF394" s="185">
        <f>IF(N394="snížená",J394,0)</f>
        <v>0</v>
      </c>
      <c r="BG394" s="185">
        <f>IF(N394="zákl. přenesená",J394,0)</f>
        <v>0</v>
      </c>
      <c r="BH394" s="185">
        <f>IF(N394="sníž. přenesená",J394,0)</f>
        <v>0</v>
      </c>
      <c r="BI394" s="185">
        <f>IF(N394="nulová",J394,0)</f>
        <v>0</v>
      </c>
      <c r="BJ394" s="17" t="s">
        <v>80</v>
      </c>
      <c r="BK394" s="185">
        <f>ROUND(I394*H394,2)</f>
        <v>0</v>
      </c>
      <c r="BL394" s="17" t="s">
        <v>194</v>
      </c>
      <c r="BM394" s="184" t="s">
        <v>641</v>
      </c>
    </row>
    <row r="395" spans="1:65" s="2" customFormat="1" ht="11.25" x14ac:dyDescent="0.2">
      <c r="A395" s="34"/>
      <c r="B395" s="35"/>
      <c r="C395" s="36"/>
      <c r="D395" s="186" t="s">
        <v>152</v>
      </c>
      <c r="E395" s="36"/>
      <c r="F395" s="187" t="s">
        <v>642</v>
      </c>
      <c r="G395" s="36"/>
      <c r="H395" s="36"/>
      <c r="I395" s="188"/>
      <c r="J395" s="36"/>
      <c r="K395" s="36"/>
      <c r="L395" s="39"/>
      <c r="M395" s="189"/>
      <c r="N395" s="190"/>
      <c r="O395" s="64"/>
      <c r="P395" s="64"/>
      <c r="Q395" s="64"/>
      <c r="R395" s="64"/>
      <c r="S395" s="64"/>
      <c r="T395" s="65"/>
      <c r="U395" s="34"/>
      <c r="V395" s="34"/>
      <c r="W395" s="34"/>
      <c r="X395" s="34"/>
      <c r="Y395" s="34"/>
      <c r="Z395" s="34"/>
      <c r="AA395" s="34"/>
      <c r="AB395" s="34"/>
      <c r="AC395" s="34"/>
      <c r="AD395" s="34"/>
      <c r="AE395" s="34"/>
      <c r="AT395" s="17" t="s">
        <v>152</v>
      </c>
      <c r="AU395" s="17" t="s">
        <v>82</v>
      </c>
    </row>
    <row r="396" spans="1:65" s="2" customFormat="1" ht="24.2" customHeight="1" x14ac:dyDescent="0.2">
      <c r="A396" s="34"/>
      <c r="B396" s="35"/>
      <c r="C396" s="191" t="s">
        <v>643</v>
      </c>
      <c r="D396" s="191" t="s">
        <v>155</v>
      </c>
      <c r="E396" s="192" t="s">
        <v>644</v>
      </c>
      <c r="F396" s="193" t="s">
        <v>645</v>
      </c>
      <c r="G396" s="194" t="s">
        <v>149</v>
      </c>
      <c r="H396" s="195">
        <v>4.2</v>
      </c>
      <c r="I396" s="196"/>
      <c r="J396" s="197">
        <f>ROUND(I396*H396,2)</f>
        <v>0</v>
      </c>
      <c r="K396" s="193" t="s">
        <v>150</v>
      </c>
      <c r="L396" s="198"/>
      <c r="M396" s="199" t="s">
        <v>19</v>
      </c>
      <c r="N396" s="200" t="s">
        <v>43</v>
      </c>
      <c r="O396" s="64"/>
      <c r="P396" s="182">
        <f>O396*H396</f>
        <v>0</v>
      </c>
      <c r="Q396" s="182">
        <v>0</v>
      </c>
      <c r="R396" s="182">
        <f>Q396*H396</f>
        <v>0</v>
      </c>
      <c r="S396" s="182">
        <v>0</v>
      </c>
      <c r="T396" s="183">
        <f>S396*H396</f>
        <v>0</v>
      </c>
      <c r="U396" s="34"/>
      <c r="V396" s="34"/>
      <c r="W396" s="34"/>
      <c r="X396" s="34"/>
      <c r="Y396" s="34"/>
      <c r="Z396" s="34"/>
      <c r="AA396" s="34"/>
      <c r="AB396" s="34"/>
      <c r="AC396" s="34"/>
      <c r="AD396" s="34"/>
      <c r="AE396" s="34"/>
      <c r="AR396" s="184" t="s">
        <v>232</v>
      </c>
      <c r="AT396" s="184" t="s">
        <v>155</v>
      </c>
      <c r="AU396" s="184" t="s">
        <v>82</v>
      </c>
      <c r="AY396" s="17" t="s">
        <v>143</v>
      </c>
      <c r="BE396" s="185">
        <f>IF(N396="základní",J396,0)</f>
        <v>0</v>
      </c>
      <c r="BF396" s="185">
        <f>IF(N396="snížená",J396,0)</f>
        <v>0</v>
      </c>
      <c r="BG396" s="185">
        <f>IF(N396="zákl. přenesená",J396,0)</f>
        <v>0</v>
      </c>
      <c r="BH396" s="185">
        <f>IF(N396="sníž. přenesená",J396,0)</f>
        <v>0</v>
      </c>
      <c r="BI396" s="185">
        <f>IF(N396="nulová",J396,0)</f>
        <v>0</v>
      </c>
      <c r="BJ396" s="17" t="s">
        <v>80</v>
      </c>
      <c r="BK396" s="185">
        <f>ROUND(I396*H396,2)</f>
        <v>0</v>
      </c>
      <c r="BL396" s="17" t="s">
        <v>194</v>
      </c>
      <c r="BM396" s="184" t="s">
        <v>646</v>
      </c>
    </row>
    <row r="397" spans="1:65" s="13" customFormat="1" ht="11.25" x14ac:dyDescent="0.2">
      <c r="B397" s="201"/>
      <c r="C397" s="202"/>
      <c r="D397" s="203" t="s">
        <v>159</v>
      </c>
      <c r="E397" s="204" t="s">
        <v>19</v>
      </c>
      <c r="F397" s="205" t="s">
        <v>647</v>
      </c>
      <c r="G397" s="202"/>
      <c r="H397" s="206">
        <v>4.2</v>
      </c>
      <c r="I397" s="207"/>
      <c r="J397" s="202"/>
      <c r="K397" s="202"/>
      <c r="L397" s="208"/>
      <c r="M397" s="209"/>
      <c r="N397" s="210"/>
      <c r="O397" s="210"/>
      <c r="P397" s="210"/>
      <c r="Q397" s="210"/>
      <c r="R397" s="210"/>
      <c r="S397" s="210"/>
      <c r="T397" s="211"/>
      <c r="AT397" s="212" t="s">
        <v>159</v>
      </c>
      <c r="AU397" s="212" t="s">
        <v>82</v>
      </c>
      <c r="AV397" s="13" t="s">
        <v>82</v>
      </c>
      <c r="AW397" s="13" t="s">
        <v>33</v>
      </c>
      <c r="AX397" s="13" t="s">
        <v>72</v>
      </c>
      <c r="AY397" s="212" t="s">
        <v>143</v>
      </c>
    </row>
    <row r="398" spans="1:65" s="14" customFormat="1" ht="11.25" x14ac:dyDescent="0.2">
      <c r="B398" s="213"/>
      <c r="C398" s="214"/>
      <c r="D398" s="203" t="s">
        <v>159</v>
      </c>
      <c r="E398" s="215" t="s">
        <v>19</v>
      </c>
      <c r="F398" s="216" t="s">
        <v>161</v>
      </c>
      <c r="G398" s="214"/>
      <c r="H398" s="217">
        <v>4.2</v>
      </c>
      <c r="I398" s="218"/>
      <c r="J398" s="214"/>
      <c r="K398" s="214"/>
      <c r="L398" s="219"/>
      <c r="M398" s="220"/>
      <c r="N398" s="221"/>
      <c r="O398" s="221"/>
      <c r="P398" s="221"/>
      <c r="Q398" s="221"/>
      <c r="R398" s="221"/>
      <c r="S398" s="221"/>
      <c r="T398" s="222"/>
      <c r="AT398" s="223" t="s">
        <v>159</v>
      </c>
      <c r="AU398" s="223" t="s">
        <v>82</v>
      </c>
      <c r="AV398" s="14" t="s">
        <v>151</v>
      </c>
      <c r="AW398" s="14" t="s">
        <v>33</v>
      </c>
      <c r="AX398" s="14" t="s">
        <v>80</v>
      </c>
      <c r="AY398" s="223" t="s">
        <v>143</v>
      </c>
    </row>
    <row r="399" spans="1:65" s="2" customFormat="1" ht="49.15" customHeight="1" x14ac:dyDescent="0.2">
      <c r="A399" s="34"/>
      <c r="B399" s="35"/>
      <c r="C399" s="173" t="s">
        <v>648</v>
      </c>
      <c r="D399" s="173" t="s">
        <v>146</v>
      </c>
      <c r="E399" s="174" t="s">
        <v>649</v>
      </c>
      <c r="F399" s="175" t="s">
        <v>650</v>
      </c>
      <c r="G399" s="176" t="s">
        <v>251</v>
      </c>
      <c r="H399" s="177">
        <v>160</v>
      </c>
      <c r="I399" s="178"/>
      <c r="J399" s="179">
        <f>ROUND(I399*H399,2)</f>
        <v>0</v>
      </c>
      <c r="K399" s="175" t="s">
        <v>150</v>
      </c>
      <c r="L399" s="39"/>
      <c r="M399" s="180" t="s">
        <v>19</v>
      </c>
      <c r="N399" s="181" t="s">
        <v>43</v>
      </c>
      <c r="O399" s="64"/>
      <c r="P399" s="182">
        <f>O399*H399</f>
        <v>0</v>
      </c>
      <c r="Q399" s="182">
        <v>0</v>
      </c>
      <c r="R399" s="182">
        <f>Q399*H399</f>
        <v>0</v>
      </c>
      <c r="S399" s="182">
        <v>0</v>
      </c>
      <c r="T399" s="183">
        <f>S399*H399</f>
        <v>0</v>
      </c>
      <c r="U399" s="34"/>
      <c r="V399" s="34"/>
      <c r="W399" s="34"/>
      <c r="X399" s="34"/>
      <c r="Y399" s="34"/>
      <c r="Z399" s="34"/>
      <c r="AA399" s="34"/>
      <c r="AB399" s="34"/>
      <c r="AC399" s="34"/>
      <c r="AD399" s="34"/>
      <c r="AE399" s="34"/>
      <c r="AR399" s="184" t="s">
        <v>194</v>
      </c>
      <c r="AT399" s="184" t="s">
        <v>146</v>
      </c>
      <c r="AU399" s="184" t="s">
        <v>82</v>
      </c>
      <c r="AY399" s="17" t="s">
        <v>143</v>
      </c>
      <c r="BE399" s="185">
        <f>IF(N399="základní",J399,0)</f>
        <v>0</v>
      </c>
      <c r="BF399" s="185">
        <f>IF(N399="snížená",J399,0)</f>
        <v>0</v>
      </c>
      <c r="BG399" s="185">
        <f>IF(N399="zákl. přenesená",J399,0)</f>
        <v>0</v>
      </c>
      <c r="BH399" s="185">
        <f>IF(N399="sníž. přenesená",J399,0)</f>
        <v>0</v>
      </c>
      <c r="BI399" s="185">
        <f>IF(N399="nulová",J399,0)</f>
        <v>0</v>
      </c>
      <c r="BJ399" s="17" t="s">
        <v>80</v>
      </c>
      <c r="BK399" s="185">
        <f>ROUND(I399*H399,2)</f>
        <v>0</v>
      </c>
      <c r="BL399" s="17" t="s">
        <v>194</v>
      </c>
      <c r="BM399" s="184" t="s">
        <v>651</v>
      </c>
    </row>
    <row r="400" spans="1:65" s="2" customFormat="1" ht="11.25" x14ac:dyDescent="0.2">
      <c r="A400" s="34"/>
      <c r="B400" s="35"/>
      <c r="C400" s="36"/>
      <c r="D400" s="186" t="s">
        <v>152</v>
      </c>
      <c r="E400" s="36"/>
      <c r="F400" s="187" t="s">
        <v>652</v>
      </c>
      <c r="G400" s="36"/>
      <c r="H400" s="36"/>
      <c r="I400" s="188"/>
      <c r="J400" s="36"/>
      <c r="K400" s="36"/>
      <c r="L400" s="39"/>
      <c r="M400" s="189"/>
      <c r="N400" s="190"/>
      <c r="O400" s="64"/>
      <c r="P400" s="64"/>
      <c r="Q400" s="64"/>
      <c r="R400" s="64"/>
      <c r="S400" s="64"/>
      <c r="T400" s="65"/>
      <c r="U400" s="34"/>
      <c r="V400" s="34"/>
      <c r="W400" s="34"/>
      <c r="X400" s="34"/>
      <c r="Y400" s="34"/>
      <c r="Z400" s="34"/>
      <c r="AA400" s="34"/>
      <c r="AB400" s="34"/>
      <c r="AC400" s="34"/>
      <c r="AD400" s="34"/>
      <c r="AE400" s="34"/>
      <c r="AT400" s="17" t="s">
        <v>152</v>
      </c>
      <c r="AU400" s="17" t="s">
        <v>82</v>
      </c>
    </row>
    <row r="401" spans="1:65" s="2" customFormat="1" ht="49.15" customHeight="1" x14ac:dyDescent="0.2">
      <c r="A401" s="34"/>
      <c r="B401" s="35"/>
      <c r="C401" s="173" t="s">
        <v>653</v>
      </c>
      <c r="D401" s="173" t="s">
        <v>146</v>
      </c>
      <c r="E401" s="174" t="s">
        <v>654</v>
      </c>
      <c r="F401" s="175" t="s">
        <v>655</v>
      </c>
      <c r="G401" s="176" t="s">
        <v>251</v>
      </c>
      <c r="H401" s="177">
        <v>10</v>
      </c>
      <c r="I401" s="178"/>
      <c r="J401" s="179">
        <f>ROUND(I401*H401,2)</f>
        <v>0</v>
      </c>
      <c r="K401" s="175" t="s">
        <v>150</v>
      </c>
      <c r="L401" s="39"/>
      <c r="M401" s="180" t="s">
        <v>19</v>
      </c>
      <c r="N401" s="181" t="s">
        <v>43</v>
      </c>
      <c r="O401" s="64"/>
      <c r="P401" s="182">
        <f>O401*H401</f>
        <v>0</v>
      </c>
      <c r="Q401" s="182">
        <v>0</v>
      </c>
      <c r="R401" s="182">
        <f>Q401*H401</f>
        <v>0</v>
      </c>
      <c r="S401" s="182">
        <v>0</v>
      </c>
      <c r="T401" s="183">
        <f>S401*H401</f>
        <v>0</v>
      </c>
      <c r="U401" s="34"/>
      <c r="V401" s="34"/>
      <c r="W401" s="34"/>
      <c r="X401" s="34"/>
      <c r="Y401" s="34"/>
      <c r="Z401" s="34"/>
      <c r="AA401" s="34"/>
      <c r="AB401" s="34"/>
      <c r="AC401" s="34"/>
      <c r="AD401" s="34"/>
      <c r="AE401" s="34"/>
      <c r="AR401" s="184" t="s">
        <v>194</v>
      </c>
      <c r="AT401" s="184" t="s">
        <v>146</v>
      </c>
      <c r="AU401" s="184" t="s">
        <v>82</v>
      </c>
      <c r="AY401" s="17" t="s">
        <v>143</v>
      </c>
      <c r="BE401" s="185">
        <f>IF(N401="základní",J401,0)</f>
        <v>0</v>
      </c>
      <c r="BF401" s="185">
        <f>IF(N401="snížená",J401,0)</f>
        <v>0</v>
      </c>
      <c r="BG401" s="185">
        <f>IF(N401="zákl. přenesená",J401,0)</f>
        <v>0</v>
      </c>
      <c r="BH401" s="185">
        <f>IF(N401="sníž. přenesená",J401,0)</f>
        <v>0</v>
      </c>
      <c r="BI401" s="185">
        <f>IF(N401="nulová",J401,0)</f>
        <v>0</v>
      </c>
      <c r="BJ401" s="17" t="s">
        <v>80</v>
      </c>
      <c r="BK401" s="185">
        <f>ROUND(I401*H401,2)</f>
        <v>0</v>
      </c>
      <c r="BL401" s="17" t="s">
        <v>194</v>
      </c>
      <c r="BM401" s="184" t="s">
        <v>656</v>
      </c>
    </row>
    <row r="402" spans="1:65" s="2" customFormat="1" ht="11.25" x14ac:dyDescent="0.2">
      <c r="A402" s="34"/>
      <c r="B402" s="35"/>
      <c r="C402" s="36"/>
      <c r="D402" s="186" t="s">
        <v>152</v>
      </c>
      <c r="E402" s="36"/>
      <c r="F402" s="187" t="s">
        <v>657</v>
      </c>
      <c r="G402" s="36"/>
      <c r="H402" s="36"/>
      <c r="I402" s="188"/>
      <c r="J402" s="36"/>
      <c r="K402" s="36"/>
      <c r="L402" s="39"/>
      <c r="M402" s="189"/>
      <c r="N402" s="190"/>
      <c r="O402" s="64"/>
      <c r="P402" s="64"/>
      <c r="Q402" s="64"/>
      <c r="R402" s="64"/>
      <c r="S402" s="64"/>
      <c r="T402" s="65"/>
      <c r="U402" s="34"/>
      <c r="V402" s="34"/>
      <c r="W402" s="34"/>
      <c r="X402" s="34"/>
      <c r="Y402" s="34"/>
      <c r="Z402" s="34"/>
      <c r="AA402" s="34"/>
      <c r="AB402" s="34"/>
      <c r="AC402" s="34"/>
      <c r="AD402" s="34"/>
      <c r="AE402" s="34"/>
      <c r="AT402" s="17" t="s">
        <v>152</v>
      </c>
      <c r="AU402" s="17" t="s">
        <v>82</v>
      </c>
    </row>
    <row r="403" spans="1:65" s="2" customFormat="1" ht="37.9" customHeight="1" x14ac:dyDescent="0.2">
      <c r="A403" s="34"/>
      <c r="B403" s="35"/>
      <c r="C403" s="173" t="s">
        <v>658</v>
      </c>
      <c r="D403" s="173" t="s">
        <v>146</v>
      </c>
      <c r="E403" s="174" t="s">
        <v>659</v>
      </c>
      <c r="F403" s="175" t="s">
        <v>660</v>
      </c>
      <c r="G403" s="176" t="s">
        <v>251</v>
      </c>
      <c r="H403" s="177">
        <v>532</v>
      </c>
      <c r="I403" s="178"/>
      <c r="J403" s="179">
        <f>ROUND(I403*H403,2)</f>
        <v>0</v>
      </c>
      <c r="K403" s="175" t="s">
        <v>150</v>
      </c>
      <c r="L403" s="39"/>
      <c r="M403" s="180" t="s">
        <v>19</v>
      </c>
      <c r="N403" s="181" t="s">
        <v>43</v>
      </c>
      <c r="O403" s="64"/>
      <c r="P403" s="182">
        <f>O403*H403</f>
        <v>0</v>
      </c>
      <c r="Q403" s="182">
        <v>0</v>
      </c>
      <c r="R403" s="182">
        <f>Q403*H403</f>
        <v>0</v>
      </c>
      <c r="S403" s="182">
        <v>0</v>
      </c>
      <c r="T403" s="183">
        <f>S403*H403</f>
        <v>0</v>
      </c>
      <c r="U403" s="34"/>
      <c r="V403" s="34"/>
      <c r="W403" s="34"/>
      <c r="X403" s="34"/>
      <c r="Y403" s="34"/>
      <c r="Z403" s="34"/>
      <c r="AA403" s="34"/>
      <c r="AB403" s="34"/>
      <c r="AC403" s="34"/>
      <c r="AD403" s="34"/>
      <c r="AE403" s="34"/>
      <c r="AR403" s="184" t="s">
        <v>194</v>
      </c>
      <c r="AT403" s="184" t="s">
        <v>146</v>
      </c>
      <c r="AU403" s="184" t="s">
        <v>82</v>
      </c>
      <c r="AY403" s="17" t="s">
        <v>143</v>
      </c>
      <c r="BE403" s="185">
        <f>IF(N403="základní",J403,0)</f>
        <v>0</v>
      </c>
      <c r="BF403" s="185">
        <f>IF(N403="snížená",J403,0)</f>
        <v>0</v>
      </c>
      <c r="BG403" s="185">
        <f>IF(N403="zákl. přenesená",J403,0)</f>
        <v>0</v>
      </c>
      <c r="BH403" s="185">
        <f>IF(N403="sníž. přenesená",J403,0)</f>
        <v>0</v>
      </c>
      <c r="BI403" s="185">
        <f>IF(N403="nulová",J403,0)</f>
        <v>0</v>
      </c>
      <c r="BJ403" s="17" t="s">
        <v>80</v>
      </c>
      <c r="BK403" s="185">
        <f>ROUND(I403*H403,2)</f>
        <v>0</v>
      </c>
      <c r="BL403" s="17" t="s">
        <v>194</v>
      </c>
      <c r="BM403" s="184" t="s">
        <v>661</v>
      </c>
    </row>
    <row r="404" spans="1:65" s="2" customFormat="1" ht="11.25" x14ac:dyDescent="0.2">
      <c r="A404" s="34"/>
      <c r="B404" s="35"/>
      <c r="C404" s="36"/>
      <c r="D404" s="186" t="s">
        <v>152</v>
      </c>
      <c r="E404" s="36"/>
      <c r="F404" s="187" t="s">
        <v>662</v>
      </c>
      <c r="G404" s="36"/>
      <c r="H404" s="36"/>
      <c r="I404" s="188"/>
      <c r="J404" s="36"/>
      <c r="K404" s="36"/>
      <c r="L404" s="39"/>
      <c r="M404" s="189"/>
      <c r="N404" s="190"/>
      <c r="O404" s="64"/>
      <c r="P404" s="64"/>
      <c r="Q404" s="64"/>
      <c r="R404" s="64"/>
      <c r="S404" s="64"/>
      <c r="T404" s="65"/>
      <c r="U404" s="34"/>
      <c r="V404" s="34"/>
      <c r="W404" s="34"/>
      <c r="X404" s="34"/>
      <c r="Y404" s="34"/>
      <c r="Z404" s="34"/>
      <c r="AA404" s="34"/>
      <c r="AB404" s="34"/>
      <c r="AC404" s="34"/>
      <c r="AD404" s="34"/>
      <c r="AE404" s="34"/>
      <c r="AT404" s="17" t="s">
        <v>152</v>
      </c>
      <c r="AU404" s="17" t="s">
        <v>82</v>
      </c>
    </row>
    <row r="405" spans="1:65" s="2" customFormat="1" ht="24.2" customHeight="1" x14ac:dyDescent="0.2">
      <c r="A405" s="34"/>
      <c r="B405" s="35"/>
      <c r="C405" s="191" t="s">
        <v>663</v>
      </c>
      <c r="D405" s="191" t="s">
        <v>155</v>
      </c>
      <c r="E405" s="192" t="s">
        <v>664</v>
      </c>
      <c r="F405" s="193" t="s">
        <v>665</v>
      </c>
      <c r="G405" s="194" t="s">
        <v>251</v>
      </c>
      <c r="H405" s="195">
        <v>65</v>
      </c>
      <c r="I405" s="196"/>
      <c r="J405" s="197">
        <f t="shared" ref="J405:J418" si="10">ROUND(I405*H405,2)</f>
        <v>0</v>
      </c>
      <c r="K405" s="193" t="s">
        <v>19</v>
      </c>
      <c r="L405" s="198"/>
      <c r="M405" s="199" t="s">
        <v>19</v>
      </c>
      <c r="N405" s="200" t="s">
        <v>43</v>
      </c>
      <c r="O405" s="64"/>
      <c r="P405" s="182">
        <f t="shared" ref="P405:P418" si="11">O405*H405</f>
        <v>0</v>
      </c>
      <c r="Q405" s="182">
        <v>0</v>
      </c>
      <c r="R405" s="182">
        <f t="shared" ref="R405:R418" si="12">Q405*H405</f>
        <v>0</v>
      </c>
      <c r="S405" s="182">
        <v>0</v>
      </c>
      <c r="T405" s="183">
        <f t="shared" ref="T405:T418" si="13">S405*H405</f>
        <v>0</v>
      </c>
      <c r="U405" s="34"/>
      <c r="V405" s="34"/>
      <c r="W405" s="34"/>
      <c r="X405" s="34"/>
      <c r="Y405" s="34"/>
      <c r="Z405" s="34"/>
      <c r="AA405" s="34"/>
      <c r="AB405" s="34"/>
      <c r="AC405" s="34"/>
      <c r="AD405" s="34"/>
      <c r="AE405" s="34"/>
      <c r="AR405" s="184" t="s">
        <v>232</v>
      </c>
      <c r="AT405" s="184" t="s">
        <v>155</v>
      </c>
      <c r="AU405" s="184" t="s">
        <v>82</v>
      </c>
      <c r="AY405" s="17" t="s">
        <v>143</v>
      </c>
      <c r="BE405" s="185">
        <f t="shared" ref="BE405:BE418" si="14">IF(N405="základní",J405,0)</f>
        <v>0</v>
      </c>
      <c r="BF405" s="185">
        <f t="shared" ref="BF405:BF418" si="15">IF(N405="snížená",J405,0)</f>
        <v>0</v>
      </c>
      <c r="BG405" s="185">
        <f t="shared" ref="BG405:BG418" si="16">IF(N405="zákl. přenesená",J405,0)</f>
        <v>0</v>
      </c>
      <c r="BH405" s="185">
        <f t="shared" ref="BH405:BH418" si="17">IF(N405="sníž. přenesená",J405,0)</f>
        <v>0</v>
      </c>
      <c r="BI405" s="185">
        <f t="shared" ref="BI405:BI418" si="18">IF(N405="nulová",J405,0)</f>
        <v>0</v>
      </c>
      <c r="BJ405" s="17" t="s">
        <v>80</v>
      </c>
      <c r="BK405" s="185">
        <f t="shared" ref="BK405:BK418" si="19">ROUND(I405*H405,2)</f>
        <v>0</v>
      </c>
      <c r="BL405" s="17" t="s">
        <v>194</v>
      </c>
      <c r="BM405" s="184" t="s">
        <v>666</v>
      </c>
    </row>
    <row r="406" spans="1:65" s="2" customFormat="1" ht="16.5" customHeight="1" x14ac:dyDescent="0.2">
      <c r="A406" s="34"/>
      <c r="B406" s="35"/>
      <c r="C406" s="191" t="s">
        <v>667</v>
      </c>
      <c r="D406" s="191" t="s">
        <v>155</v>
      </c>
      <c r="E406" s="192" t="s">
        <v>668</v>
      </c>
      <c r="F406" s="193" t="s">
        <v>669</v>
      </c>
      <c r="G406" s="194" t="s">
        <v>149</v>
      </c>
      <c r="H406" s="195">
        <v>4</v>
      </c>
      <c r="I406" s="196"/>
      <c r="J406" s="197">
        <f t="shared" si="10"/>
        <v>0</v>
      </c>
      <c r="K406" s="193" t="s">
        <v>19</v>
      </c>
      <c r="L406" s="198"/>
      <c r="M406" s="199" t="s">
        <v>19</v>
      </c>
      <c r="N406" s="200" t="s">
        <v>43</v>
      </c>
      <c r="O406" s="64"/>
      <c r="P406" s="182">
        <f t="shared" si="11"/>
        <v>0</v>
      </c>
      <c r="Q406" s="182">
        <v>0</v>
      </c>
      <c r="R406" s="182">
        <f t="shared" si="12"/>
        <v>0</v>
      </c>
      <c r="S406" s="182">
        <v>0</v>
      </c>
      <c r="T406" s="183">
        <f t="shared" si="13"/>
        <v>0</v>
      </c>
      <c r="U406" s="34"/>
      <c r="V406" s="34"/>
      <c r="W406" s="34"/>
      <c r="X406" s="34"/>
      <c r="Y406" s="34"/>
      <c r="Z406" s="34"/>
      <c r="AA406" s="34"/>
      <c r="AB406" s="34"/>
      <c r="AC406" s="34"/>
      <c r="AD406" s="34"/>
      <c r="AE406" s="34"/>
      <c r="AR406" s="184" t="s">
        <v>232</v>
      </c>
      <c r="AT406" s="184" t="s">
        <v>155</v>
      </c>
      <c r="AU406" s="184" t="s">
        <v>82</v>
      </c>
      <c r="AY406" s="17" t="s">
        <v>143</v>
      </c>
      <c r="BE406" s="185">
        <f t="shared" si="14"/>
        <v>0</v>
      </c>
      <c r="BF406" s="185">
        <f t="shared" si="15"/>
        <v>0</v>
      </c>
      <c r="BG406" s="185">
        <f t="shared" si="16"/>
        <v>0</v>
      </c>
      <c r="BH406" s="185">
        <f t="shared" si="17"/>
        <v>0</v>
      </c>
      <c r="BI406" s="185">
        <f t="shared" si="18"/>
        <v>0</v>
      </c>
      <c r="BJ406" s="17" t="s">
        <v>80</v>
      </c>
      <c r="BK406" s="185">
        <f t="shared" si="19"/>
        <v>0</v>
      </c>
      <c r="BL406" s="17" t="s">
        <v>194</v>
      </c>
      <c r="BM406" s="184" t="s">
        <v>670</v>
      </c>
    </row>
    <row r="407" spans="1:65" s="2" customFormat="1" ht="24.2" customHeight="1" x14ac:dyDescent="0.2">
      <c r="A407" s="34"/>
      <c r="B407" s="35"/>
      <c r="C407" s="191" t="s">
        <v>671</v>
      </c>
      <c r="D407" s="191" t="s">
        <v>155</v>
      </c>
      <c r="E407" s="192" t="s">
        <v>672</v>
      </c>
      <c r="F407" s="193" t="s">
        <v>673</v>
      </c>
      <c r="G407" s="194" t="s">
        <v>251</v>
      </c>
      <c r="H407" s="195">
        <v>45</v>
      </c>
      <c r="I407" s="196"/>
      <c r="J407" s="197">
        <f t="shared" si="10"/>
        <v>0</v>
      </c>
      <c r="K407" s="193" t="s">
        <v>19</v>
      </c>
      <c r="L407" s="198"/>
      <c r="M407" s="199" t="s">
        <v>19</v>
      </c>
      <c r="N407" s="200" t="s">
        <v>43</v>
      </c>
      <c r="O407" s="64"/>
      <c r="P407" s="182">
        <f t="shared" si="11"/>
        <v>0</v>
      </c>
      <c r="Q407" s="182">
        <v>0</v>
      </c>
      <c r="R407" s="182">
        <f t="shared" si="12"/>
        <v>0</v>
      </c>
      <c r="S407" s="182">
        <v>0</v>
      </c>
      <c r="T407" s="183">
        <f t="shared" si="13"/>
        <v>0</v>
      </c>
      <c r="U407" s="34"/>
      <c r="V407" s="34"/>
      <c r="W407" s="34"/>
      <c r="X407" s="34"/>
      <c r="Y407" s="34"/>
      <c r="Z407" s="34"/>
      <c r="AA407" s="34"/>
      <c r="AB407" s="34"/>
      <c r="AC407" s="34"/>
      <c r="AD407" s="34"/>
      <c r="AE407" s="34"/>
      <c r="AR407" s="184" t="s">
        <v>232</v>
      </c>
      <c r="AT407" s="184" t="s">
        <v>155</v>
      </c>
      <c r="AU407" s="184" t="s">
        <v>82</v>
      </c>
      <c r="AY407" s="17" t="s">
        <v>143</v>
      </c>
      <c r="BE407" s="185">
        <f t="shared" si="14"/>
        <v>0</v>
      </c>
      <c r="BF407" s="185">
        <f t="shared" si="15"/>
        <v>0</v>
      </c>
      <c r="BG407" s="185">
        <f t="shared" si="16"/>
        <v>0</v>
      </c>
      <c r="BH407" s="185">
        <f t="shared" si="17"/>
        <v>0</v>
      </c>
      <c r="BI407" s="185">
        <f t="shared" si="18"/>
        <v>0</v>
      </c>
      <c r="BJ407" s="17" t="s">
        <v>80</v>
      </c>
      <c r="BK407" s="185">
        <f t="shared" si="19"/>
        <v>0</v>
      </c>
      <c r="BL407" s="17" t="s">
        <v>194</v>
      </c>
      <c r="BM407" s="184" t="s">
        <v>674</v>
      </c>
    </row>
    <row r="408" spans="1:65" s="2" customFormat="1" ht="16.5" customHeight="1" x14ac:dyDescent="0.2">
      <c r="A408" s="34"/>
      <c r="B408" s="35"/>
      <c r="C408" s="191" t="s">
        <v>675</v>
      </c>
      <c r="D408" s="191" t="s">
        <v>155</v>
      </c>
      <c r="E408" s="192" t="s">
        <v>676</v>
      </c>
      <c r="F408" s="193" t="s">
        <v>677</v>
      </c>
      <c r="G408" s="194" t="s">
        <v>308</v>
      </c>
      <c r="H408" s="195">
        <v>600</v>
      </c>
      <c r="I408" s="196"/>
      <c r="J408" s="197">
        <f t="shared" si="10"/>
        <v>0</v>
      </c>
      <c r="K408" s="193" t="s">
        <v>19</v>
      </c>
      <c r="L408" s="198"/>
      <c r="M408" s="199" t="s">
        <v>19</v>
      </c>
      <c r="N408" s="200" t="s">
        <v>43</v>
      </c>
      <c r="O408" s="64"/>
      <c r="P408" s="182">
        <f t="shared" si="11"/>
        <v>0</v>
      </c>
      <c r="Q408" s="182">
        <v>0</v>
      </c>
      <c r="R408" s="182">
        <f t="shared" si="12"/>
        <v>0</v>
      </c>
      <c r="S408" s="182">
        <v>0</v>
      </c>
      <c r="T408" s="183">
        <f t="shared" si="13"/>
        <v>0</v>
      </c>
      <c r="U408" s="34"/>
      <c r="V408" s="34"/>
      <c r="W408" s="34"/>
      <c r="X408" s="34"/>
      <c r="Y408" s="34"/>
      <c r="Z408" s="34"/>
      <c r="AA408" s="34"/>
      <c r="AB408" s="34"/>
      <c r="AC408" s="34"/>
      <c r="AD408" s="34"/>
      <c r="AE408" s="34"/>
      <c r="AR408" s="184" t="s">
        <v>232</v>
      </c>
      <c r="AT408" s="184" t="s">
        <v>155</v>
      </c>
      <c r="AU408" s="184" t="s">
        <v>82</v>
      </c>
      <c r="AY408" s="17" t="s">
        <v>143</v>
      </c>
      <c r="BE408" s="185">
        <f t="shared" si="14"/>
        <v>0</v>
      </c>
      <c r="BF408" s="185">
        <f t="shared" si="15"/>
        <v>0</v>
      </c>
      <c r="BG408" s="185">
        <f t="shared" si="16"/>
        <v>0</v>
      </c>
      <c r="BH408" s="185">
        <f t="shared" si="17"/>
        <v>0</v>
      </c>
      <c r="BI408" s="185">
        <f t="shared" si="18"/>
        <v>0</v>
      </c>
      <c r="BJ408" s="17" t="s">
        <v>80</v>
      </c>
      <c r="BK408" s="185">
        <f t="shared" si="19"/>
        <v>0</v>
      </c>
      <c r="BL408" s="17" t="s">
        <v>194</v>
      </c>
      <c r="BM408" s="184" t="s">
        <v>678</v>
      </c>
    </row>
    <row r="409" spans="1:65" s="2" customFormat="1" ht="16.5" customHeight="1" x14ac:dyDescent="0.2">
      <c r="A409" s="34"/>
      <c r="B409" s="35"/>
      <c r="C409" s="191" t="s">
        <v>679</v>
      </c>
      <c r="D409" s="191" t="s">
        <v>155</v>
      </c>
      <c r="E409" s="192" t="s">
        <v>680</v>
      </c>
      <c r="F409" s="193" t="s">
        <v>681</v>
      </c>
      <c r="G409" s="194" t="s">
        <v>308</v>
      </c>
      <c r="H409" s="195">
        <v>2</v>
      </c>
      <c r="I409" s="196"/>
      <c r="J409" s="197">
        <f t="shared" si="10"/>
        <v>0</v>
      </c>
      <c r="K409" s="193" t="s">
        <v>19</v>
      </c>
      <c r="L409" s="198"/>
      <c r="M409" s="199" t="s">
        <v>19</v>
      </c>
      <c r="N409" s="200" t="s">
        <v>43</v>
      </c>
      <c r="O409" s="64"/>
      <c r="P409" s="182">
        <f t="shared" si="11"/>
        <v>0</v>
      </c>
      <c r="Q409" s="182">
        <v>0</v>
      </c>
      <c r="R409" s="182">
        <f t="shared" si="12"/>
        <v>0</v>
      </c>
      <c r="S409" s="182">
        <v>0</v>
      </c>
      <c r="T409" s="183">
        <f t="shared" si="13"/>
        <v>0</v>
      </c>
      <c r="U409" s="34"/>
      <c r="V409" s="34"/>
      <c r="W409" s="34"/>
      <c r="X409" s="34"/>
      <c r="Y409" s="34"/>
      <c r="Z409" s="34"/>
      <c r="AA409" s="34"/>
      <c r="AB409" s="34"/>
      <c r="AC409" s="34"/>
      <c r="AD409" s="34"/>
      <c r="AE409" s="34"/>
      <c r="AR409" s="184" t="s">
        <v>232</v>
      </c>
      <c r="AT409" s="184" t="s">
        <v>155</v>
      </c>
      <c r="AU409" s="184" t="s">
        <v>82</v>
      </c>
      <c r="AY409" s="17" t="s">
        <v>143</v>
      </c>
      <c r="BE409" s="185">
        <f t="shared" si="14"/>
        <v>0</v>
      </c>
      <c r="BF409" s="185">
        <f t="shared" si="15"/>
        <v>0</v>
      </c>
      <c r="BG409" s="185">
        <f t="shared" si="16"/>
        <v>0</v>
      </c>
      <c r="BH409" s="185">
        <f t="shared" si="17"/>
        <v>0</v>
      </c>
      <c r="BI409" s="185">
        <f t="shared" si="18"/>
        <v>0</v>
      </c>
      <c r="BJ409" s="17" t="s">
        <v>80</v>
      </c>
      <c r="BK409" s="185">
        <f t="shared" si="19"/>
        <v>0</v>
      </c>
      <c r="BL409" s="17" t="s">
        <v>194</v>
      </c>
      <c r="BM409" s="184" t="s">
        <v>682</v>
      </c>
    </row>
    <row r="410" spans="1:65" s="2" customFormat="1" ht="24.2" customHeight="1" x14ac:dyDescent="0.2">
      <c r="A410" s="34"/>
      <c r="B410" s="35"/>
      <c r="C410" s="191" t="s">
        <v>683</v>
      </c>
      <c r="D410" s="191" t="s">
        <v>155</v>
      </c>
      <c r="E410" s="192" t="s">
        <v>684</v>
      </c>
      <c r="F410" s="193" t="s">
        <v>685</v>
      </c>
      <c r="G410" s="194" t="s">
        <v>251</v>
      </c>
      <c r="H410" s="195">
        <v>8</v>
      </c>
      <c r="I410" s="196"/>
      <c r="J410" s="197">
        <f t="shared" si="10"/>
        <v>0</v>
      </c>
      <c r="K410" s="193" t="s">
        <v>19</v>
      </c>
      <c r="L410" s="198"/>
      <c r="M410" s="199" t="s">
        <v>19</v>
      </c>
      <c r="N410" s="200" t="s">
        <v>43</v>
      </c>
      <c r="O410" s="64"/>
      <c r="P410" s="182">
        <f t="shared" si="11"/>
        <v>0</v>
      </c>
      <c r="Q410" s="182">
        <v>0</v>
      </c>
      <c r="R410" s="182">
        <f t="shared" si="12"/>
        <v>0</v>
      </c>
      <c r="S410" s="182">
        <v>0</v>
      </c>
      <c r="T410" s="183">
        <f t="shared" si="13"/>
        <v>0</v>
      </c>
      <c r="U410" s="34"/>
      <c r="V410" s="34"/>
      <c r="W410" s="34"/>
      <c r="X410" s="34"/>
      <c r="Y410" s="34"/>
      <c r="Z410" s="34"/>
      <c r="AA410" s="34"/>
      <c r="AB410" s="34"/>
      <c r="AC410" s="34"/>
      <c r="AD410" s="34"/>
      <c r="AE410" s="34"/>
      <c r="AR410" s="184" t="s">
        <v>232</v>
      </c>
      <c r="AT410" s="184" t="s">
        <v>155</v>
      </c>
      <c r="AU410" s="184" t="s">
        <v>82</v>
      </c>
      <c r="AY410" s="17" t="s">
        <v>143</v>
      </c>
      <c r="BE410" s="185">
        <f t="shared" si="14"/>
        <v>0</v>
      </c>
      <c r="BF410" s="185">
        <f t="shared" si="15"/>
        <v>0</v>
      </c>
      <c r="BG410" s="185">
        <f t="shared" si="16"/>
        <v>0</v>
      </c>
      <c r="BH410" s="185">
        <f t="shared" si="17"/>
        <v>0</v>
      </c>
      <c r="BI410" s="185">
        <f t="shared" si="18"/>
        <v>0</v>
      </c>
      <c r="BJ410" s="17" t="s">
        <v>80</v>
      </c>
      <c r="BK410" s="185">
        <f t="shared" si="19"/>
        <v>0</v>
      </c>
      <c r="BL410" s="17" t="s">
        <v>194</v>
      </c>
      <c r="BM410" s="184" t="s">
        <v>686</v>
      </c>
    </row>
    <row r="411" spans="1:65" s="2" customFormat="1" ht="24.2" customHeight="1" x14ac:dyDescent="0.2">
      <c r="A411" s="34"/>
      <c r="B411" s="35"/>
      <c r="C411" s="191" t="s">
        <v>687</v>
      </c>
      <c r="D411" s="191" t="s">
        <v>155</v>
      </c>
      <c r="E411" s="192" t="s">
        <v>688</v>
      </c>
      <c r="F411" s="193" t="s">
        <v>689</v>
      </c>
      <c r="G411" s="194" t="s">
        <v>251</v>
      </c>
      <c r="H411" s="195">
        <v>90</v>
      </c>
      <c r="I411" s="196"/>
      <c r="J411" s="197">
        <f t="shared" si="10"/>
        <v>0</v>
      </c>
      <c r="K411" s="193" t="s">
        <v>19</v>
      </c>
      <c r="L411" s="198"/>
      <c r="M411" s="199" t="s">
        <v>19</v>
      </c>
      <c r="N411" s="200" t="s">
        <v>43</v>
      </c>
      <c r="O411" s="64"/>
      <c r="P411" s="182">
        <f t="shared" si="11"/>
        <v>0</v>
      </c>
      <c r="Q411" s="182">
        <v>0</v>
      </c>
      <c r="R411" s="182">
        <f t="shared" si="12"/>
        <v>0</v>
      </c>
      <c r="S411" s="182">
        <v>0</v>
      </c>
      <c r="T411" s="183">
        <f t="shared" si="13"/>
        <v>0</v>
      </c>
      <c r="U411" s="34"/>
      <c r="V411" s="34"/>
      <c r="W411" s="34"/>
      <c r="X411" s="34"/>
      <c r="Y411" s="34"/>
      <c r="Z411" s="34"/>
      <c r="AA411" s="34"/>
      <c r="AB411" s="34"/>
      <c r="AC411" s="34"/>
      <c r="AD411" s="34"/>
      <c r="AE411" s="34"/>
      <c r="AR411" s="184" t="s">
        <v>232</v>
      </c>
      <c r="AT411" s="184" t="s">
        <v>155</v>
      </c>
      <c r="AU411" s="184" t="s">
        <v>82</v>
      </c>
      <c r="AY411" s="17" t="s">
        <v>143</v>
      </c>
      <c r="BE411" s="185">
        <f t="shared" si="14"/>
        <v>0</v>
      </c>
      <c r="BF411" s="185">
        <f t="shared" si="15"/>
        <v>0</v>
      </c>
      <c r="BG411" s="185">
        <f t="shared" si="16"/>
        <v>0</v>
      </c>
      <c r="BH411" s="185">
        <f t="shared" si="17"/>
        <v>0</v>
      </c>
      <c r="BI411" s="185">
        <f t="shared" si="18"/>
        <v>0</v>
      </c>
      <c r="BJ411" s="17" t="s">
        <v>80</v>
      </c>
      <c r="BK411" s="185">
        <f t="shared" si="19"/>
        <v>0</v>
      </c>
      <c r="BL411" s="17" t="s">
        <v>194</v>
      </c>
      <c r="BM411" s="184" t="s">
        <v>690</v>
      </c>
    </row>
    <row r="412" spans="1:65" s="2" customFormat="1" ht="24.2" customHeight="1" x14ac:dyDescent="0.2">
      <c r="A412" s="34"/>
      <c r="B412" s="35"/>
      <c r="C412" s="191" t="s">
        <v>691</v>
      </c>
      <c r="D412" s="191" t="s">
        <v>155</v>
      </c>
      <c r="E412" s="192" t="s">
        <v>692</v>
      </c>
      <c r="F412" s="193" t="s">
        <v>693</v>
      </c>
      <c r="G412" s="194" t="s">
        <v>251</v>
      </c>
      <c r="H412" s="195">
        <v>65</v>
      </c>
      <c r="I412" s="196"/>
      <c r="J412" s="197">
        <f t="shared" si="10"/>
        <v>0</v>
      </c>
      <c r="K412" s="193" t="s">
        <v>19</v>
      </c>
      <c r="L412" s="198"/>
      <c r="M412" s="199" t="s">
        <v>19</v>
      </c>
      <c r="N412" s="200" t="s">
        <v>43</v>
      </c>
      <c r="O412" s="64"/>
      <c r="P412" s="182">
        <f t="shared" si="11"/>
        <v>0</v>
      </c>
      <c r="Q412" s="182">
        <v>0</v>
      </c>
      <c r="R412" s="182">
        <f t="shared" si="12"/>
        <v>0</v>
      </c>
      <c r="S412" s="182">
        <v>0</v>
      </c>
      <c r="T412" s="183">
        <f t="shared" si="13"/>
        <v>0</v>
      </c>
      <c r="U412" s="34"/>
      <c r="V412" s="34"/>
      <c r="W412" s="34"/>
      <c r="X412" s="34"/>
      <c r="Y412" s="34"/>
      <c r="Z412" s="34"/>
      <c r="AA412" s="34"/>
      <c r="AB412" s="34"/>
      <c r="AC412" s="34"/>
      <c r="AD412" s="34"/>
      <c r="AE412" s="34"/>
      <c r="AR412" s="184" t="s">
        <v>232</v>
      </c>
      <c r="AT412" s="184" t="s">
        <v>155</v>
      </c>
      <c r="AU412" s="184" t="s">
        <v>82</v>
      </c>
      <c r="AY412" s="17" t="s">
        <v>143</v>
      </c>
      <c r="BE412" s="185">
        <f t="shared" si="14"/>
        <v>0</v>
      </c>
      <c r="BF412" s="185">
        <f t="shared" si="15"/>
        <v>0</v>
      </c>
      <c r="BG412" s="185">
        <f t="shared" si="16"/>
        <v>0</v>
      </c>
      <c r="BH412" s="185">
        <f t="shared" si="17"/>
        <v>0</v>
      </c>
      <c r="BI412" s="185">
        <f t="shared" si="18"/>
        <v>0</v>
      </c>
      <c r="BJ412" s="17" t="s">
        <v>80</v>
      </c>
      <c r="BK412" s="185">
        <f t="shared" si="19"/>
        <v>0</v>
      </c>
      <c r="BL412" s="17" t="s">
        <v>194</v>
      </c>
      <c r="BM412" s="184" t="s">
        <v>694</v>
      </c>
    </row>
    <row r="413" spans="1:65" s="2" customFormat="1" ht="24.2" customHeight="1" x14ac:dyDescent="0.2">
      <c r="A413" s="34"/>
      <c r="B413" s="35"/>
      <c r="C413" s="191" t="s">
        <v>695</v>
      </c>
      <c r="D413" s="191" t="s">
        <v>155</v>
      </c>
      <c r="E413" s="192" t="s">
        <v>696</v>
      </c>
      <c r="F413" s="193" t="s">
        <v>697</v>
      </c>
      <c r="G413" s="194" t="s">
        <v>251</v>
      </c>
      <c r="H413" s="195">
        <v>60</v>
      </c>
      <c r="I413" s="196"/>
      <c r="J413" s="197">
        <f t="shared" si="10"/>
        <v>0</v>
      </c>
      <c r="K413" s="193" t="s">
        <v>19</v>
      </c>
      <c r="L413" s="198"/>
      <c r="M413" s="199" t="s">
        <v>19</v>
      </c>
      <c r="N413" s="200" t="s">
        <v>43</v>
      </c>
      <c r="O413" s="64"/>
      <c r="P413" s="182">
        <f t="shared" si="11"/>
        <v>0</v>
      </c>
      <c r="Q413" s="182">
        <v>0</v>
      </c>
      <c r="R413" s="182">
        <f t="shared" si="12"/>
        <v>0</v>
      </c>
      <c r="S413" s="182">
        <v>0</v>
      </c>
      <c r="T413" s="183">
        <f t="shared" si="13"/>
        <v>0</v>
      </c>
      <c r="U413" s="34"/>
      <c r="V413" s="34"/>
      <c r="W413" s="34"/>
      <c r="X413" s="34"/>
      <c r="Y413" s="34"/>
      <c r="Z413" s="34"/>
      <c r="AA413" s="34"/>
      <c r="AB413" s="34"/>
      <c r="AC413" s="34"/>
      <c r="AD413" s="34"/>
      <c r="AE413" s="34"/>
      <c r="AR413" s="184" t="s">
        <v>232</v>
      </c>
      <c r="AT413" s="184" t="s">
        <v>155</v>
      </c>
      <c r="AU413" s="184" t="s">
        <v>82</v>
      </c>
      <c r="AY413" s="17" t="s">
        <v>143</v>
      </c>
      <c r="BE413" s="185">
        <f t="shared" si="14"/>
        <v>0</v>
      </c>
      <c r="BF413" s="185">
        <f t="shared" si="15"/>
        <v>0</v>
      </c>
      <c r="BG413" s="185">
        <f t="shared" si="16"/>
        <v>0</v>
      </c>
      <c r="BH413" s="185">
        <f t="shared" si="17"/>
        <v>0</v>
      </c>
      <c r="BI413" s="185">
        <f t="shared" si="18"/>
        <v>0</v>
      </c>
      <c r="BJ413" s="17" t="s">
        <v>80</v>
      </c>
      <c r="BK413" s="185">
        <f t="shared" si="19"/>
        <v>0</v>
      </c>
      <c r="BL413" s="17" t="s">
        <v>194</v>
      </c>
      <c r="BM413" s="184" t="s">
        <v>698</v>
      </c>
    </row>
    <row r="414" spans="1:65" s="2" customFormat="1" ht="24.2" customHeight="1" x14ac:dyDescent="0.2">
      <c r="A414" s="34"/>
      <c r="B414" s="35"/>
      <c r="C414" s="191" t="s">
        <v>699</v>
      </c>
      <c r="D414" s="191" t="s">
        <v>155</v>
      </c>
      <c r="E414" s="192" t="s">
        <v>700</v>
      </c>
      <c r="F414" s="193" t="s">
        <v>701</v>
      </c>
      <c r="G414" s="194" t="s">
        <v>251</v>
      </c>
      <c r="H414" s="195">
        <v>65</v>
      </c>
      <c r="I414" s="196"/>
      <c r="J414" s="197">
        <f t="shared" si="10"/>
        <v>0</v>
      </c>
      <c r="K414" s="193" t="s">
        <v>19</v>
      </c>
      <c r="L414" s="198"/>
      <c r="M414" s="199" t="s">
        <v>19</v>
      </c>
      <c r="N414" s="200" t="s">
        <v>43</v>
      </c>
      <c r="O414" s="64"/>
      <c r="P414" s="182">
        <f t="shared" si="11"/>
        <v>0</v>
      </c>
      <c r="Q414" s="182">
        <v>0</v>
      </c>
      <c r="R414" s="182">
        <f t="shared" si="12"/>
        <v>0</v>
      </c>
      <c r="S414" s="182">
        <v>0</v>
      </c>
      <c r="T414" s="183">
        <f t="shared" si="13"/>
        <v>0</v>
      </c>
      <c r="U414" s="34"/>
      <c r="V414" s="34"/>
      <c r="W414" s="34"/>
      <c r="X414" s="34"/>
      <c r="Y414" s="34"/>
      <c r="Z414" s="34"/>
      <c r="AA414" s="34"/>
      <c r="AB414" s="34"/>
      <c r="AC414" s="34"/>
      <c r="AD414" s="34"/>
      <c r="AE414" s="34"/>
      <c r="AR414" s="184" t="s">
        <v>232</v>
      </c>
      <c r="AT414" s="184" t="s">
        <v>155</v>
      </c>
      <c r="AU414" s="184" t="s">
        <v>82</v>
      </c>
      <c r="AY414" s="17" t="s">
        <v>143</v>
      </c>
      <c r="BE414" s="185">
        <f t="shared" si="14"/>
        <v>0</v>
      </c>
      <c r="BF414" s="185">
        <f t="shared" si="15"/>
        <v>0</v>
      </c>
      <c r="BG414" s="185">
        <f t="shared" si="16"/>
        <v>0</v>
      </c>
      <c r="BH414" s="185">
        <f t="shared" si="17"/>
        <v>0</v>
      </c>
      <c r="BI414" s="185">
        <f t="shared" si="18"/>
        <v>0</v>
      </c>
      <c r="BJ414" s="17" t="s">
        <v>80</v>
      </c>
      <c r="BK414" s="185">
        <f t="shared" si="19"/>
        <v>0</v>
      </c>
      <c r="BL414" s="17" t="s">
        <v>194</v>
      </c>
      <c r="BM414" s="184" t="s">
        <v>702</v>
      </c>
    </row>
    <row r="415" spans="1:65" s="2" customFormat="1" ht="24.2" customHeight="1" x14ac:dyDescent="0.2">
      <c r="A415" s="34"/>
      <c r="B415" s="35"/>
      <c r="C415" s="191" t="s">
        <v>703</v>
      </c>
      <c r="D415" s="191" t="s">
        <v>155</v>
      </c>
      <c r="E415" s="192" t="s">
        <v>704</v>
      </c>
      <c r="F415" s="193" t="s">
        <v>705</v>
      </c>
      <c r="G415" s="194" t="s">
        <v>251</v>
      </c>
      <c r="H415" s="195">
        <v>130</v>
      </c>
      <c r="I415" s="196"/>
      <c r="J415" s="197">
        <f t="shared" si="10"/>
        <v>0</v>
      </c>
      <c r="K415" s="193" t="s">
        <v>19</v>
      </c>
      <c r="L415" s="198"/>
      <c r="M415" s="199" t="s">
        <v>19</v>
      </c>
      <c r="N415" s="200" t="s">
        <v>43</v>
      </c>
      <c r="O415" s="64"/>
      <c r="P415" s="182">
        <f t="shared" si="11"/>
        <v>0</v>
      </c>
      <c r="Q415" s="182">
        <v>0</v>
      </c>
      <c r="R415" s="182">
        <f t="shared" si="12"/>
        <v>0</v>
      </c>
      <c r="S415" s="182">
        <v>0</v>
      </c>
      <c r="T415" s="183">
        <f t="shared" si="13"/>
        <v>0</v>
      </c>
      <c r="U415" s="34"/>
      <c r="V415" s="34"/>
      <c r="W415" s="34"/>
      <c r="X415" s="34"/>
      <c r="Y415" s="34"/>
      <c r="Z415" s="34"/>
      <c r="AA415" s="34"/>
      <c r="AB415" s="34"/>
      <c r="AC415" s="34"/>
      <c r="AD415" s="34"/>
      <c r="AE415" s="34"/>
      <c r="AR415" s="184" t="s">
        <v>232</v>
      </c>
      <c r="AT415" s="184" t="s">
        <v>155</v>
      </c>
      <c r="AU415" s="184" t="s">
        <v>82</v>
      </c>
      <c r="AY415" s="17" t="s">
        <v>143</v>
      </c>
      <c r="BE415" s="185">
        <f t="shared" si="14"/>
        <v>0</v>
      </c>
      <c r="BF415" s="185">
        <f t="shared" si="15"/>
        <v>0</v>
      </c>
      <c r="BG415" s="185">
        <f t="shared" si="16"/>
        <v>0</v>
      </c>
      <c r="BH415" s="185">
        <f t="shared" si="17"/>
        <v>0</v>
      </c>
      <c r="BI415" s="185">
        <f t="shared" si="18"/>
        <v>0</v>
      </c>
      <c r="BJ415" s="17" t="s">
        <v>80</v>
      </c>
      <c r="BK415" s="185">
        <f t="shared" si="19"/>
        <v>0</v>
      </c>
      <c r="BL415" s="17" t="s">
        <v>194</v>
      </c>
      <c r="BM415" s="184" t="s">
        <v>706</v>
      </c>
    </row>
    <row r="416" spans="1:65" s="2" customFormat="1" ht="24.2" customHeight="1" x14ac:dyDescent="0.2">
      <c r="A416" s="34"/>
      <c r="B416" s="35"/>
      <c r="C416" s="191" t="s">
        <v>707</v>
      </c>
      <c r="D416" s="191" t="s">
        <v>155</v>
      </c>
      <c r="E416" s="192" t="s">
        <v>708</v>
      </c>
      <c r="F416" s="193" t="s">
        <v>709</v>
      </c>
      <c r="G416" s="194" t="s">
        <v>251</v>
      </c>
      <c r="H416" s="195">
        <v>4</v>
      </c>
      <c r="I416" s="196"/>
      <c r="J416" s="197">
        <f t="shared" si="10"/>
        <v>0</v>
      </c>
      <c r="K416" s="193" t="s">
        <v>19</v>
      </c>
      <c r="L416" s="198"/>
      <c r="M416" s="199" t="s">
        <v>19</v>
      </c>
      <c r="N416" s="200" t="s">
        <v>43</v>
      </c>
      <c r="O416" s="64"/>
      <c r="P416" s="182">
        <f t="shared" si="11"/>
        <v>0</v>
      </c>
      <c r="Q416" s="182">
        <v>0</v>
      </c>
      <c r="R416" s="182">
        <f t="shared" si="12"/>
        <v>0</v>
      </c>
      <c r="S416" s="182">
        <v>0</v>
      </c>
      <c r="T416" s="183">
        <f t="shared" si="13"/>
        <v>0</v>
      </c>
      <c r="U416" s="34"/>
      <c r="V416" s="34"/>
      <c r="W416" s="34"/>
      <c r="X416" s="34"/>
      <c r="Y416" s="34"/>
      <c r="Z416" s="34"/>
      <c r="AA416" s="34"/>
      <c r="AB416" s="34"/>
      <c r="AC416" s="34"/>
      <c r="AD416" s="34"/>
      <c r="AE416" s="34"/>
      <c r="AR416" s="184" t="s">
        <v>232</v>
      </c>
      <c r="AT416" s="184" t="s">
        <v>155</v>
      </c>
      <c r="AU416" s="184" t="s">
        <v>82</v>
      </c>
      <c r="AY416" s="17" t="s">
        <v>143</v>
      </c>
      <c r="BE416" s="185">
        <f t="shared" si="14"/>
        <v>0</v>
      </c>
      <c r="BF416" s="185">
        <f t="shared" si="15"/>
        <v>0</v>
      </c>
      <c r="BG416" s="185">
        <f t="shared" si="16"/>
        <v>0</v>
      </c>
      <c r="BH416" s="185">
        <f t="shared" si="17"/>
        <v>0</v>
      </c>
      <c r="BI416" s="185">
        <f t="shared" si="18"/>
        <v>0</v>
      </c>
      <c r="BJ416" s="17" t="s">
        <v>80</v>
      </c>
      <c r="BK416" s="185">
        <f t="shared" si="19"/>
        <v>0</v>
      </c>
      <c r="BL416" s="17" t="s">
        <v>194</v>
      </c>
      <c r="BM416" s="184" t="s">
        <v>710</v>
      </c>
    </row>
    <row r="417" spans="1:65" s="2" customFormat="1" ht="16.5" customHeight="1" x14ac:dyDescent="0.2">
      <c r="A417" s="34"/>
      <c r="B417" s="35"/>
      <c r="C417" s="191" t="s">
        <v>711</v>
      </c>
      <c r="D417" s="191" t="s">
        <v>155</v>
      </c>
      <c r="E417" s="192" t="s">
        <v>712</v>
      </c>
      <c r="F417" s="193" t="s">
        <v>713</v>
      </c>
      <c r="G417" s="194" t="s">
        <v>308</v>
      </c>
      <c r="H417" s="195">
        <v>3</v>
      </c>
      <c r="I417" s="196"/>
      <c r="J417" s="197">
        <f t="shared" si="10"/>
        <v>0</v>
      </c>
      <c r="K417" s="193" t="s">
        <v>19</v>
      </c>
      <c r="L417" s="198"/>
      <c r="M417" s="199" t="s">
        <v>19</v>
      </c>
      <c r="N417" s="200" t="s">
        <v>43</v>
      </c>
      <c r="O417" s="64"/>
      <c r="P417" s="182">
        <f t="shared" si="11"/>
        <v>0</v>
      </c>
      <c r="Q417" s="182">
        <v>0</v>
      </c>
      <c r="R417" s="182">
        <f t="shared" si="12"/>
        <v>0</v>
      </c>
      <c r="S417" s="182">
        <v>0</v>
      </c>
      <c r="T417" s="183">
        <f t="shared" si="13"/>
        <v>0</v>
      </c>
      <c r="U417" s="34"/>
      <c r="V417" s="34"/>
      <c r="W417" s="34"/>
      <c r="X417" s="34"/>
      <c r="Y417" s="34"/>
      <c r="Z417" s="34"/>
      <c r="AA417" s="34"/>
      <c r="AB417" s="34"/>
      <c r="AC417" s="34"/>
      <c r="AD417" s="34"/>
      <c r="AE417" s="34"/>
      <c r="AR417" s="184" t="s">
        <v>232</v>
      </c>
      <c r="AT417" s="184" t="s">
        <v>155</v>
      </c>
      <c r="AU417" s="184" t="s">
        <v>82</v>
      </c>
      <c r="AY417" s="17" t="s">
        <v>143</v>
      </c>
      <c r="BE417" s="185">
        <f t="shared" si="14"/>
        <v>0</v>
      </c>
      <c r="BF417" s="185">
        <f t="shared" si="15"/>
        <v>0</v>
      </c>
      <c r="BG417" s="185">
        <f t="shared" si="16"/>
        <v>0</v>
      </c>
      <c r="BH417" s="185">
        <f t="shared" si="17"/>
        <v>0</v>
      </c>
      <c r="BI417" s="185">
        <f t="shared" si="18"/>
        <v>0</v>
      </c>
      <c r="BJ417" s="17" t="s">
        <v>80</v>
      </c>
      <c r="BK417" s="185">
        <f t="shared" si="19"/>
        <v>0</v>
      </c>
      <c r="BL417" s="17" t="s">
        <v>194</v>
      </c>
      <c r="BM417" s="184" t="s">
        <v>714</v>
      </c>
    </row>
    <row r="418" spans="1:65" s="2" customFormat="1" ht="44.25" customHeight="1" x14ac:dyDescent="0.2">
      <c r="A418" s="34"/>
      <c r="B418" s="35"/>
      <c r="C418" s="173" t="s">
        <v>715</v>
      </c>
      <c r="D418" s="173" t="s">
        <v>146</v>
      </c>
      <c r="E418" s="174" t="s">
        <v>716</v>
      </c>
      <c r="F418" s="175" t="s">
        <v>717</v>
      </c>
      <c r="G418" s="176" t="s">
        <v>180</v>
      </c>
      <c r="H418" s="177">
        <v>0.439</v>
      </c>
      <c r="I418" s="178"/>
      <c r="J418" s="179">
        <f t="shared" si="10"/>
        <v>0</v>
      </c>
      <c r="K418" s="175" t="s">
        <v>150</v>
      </c>
      <c r="L418" s="39"/>
      <c r="M418" s="180" t="s">
        <v>19</v>
      </c>
      <c r="N418" s="181" t="s">
        <v>43</v>
      </c>
      <c r="O418" s="64"/>
      <c r="P418" s="182">
        <f t="shared" si="11"/>
        <v>0</v>
      </c>
      <c r="Q418" s="182">
        <v>0</v>
      </c>
      <c r="R418" s="182">
        <f t="shared" si="12"/>
        <v>0</v>
      </c>
      <c r="S418" s="182">
        <v>0</v>
      </c>
      <c r="T418" s="183">
        <f t="shared" si="13"/>
        <v>0</v>
      </c>
      <c r="U418" s="34"/>
      <c r="V418" s="34"/>
      <c r="W418" s="34"/>
      <c r="X418" s="34"/>
      <c r="Y418" s="34"/>
      <c r="Z418" s="34"/>
      <c r="AA418" s="34"/>
      <c r="AB418" s="34"/>
      <c r="AC418" s="34"/>
      <c r="AD418" s="34"/>
      <c r="AE418" s="34"/>
      <c r="AR418" s="184" t="s">
        <v>194</v>
      </c>
      <c r="AT418" s="184" t="s">
        <v>146</v>
      </c>
      <c r="AU418" s="184" t="s">
        <v>82</v>
      </c>
      <c r="AY418" s="17" t="s">
        <v>143</v>
      </c>
      <c r="BE418" s="185">
        <f t="shared" si="14"/>
        <v>0</v>
      </c>
      <c r="BF418" s="185">
        <f t="shared" si="15"/>
        <v>0</v>
      </c>
      <c r="BG418" s="185">
        <f t="shared" si="16"/>
        <v>0</v>
      </c>
      <c r="BH418" s="185">
        <f t="shared" si="17"/>
        <v>0</v>
      </c>
      <c r="BI418" s="185">
        <f t="shared" si="18"/>
        <v>0</v>
      </c>
      <c r="BJ418" s="17" t="s">
        <v>80</v>
      </c>
      <c r="BK418" s="185">
        <f t="shared" si="19"/>
        <v>0</v>
      </c>
      <c r="BL418" s="17" t="s">
        <v>194</v>
      </c>
      <c r="BM418" s="184" t="s">
        <v>406</v>
      </c>
    </row>
    <row r="419" spans="1:65" s="2" customFormat="1" ht="11.25" x14ac:dyDescent="0.2">
      <c r="A419" s="34"/>
      <c r="B419" s="35"/>
      <c r="C419" s="36"/>
      <c r="D419" s="186" t="s">
        <v>152</v>
      </c>
      <c r="E419" s="36"/>
      <c r="F419" s="187" t="s">
        <v>718</v>
      </c>
      <c r="G419" s="36"/>
      <c r="H419" s="36"/>
      <c r="I419" s="188"/>
      <c r="J419" s="36"/>
      <c r="K419" s="36"/>
      <c r="L419" s="39"/>
      <c r="M419" s="189"/>
      <c r="N419" s="190"/>
      <c r="O419" s="64"/>
      <c r="P419" s="64"/>
      <c r="Q419" s="64"/>
      <c r="R419" s="64"/>
      <c r="S419" s="64"/>
      <c r="T419" s="65"/>
      <c r="U419" s="34"/>
      <c r="V419" s="34"/>
      <c r="W419" s="34"/>
      <c r="X419" s="34"/>
      <c r="Y419" s="34"/>
      <c r="Z419" s="34"/>
      <c r="AA419" s="34"/>
      <c r="AB419" s="34"/>
      <c r="AC419" s="34"/>
      <c r="AD419" s="34"/>
      <c r="AE419" s="34"/>
      <c r="AT419" s="17" t="s">
        <v>152</v>
      </c>
      <c r="AU419" s="17" t="s">
        <v>82</v>
      </c>
    </row>
    <row r="420" spans="1:65" s="12" customFormat="1" ht="22.9" customHeight="1" x14ac:dyDescent="0.2">
      <c r="B420" s="157"/>
      <c r="C420" s="158"/>
      <c r="D420" s="159" t="s">
        <v>71</v>
      </c>
      <c r="E420" s="171" t="s">
        <v>719</v>
      </c>
      <c r="F420" s="171" t="s">
        <v>720</v>
      </c>
      <c r="G420" s="158"/>
      <c r="H420" s="158"/>
      <c r="I420" s="161"/>
      <c r="J420" s="172">
        <f>BK420</f>
        <v>0</v>
      </c>
      <c r="K420" s="158"/>
      <c r="L420" s="163"/>
      <c r="M420" s="164"/>
      <c r="N420" s="165"/>
      <c r="O420" s="165"/>
      <c r="P420" s="166">
        <f>SUM(P421:P438)</f>
        <v>0</v>
      </c>
      <c r="Q420" s="165"/>
      <c r="R420" s="166">
        <f>SUM(R421:R438)</f>
        <v>0</v>
      </c>
      <c r="S420" s="165"/>
      <c r="T420" s="167">
        <f>SUM(T421:T438)</f>
        <v>0</v>
      </c>
      <c r="AR420" s="168" t="s">
        <v>82</v>
      </c>
      <c r="AT420" s="169" t="s">
        <v>71</v>
      </c>
      <c r="AU420" s="169" t="s">
        <v>80</v>
      </c>
      <c r="AY420" s="168" t="s">
        <v>143</v>
      </c>
      <c r="BK420" s="170">
        <f>SUM(BK421:BK438)</f>
        <v>0</v>
      </c>
    </row>
    <row r="421" spans="1:65" s="2" customFormat="1" ht="37.9" customHeight="1" x14ac:dyDescent="0.2">
      <c r="A421" s="34"/>
      <c r="B421" s="35"/>
      <c r="C421" s="173" t="s">
        <v>721</v>
      </c>
      <c r="D421" s="173" t="s">
        <v>146</v>
      </c>
      <c r="E421" s="174" t="s">
        <v>722</v>
      </c>
      <c r="F421" s="175" t="s">
        <v>723</v>
      </c>
      <c r="G421" s="176" t="s">
        <v>296</v>
      </c>
      <c r="H421" s="177">
        <v>2</v>
      </c>
      <c r="I421" s="178"/>
      <c r="J421" s="179">
        <f>ROUND(I421*H421,2)</f>
        <v>0</v>
      </c>
      <c r="K421" s="175" t="s">
        <v>150</v>
      </c>
      <c r="L421" s="39"/>
      <c r="M421" s="180" t="s">
        <v>19</v>
      </c>
      <c r="N421" s="181" t="s">
        <v>43</v>
      </c>
      <c r="O421" s="64"/>
      <c r="P421" s="182">
        <f>O421*H421</f>
        <v>0</v>
      </c>
      <c r="Q421" s="182">
        <v>0</v>
      </c>
      <c r="R421" s="182">
        <f>Q421*H421</f>
        <v>0</v>
      </c>
      <c r="S421" s="182">
        <v>0</v>
      </c>
      <c r="T421" s="183">
        <f>S421*H421</f>
        <v>0</v>
      </c>
      <c r="U421" s="34"/>
      <c r="V421" s="34"/>
      <c r="W421" s="34"/>
      <c r="X421" s="34"/>
      <c r="Y421" s="34"/>
      <c r="Z421" s="34"/>
      <c r="AA421" s="34"/>
      <c r="AB421" s="34"/>
      <c r="AC421" s="34"/>
      <c r="AD421" s="34"/>
      <c r="AE421" s="34"/>
      <c r="AR421" s="184" t="s">
        <v>194</v>
      </c>
      <c r="AT421" s="184" t="s">
        <v>146</v>
      </c>
      <c r="AU421" s="184" t="s">
        <v>82</v>
      </c>
      <c r="AY421" s="17" t="s">
        <v>143</v>
      </c>
      <c r="BE421" s="185">
        <f>IF(N421="základní",J421,0)</f>
        <v>0</v>
      </c>
      <c r="BF421" s="185">
        <f>IF(N421="snížená",J421,0)</f>
        <v>0</v>
      </c>
      <c r="BG421" s="185">
        <f>IF(N421="zákl. přenesená",J421,0)</f>
        <v>0</v>
      </c>
      <c r="BH421" s="185">
        <f>IF(N421="sníž. přenesená",J421,0)</f>
        <v>0</v>
      </c>
      <c r="BI421" s="185">
        <f>IF(N421="nulová",J421,0)</f>
        <v>0</v>
      </c>
      <c r="BJ421" s="17" t="s">
        <v>80</v>
      </c>
      <c r="BK421" s="185">
        <f>ROUND(I421*H421,2)</f>
        <v>0</v>
      </c>
      <c r="BL421" s="17" t="s">
        <v>194</v>
      </c>
      <c r="BM421" s="184" t="s">
        <v>724</v>
      </c>
    </row>
    <row r="422" spans="1:65" s="2" customFormat="1" ht="11.25" x14ac:dyDescent="0.2">
      <c r="A422" s="34"/>
      <c r="B422" s="35"/>
      <c r="C422" s="36"/>
      <c r="D422" s="186" t="s">
        <v>152</v>
      </c>
      <c r="E422" s="36"/>
      <c r="F422" s="187" t="s">
        <v>725</v>
      </c>
      <c r="G422" s="36"/>
      <c r="H422" s="36"/>
      <c r="I422" s="188"/>
      <c r="J422" s="36"/>
      <c r="K422" s="36"/>
      <c r="L422" s="39"/>
      <c r="M422" s="189"/>
      <c r="N422" s="190"/>
      <c r="O422" s="64"/>
      <c r="P422" s="64"/>
      <c r="Q422" s="64"/>
      <c r="R422" s="64"/>
      <c r="S422" s="64"/>
      <c r="T422" s="65"/>
      <c r="U422" s="34"/>
      <c r="V422" s="34"/>
      <c r="W422" s="34"/>
      <c r="X422" s="34"/>
      <c r="Y422" s="34"/>
      <c r="Z422" s="34"/>
      <c r="AA422" s="34"/>
      <c r="AB422" s="34"/>
      <c r="AC422" s="34"/>
      <c r="AD422" s="34"/>
      <c r="AE422" s="34"/>
      <c r="AT422" s="17" t="s">
        <v>152</v>
      </c>
      <c r="AU422" s="17" t="s">
        <v>82</v>
      </c>
    </row>
    <row r="423" spans="1:65" s="2" customFormat="1" ht="24.2" customHeight="1" x14ac:dyDescent="0.2">
      <c r="A423" s="34"/>
      <c r="B423" s="35"/>
      <c r="C423" s="191" t="s">
        <v>726</v>
      </c>
      <c r="D423" s="191" t="s">
        <v>155</v>
      </c>
      <c r="E423" s="192" t="s">
        <v>727</v>
      </c>
      <c r="F423" s="193" t="s">
        <v>728</v>
      </c>
      <c r="G423" s="194" t="s">
        <v>296</v>
      </c>
      <c r="H423" s="195">
        <v>2</v>
      </c>
      <c r="I423" s="196"/>
      <c r="J423" s="197">
        <f>ROUND(I423*H423,2)</f>
        <v>0</v>
      </c>
      <c r="K423" s="193" t="s">
        <v>150</v>
      </c>
      <c r="L423" s="198"/>
      <c r="M423" s="199" t="s">
        <v>19</v>
      </c>
      <c r="N423" s="200" t="s">
        <v>43</v>
      </c>
      <c r="O423" s="64"/>
      <c r="P423" s="182">
        <f>O423*H423</f>
        <v>0</v>
      </c>
      <c r="Q423" s="182">
        <v>0</v>
      </c>
      <c r="R423" s="182">
        <f>Q423*H423</f>
        <v>0</v>
      </c>
      <c r="S423" s="182">
        <v>0</v>
      </c>
      <c r="T423" s="183">
        <f>S423*H423</f>
        <v>0</v>
      </c>
      <c r="U423" s="34"/>
      <c r="V423" s="34"/>
      <c r="W423" s="34"/>
      <c r="X423" s="34"/>
      <c r="Y423" s="34"/>
      <c r="Z423" s="34"/>
      <c r="AA423" s="34"/>
      <c r="AB423" s="34"/>
      <c r="AC423" s="34"/>
      <c r="AD423" s="34"/>
      <c r="AE423" s="34"/>
      <c r="AR423" s="184" t="s">
        <v>232</v>
      </c>
      <c r="AT423" s="184" t="s">
        <v>155</v>
      </c>
      <c r="AU423" s="184" t="s">
        <v>82</v>
      </c>
      <c r="AY423" s="17" t="s">
        <v>143</v>
      </c>
      <c r="BE423" s="185">
        <f>IF(N423="základní",J423,0)</f>
        <v>0</v>
      </c>
      <c r="BF423" s="185">
        <f>IF(N423="snížená",J423,0)</f>
        <v>0</v>
      </c>
      <c r="BG423" s="185">
        <f>IF(N423="zákl. přenesená",J423,0)</f>
        <v>0</v>
      </c>
      <c r="BH423" s="185">
        <f>IF(N423="sníž. přenesená",J423,0)</f>
        <v>0</v>
      </c>
      <c r="BI423" s="185">
        <f>IF(N423="nulová",J423,0)</f>
        <v>0</v>
      </c>
      <c r="BJ423" s="17" t="s">
        <v>80</v>
      </c>
      <c r="BK423" s="185">
        <f>ROUND(I423*H423,2)</f>
        <v>0</v>
      </c>
      <c r="BL423" s="17" t="s">
        <v>194</v>
      </c>
      <c r="BM423" s="184" t="s">
        <v>729</v>
      </c>
    </row>
    <row r="424" spans="1:65" s="2" customFormat="1" ht="24.2" customHeight="1" x14ac:dyDescent="0.2">
      <c r="A424" s="34"/>
      <c r="B424" s="35"/>
      <c r="C424" s="173" t="s">
        <v>730</v>
      </c>
      <c r="D424" s="173" t="s">
        <v>146</v>
      </c>
      <c r="E424" s="174" t="s">
        <v>731</v>
      </c>
      <c r="F424" s="175" t="s">
        <v>732</v>
      </c>
      <c r="G424" s="176" t="s">
        <v>296</v>
      </c>
      <c r="H424" s="177">
        <v>16</v>
      </c>
      <c r="I424" s="178"/>
      <c r="J424" s="179">
        <f>ROUND(I424*H424,2)</f>
        <v>0</v>
      </c>
      <c r="K424" s="175" t="s">
        <v>150</v>
      </c>
      <c r="L424" s="39"/>
      <c r="M424" s="180" t="s">
        <v>19</v>
      </c>
      <c r="N424" s="181" t="s">
        <v>43</v>
      </c>
      <c r="O424" s="64"/>
      <c r="P424" s="182">
        <f>O424*H424</f>
        <v>0</v>
      </c>
      <c r="Q424" s="182">
        <v>0</v>
      </c>
      <c r="R424" s="182">
        <f>Q424*H424</f>
        <v>0</v>
      </c>
      <c r="S424" s="182">
        <v>0</v>
      </c>
      <c r="T424" s="183">
        <f>S424*H424</f>
        <v>0</v>
      </c>
      <c r="U424" s="34"/>
      <c r="V424" s="34"/>
      <c r="W424" s="34"/>
      <c r="X424" s="34"/>
      <c r="Y424" s="34"/>
      <c r="Z424" s="34"/>
      <c r="AA424" s="34"/>
      <c r="AB424" s="34"/>
      <c r="AC424" s="34"/>
      <c r="AD424" s="34"/>
      <c r="AE424" s="34"/>
      <c r="AR424" s="184" t="s">
        <v>194</v>
      </c>
      <c r="AT424" s="184" t="s">
        <v>146</v>
      </c>
      <c r="AU424" s="184" t="s">
        <v>82</v>
      </c>
      <c r="AY424" s="17" t="s">
        <v>143</v>
      </c>
      <c r="BE424" s="185">
        <f>IF(N424="základní",J424,0)</f>
        <v>0</v>
      </c>
      <c r="BF424" s="185">
        <f>IF(N424="snížená",J424,0)</f>
        <v>0</v>
      </c>
      <c r="BG424" s="185">
        <f>IF(N424="zákl. přenesená",J424,0)</f>
        <v>0</v>
      </c>
      <c r="BH424" s="185">
        <f>IF(N424="sníž. přenesená",J424,0)</f>
        <v>0</v>
      </c>
      <c r="BI424" s="185">
        <f>IF(N424="nulová",J424,0)</f>
        <v>0</v>
      </c>
      <c r="BJ424" s="17" t="s">
        <v>80</v>
      </c>
      <c r="BK424" s="185">
        <f>ROUND(I424*H424,2)</f>
        <v>0</v>
      </c>
      <c r="BL424" s="17" t="s">
        <v>194</v>
      </c>
      <c r="BM424" s="184" t="s">
        <v>733</v>
      </c>
    </row>
    <row r="425" spans="1:65" s="2" customFormat="1" ht="11.25" x14ac:dyDescent="0.2">
      <c r="A425" s="34"/>
      <c r="B425" s="35"/>
      <c r="C425" s="36"/>
      <c r="D425" s="186" t="s">
        <v>152</v>
      </c>
      <c r="E425" s="36"/>
      <c r="F425" s="187" t="s">
        <v>734</v>
      </c>
      <c r="G425" s="36"/>
      <c r="H425" s="36"/>
      <c r="I425" s="188"/>
      <c r="J425" s="36"/>
      <c r="K425" s="36"/>
      <c r="L425" s="39"/>
      <c r="M425" s="189"/>
      <c r="N425" s="190"/>
      <c r="O425" s="64"/>
      <c r="P425" s="64"/>
      <c r="Q425" s="64"/>
      <c r="R425" s="64"/>
      <c r="S425" s="64"/>
      <c r="T425" s="65"/>
      <c r="U425" s="34"/>
      <c r="V425" s="34"/>
      <c r="W425" s="34"/>
      <c r="X425" s="34"/>
      <c r="Y425" s="34"/>
      <c r="Z425" s="34"/>
      <c r="AA425" s="34"/>
      <c r="AB425" s="34"/>
      <c r="AC425" s="34"/>
      <c r="AD425" s="34"/>
      <c r="AE425" s="34"/>
      <c r="AT425" s="17" t="s">
        <v>152</v>
      </c>
      <c r="AU425" s="17" t="s">
        <v>82</v>
      </c>
    </row>
    <row r="426" spans="1:65" s="2" customFormat="1" ht="16.5" customHeight="1" x14ac:dyDescent="0.2">
      <c r="A426" s="34"/>
      <c r="B426" s="35"/>
      <c r="C426" s="191" t="s">
        <v>735</v>
      </c>
      <c r="D426" s="191" t="s">
        <v>155</v>
      </c>
      <c r="E426" s="192" t="s">
        <v>736</v>
      </c>
      <c r="F426" s="193" t="s">
        <v>737</v>
      </c>
      <c r="G426" s="194" t="s">
        <v>296</v>
      </c>
      <c r="H426" s="195">
        <v>16</v>
      </c>
      <c r="I426" s="196"/>
      <c r="J426" s="197">
        <f>ROUND(I426*H426,2)</f>
        <v>0</v>
      </c>
      <c r="K426" s="193" t="s">
        <v>150</v>
      </c>
      <c r="L426" s="198"/>
      <c r="M426" s="199" t="s">
        <v>19</v>
      </c>
      <c r="N426" s="200" t="s">
        <v>43</v>
      </c>
      <c r="O426" s="64"/>
      <c r="P426" s="182">
        <f>O426*H426</f>
        <v>0</v>
      </c>
      <c r="Q426" s="182">
        <v>0</v>
      </c>
      <c r="R426" s="182">
        <f>Q426*H426</f>
        <v>0</v>
      </c>
      <c r="S426" s="182">
        <v>0</v>
      </c>
      <c r="T426" s="183">
        <f>S426*H426</f>
        <v>0</v>
      </c>
      <c r="U426" s="34"/>
      <c r="V426" s="34"/>
      <c r="W426" s="34"/>
      <c r="X426" s="34"/>
      <c r="Y426" s="34"/>
      <c r="Z426" s="34"/>
      <c r="AA426" s="34"/>
      <c r="AB426" s="34"/>
      <c r="AC426" s="34"/>
      <c r="AD426" s="34"/>
      <c r="AE426" s="34"/>
      <c r="AR426" s="184" t="s">
        <v>232</v>
      </c>
      <c r="AT426" s="184" t="s">
        <v>155</v>
      </c>
      <c r="AU426" s="184" t="s">
        <v>82</v>
      </c>
      <c r="AY426" s="17" t="s">
        <v>143</v>
      </c>
      <c r="BE426" s="185">
        <f>IF(N426="základní",J426,0)</f>
        <v>0</v>
      </c>
      <c r="BF426" s="185">
        <f>IF(N426="snížená",J426,0)</f>
        <v>0</v>
      </c>
      <c r="BG426" s="185">
        <f>IF(N426="zákl. přenesená",J426,0)</f>
        <v>0</v>
      </c>
      <c r="BH426" s="185">
        <f>IF(N426="sníž. přenesená",J426,0)</f>
        <v>0</v>
      </c>
      <c r="BI426" s="185">
        <f>IF(N426="nulová",J426,0)</f>
        <v>0</v>
      </c>
      <c r="BJ426" s="17" t="s">
        <v>80</v>
      </c>
      <c r="BK426" s="185">
        <f>ROUND(I426*H426,2)</f>
        <v>0</v>
      </c>
      <c r="BL426" s="17" t="s">
        <v>194</v>
      </c>
      <c r="BM426" s="184" t="s">
        <v>738</v>
      </c>
    </row>
    <row r="427" spans="1:65" s="2" customFormat="1" ht="37.9" customHeight="1" x14ac:dyDescent="0.2">
      <c r="A427" s="34"/>
      <c r="B427" s="35"/>
      <c r="C427" s="173" t="s">
        <v>739</v>
      </c>
      <c r="D427" s="173" t="s">
        <v>146</v>
      </c>
      <c r="E427" s="174" t="s">
        <v>740</v>
      </c>
      <c r="F427" s="175" t="s">
        <v>741</v>
      </c>
      <c r="G427" s="176" t="s">
        <v>296</v>
      </c>
      <c r="H427" s="177">
        <v>1</v>
      </c>
      <c r="I427" s="178"/>
      <c r="J427" s="179">
        <f>ROUND(I427*H427,2)</f>
        <v>0</v>
      </c>
      <c r="K427" s="175" t="s">
        <v>150</v>
      </c>
      <c r="L427" s="39"/>
      <c r="M427" s="180" t="s">
        <v>19</v>
      </c>
      <c r="N427" s="181" t="s">
        <v>43</v>
      </c>
      <c r="O427" s="64"/>
      <c r="P427" s="182">
        <f>O427*H427</f>
        <v>0</v>
      </c>
      <c r="Q427" s="182">
        <v>0</v>
      </c>
      <c r="R427" s="182">
        <f>Q427*H427</f>
        <v>0</v>
      </c>
      <c r="S427" s="182">
        <v>0</v>
      </c>
      <c r="T427" s="183">
        <f>S427*H427</f>
        <v>0</v>
      </c>
      <c r="U427" s="34"/>
      <c r="V427" s="34"/>
      <c r="W427" s="34"/>
      <c r="X427" s="34"/>
      <c r="Y427" s="34"/>
      <c r="Z427" s="34"/>
      <c r="AA427" s="34"/>
      <c r="AB427" s="34"/>
      <c r="AC427" s="34"/>
      <c r="AD427" s="34"/>
      <c r="AE427" s="34"/>
      <c r="AR427" s="184" t="s">
        <v>194</v>
      </c>
      <c r="AT427" s="184" t="s">
        <v>146</v>
      </c>
      <c r="AU427" s="184" t="s">
        <v>82</v>
      </c>
      <c r="AY427" s="17" t="s">
        <v>143</v>
      </c>
      <c r="BE427" s="185">
        <f>IF(N427="základní",J427,0)</f>
        <v>0</v>
      </c>
      <c r="BF427" s="185">
        <f>IF(N427="snížená",J427,0)</f>
        <v>0</v>
      </c>
      <c r="BG427" s="185">
        <f>IF(N427="zákl. přenesená",J427,0)</f>
        <v>0</v>
      </c>
      <c r="BH427" s="185">
        <f>IF(N427="sníž. přenesená",J427,0)</f>
        <v>0</v>
      </c>
      <c r="BI427" s="185">
        <f>IF(N427="nulová",J427,0)</f>
        <v>0</v>
      </c>
      <c r="BJ427" s="17" t="s">
        <v>80</v>
      </c>
      <c r="BK427" s="185">
        <f>ROUND(I427*H427,2)</f>
        <v>0</v>
      </c>
      <c r="BL427" s="17" t="s">
        <v>194</v>
      </c>
      <c r="BM427" s="184" t="s">
        <v>742</v>
      </c>
    </row>
    <row r="428" spans="1:65" s="2" customFormat="1" ht="11.25" x14ac:dyDescent="0.2">
      <c r="A428" s="34"/>
      <c r="B428" s="35"/>
      <c r="C428" s="36"/>
      <c r="D428" s="186" t="s">
        <v>152</v>
      </c>
      <c r="E428" s="36"/>
      <c r="F428" s="187" t="s">
        <v>743</v>
      </c>
      <c r="G428" s="36"/>
      <c r="H428" s="36"/>
      <c r="I428" s="188"/>
      <c r="J428" s="36"/>
      <c r="K428" s="36"/>
      <c r="L428" s="39"/>
      <c r="M428" s="189"/>
      <c r="N428" s="190"/>
      <c r="O428" s="64"/>
      <c r="P428" s="64"/>
      <c r="Q428" s="64"/>
      <c r="R428" s="64"/>
      <c r="S428" s="64"/>
      <c r="T428" s="65"/>
      <c r="U428" s="34"/>
      <c r="V428" s="34"/>
      <c r="W428" s="34"/>
      <c r="X428" s="34"/>
      <c r="Y428" s="34"/>
      <c r="Z428" s="34"/>
      <c r="AA428" s="34"/>
      <c r="AB428" s="34"/>
      <c r="AC428" s="34"/>
      <c r="AD428" s="34"/>
      <c r="AE428" s="34"/>
      <c r="AT428" s="17" t="s">
        <v>152</v>
      </c>
      <c r="AU428" s="17" t="s">
        <v>82</v>
      </c>
    </row>
    <row r="429" spans="1:65" s="2" customFormat="1" ht="33" customHeight="1" x14ac:dyDescent="0.2">
      <c r="A429" s="34"/>
      <c r="B429" s="35"/>
      <c r="C429" s="173" t="s">
        <v>744</v>
      </c>
      <c r="D429" s="173" t="s">
        <v>146</v>
      </c>
      <c r="E429" s="174" t="s">
        <v>745</v>
      </c>
      <c r="F429" s="175" t="s">
        <v>746</v>
      </c>
      <c r="G429" s="176" t="s">
        <v>251</v>
      </c>
      <c r="H429" s="177">
        <v>30</v>
      </c>
      <c r="I429" s="178"/>
      <c r="J429" s="179">
        <f>ROUND(I429*H429,2)</f>
        <v>0</v>
      </c>
      <c r="K429" s="175" t="s">
        <v>150</v>
      </c>
      <c r="L429" s="39"/>
      <c r="M429" s="180" t="s">
        <v>19</v>
      </c>
      <c r="N429" s="181" t="s">
        <v>43</v>
      </c>
      <c r="O429" s="64"/>
      <c r="P429" s="182">
        <f>O429*H429</f>
        <v>0</v>
      </c>
      <c r="Q429" s="182">
        <v>0</v>
      </c>
      <c r="R429" s="182">
        <f>Q429*H429</f>
        <v>0</v>
      </c>
      <c r="S429" s="182">
        <v>0</v>
      </c>
      <c r="T429" s="183">
        <f>S429*H429</f>
        <v>0</v>
      </c>
      <c r="U429" s="34"/>
      <c r="V429" s="34"/>
      <c r="W429" s="34"/>
      <c r="X429" s="34"/>
      <c r="Y429" s="34"/>
      <c r="Z429" s="34"/>
      <c r="AA429" s="34"/>
      <c r="AB429" s="34"/>
      <c r="AC429" s="34"/>
      <c r="AD429" s="34"/>
      <c r="AE429" s="34"/>
      <c r="AR429" s="184" t="s">
        <v>194</v>
      </c>
      <c r="AT429" s="184" t="s">
        <v>146</v>
      </c>
      <c r="AU429" s="184" t="s">
        <v>82</v>
      </c>
      <c r="AY429" s="17" t="s">
        <v>143</v>
      </c>
      <c r="BE429" s="185">
        <f>IF(N429="základní",J429,0)</f>
        <v>0</v>
      </c>
      <c r="BF429" s="185">
        <f>IF(N429="snížená",J429,0)</f>
        <v>0</v>
      </c>
      <c r="BG429" s="185">
        <f>IF(N429="zákl. přenesená",J429,0)</f>
        <v>0</v>
      </c>
      <c r="BH429" s="185">
        <f>IF(N429="sníž. přenesená",J429,0)</f>
        <v>0</v>
      </c>
      <c r="BI429" s="185">
        <f>IF(N429="nulová",J429,0)</f>
        <v>0</v>
      </c>
      <c r="BJ429" s="17" t="s">
        <v>80</v>
      </c>
      <c r="BK429" s="185">
        <f>ROUND(I429*H429,2)</f>
        <v>0</v>
      </c>
      <c r="BL429" s="17" t="s">
        <v>194</v>
      </c>
      <c r="BM429" s="184" t="s">
        <v>747</v>
      </c>
    </row>
    <row r="430" spans="1:65" s="2" customFormat="1" ht="11.25" x14ac:dyDescent="0.2">
      <c r="A430" s="34"/>
      <c r="B430" s="35"/>
      <c r="C430" s="36"/>
      <c r="D430" s="186" t="s">
        <v>152</v>
      </c>
      <c r="E430" s="36"/>
      <c r="F430" s="187" t="s">
        <v>748</v>
      </c>
      <c r="G430" s="36"/>
      <c r="H430" s="36"/>
      <c r="I430" s="188"/>
      <c r="J430" s="36"/>
      <c r="K430" s="36"/>
      <c r="L430" s="39"/>
      <c r="M430" s="189"/>
      <c r="N430" s="190"/>
      <c r="O430" s="64"/>
      <c r="P430" s="64"/>
      <c r="Q430" s="64"/>
      <c r="R430" s="64"/>
      <c r="S430" s="64"/>
      <c r="T430" s="65"/>
      <c r="U430" s="34"/>
      <c r="V430" s="34"/>
      <c r="W430" s="34"/>
      <c r="X430" s="34"/>
      <c r="Y430" s="34"/>
      <c r="Z430" s="34"/>
      <c r="AA430" s="34"/>
      <c r="AB430" s="34"/>
      <c r="AC430" s="34"/>
      <c r="AD430" s="34"/>
      <c r="AE430" s="34"/>
      <c r="AT430" s="17" t="s">
        <v>152</v>
      </c>
      <c r="AU430" s="17" t="s">
        <v>82</v>
      </c>
    </row>
    <row r="431" spans="1:65" s="2" customFormat="1" ht="16.5" customHeight="1" x14ac:dyDescent="0.2">
      <c r="A431" s="34"/>
      <c r="B431" s="35"/>
      <c r="C431" s="191" t="s">
        <v>749</v>
      </c>
      <c r="D431" s="191" t="s">
        <v>155</v>
      </c>
      <c r="E431" s="192" t="s">
        <v>750</v>
      </c>
      <c r="F431" s="193" t="s">
        <v>751</v>
      </c>
      <c r="G431" s="194" t="s">
        <v>251</v>
      </c>
      <c r="H431" s="195">
        <v>30</v>
      </c>
      <c r="I431" s="196"/>
      <c r="J431" s="197">
        <f>ROUND(I431*H431,2)</f>
        <v>0</v>
      </c>
      <c r="K431" s="193" t="s">
        <v>19</v>
      </c>
      <c r="L431" s="198"/>
      <c r="M431" s="199" t="s">
        <v>19</v>
      </c>
      <c r="N431" s="200" t="s">
        <v>43</v>
      </c>
      <c r="O431" s="64"/>
      <c r="P431" s="182">
        <f>O431*H431</f>
        <v>0</v>
      </c>
      <c r="Q431" s="182">
        <v>0</v>
      </c>
      <c r="R431" s="182">
        <f>Q431*H431</f>
        <v>0</v>
      </c>
      <c r="S431" s="182">
        <v>0</v>
      </c>
      <c r="T431" s="183">
        <f>S431*H431</f>
        <v>0</v>
      </c>
      <c r="U431" s="34"/>
      <c r="V431" s="34"/>
      <c r="W431" s="34"/>
      <c r="X431" s="34"/>
      <c r="Y431" s="34"/>
      <c r="Z431" s="34"/>
      <c r="AA431" s="34"/>
      <c r="AB431" s="34"/>
      <c r="AC431" s="34"/>
      <c r="AD431" s="34"/>
      <c r="AE431" s="34"/>
      <c r="AR431" s="184" t="s">
        <v>232</v>
      </c>
      <c r="AT431" s="184" t="s">
        <v>155</v>
      </c>
      <c r="AU431" s="184" t="s">
        <v>82</v>
      </c>
      <c r="AY431" s="17" t="s">
        <v>143</v>
      </c>
      <c r="BE431" s="185">
        <f>IF(N431="základní",J431,0)</f>
        <v>0</v>
      </c>
      <c r="BF431" s="185">
        <f>IF(N431="snížená",J431,0)</f>
        <v>0</v>
      </c>
      <c r="BG431" s="185">
        <f>IF(N431="zákl. přenesená",J431,0)</f>
        <v>0</v>
      </c>
      <c r="BH431" s="185">
        <f>IF(N431="sníž. přenesená",J431,0)</f>
        <v>0</v>
      </c>
      <c r="BI431" s="185">
        <f>IF(N431="nulová",J431,0)</f>
        <v>0</v>
      </c>
      <c r="BJ431" s="17" t="s">
        <v>80</v>
      </c>
      <c r="BK431" s="185">
        <f>ROUND(I431*H431,2)</f>
        <v>0</v>
      </c>
      <c r="BL431" s="17" t="s">
        <v>194</v>
      </c>
      <c r="BM431" s="184" t="s">
        <v>752</v>
      </c>
    </row>
    <row r="432" spans="1:65" s="2" customFormat="1" ht="37.9" customHeight="1" x14ac:dyDescent="0.2">
      <c r="A432" s="34"/>
      <c r="B432" s="35"/>
      <c r="C432" s="173" t="s">
        <v>753</v>
      </c>
      <c r="D432" s="173" t="s">
        <v>146</v>
      </c>
      <c r="E432" s="174" t="s">
        <v>754</v>
      </c>
      <c r="F432" s="175" t="s">
        <v>755</v>
      </c>
      <c r="G432" s="176" t="s">
        <v>251</v>
      </c>
      <c r="H432" s="177">
        <v>30</v>
      </c>
      <c r="I432" s="178"/>
      <c r="J432" s="179">
        <f>ROUND(I432*H432,2)</f>
        <v>0</v>
      </c>
      <c r="K432" s="175" t="s">
        <v>150</v>
      </c>
      <c r="L432" s="39"/>
      <c r="M432" s="180" t="s">
        <v>19</v>
      </c>
      <c r="N432" s="181" t="s">
        <v>43</v>
      </c>
      <c r="O432" s="64"/>
      <c r="P432" s="182">
        <f>O432*H432</f>
        <v>0</v>
      </c>
      <c r="Q432" s="182">
        <v>0</v>
      </c>
      <c r="R432" s="182">
        <f>Q432*H432</f>
        <v>0</v>
      </c>
      <c r="S432" s="182">
        <v>0</v>
      </c>
      <c r="T432" s="183">
        <f>S432*H432</f>
        <v>0</v>
      </c>
      <c r="U432" s="34"/>
      <c r="V432" s="34"/>
      <c r="W432" s="34"/>
      <c r="X432" s="34"/>
      <c r="Y432" s="34"/>
      <c r="Z432" s="34"/>
      <c r="AA432" s="34"/>
      <c r="AB432" s="34"/>
      <c r="AC432" s="34"/>
      <c r="AD432" s="34"/>
      <c r="AE432" s="34"/>
      <c r="AR432" s="184" t="s">
        <v>194</v>
      </c>
      <c r="AT432" s="184" t="s">
        <v>146</v>
      </c>
      <c r="AU432" s="184" t="s">
        <v>82</v>
      </c>
      <c r="AY432" s="17" t="s">
        <v>143</v>
      </c>
      <c r="BE432" s="185">
        <f>IF(N432="základní",J432,0)</f>
        <v>0</v>
      </c>
      <c r="BF432" s="185">
        <f>IF(N432="snížená",J432,0)</f>
        <v>0</v>
      </c>
      <c r="BG432" s="185">
        <f>IF(N432="zákl. přenesená",J432,0)</f>
        <v>0</v>
      </c>
      <c r="BH432" s="185">
        <f>IF(N432="sníž. přenesená",J432,0)</f>
        <v>0</v>
      </c>
      <c r="BI432" s="185">
        <f>IF(N432="nulová",J432,0)</f>
        <v>0</v>
      </c>
      <c r="BJ432" s="17" t="s">
        <v>80</v>
      </c>
      <c r="BK432" s="185">
        <f>ROUND(I432*H432,2)</f>
        <v>0</v>
      </c>
      <c r="BL432" s="17" t="s">
        <v>194</v>
      </c>
      <c r="BM432" s="184" t="s">
        <v>756</v>
      </c>
    </row>
    <row r="433" spans="1:65" s="2" customFormat="1" ht="11.25" x14ac:dyDescent="0.2">
      <c r="A433" s="34"/>
      <c r="B433" s="35"/>
      <c r="C433" s="36"/>
      <c r="D433" s="186" t="s">
        <v>152</v>
      </c>
      <c r="E433" s="36"/>
      <c r="F433" s="187" t="s">
        <v>757</v>
      </c>
      <c r="G433" s="36"/>
      <c r="H433" s="36"/>
      <c r="I433" s="188"/>
      <c r="J433" s="36"/>
      <c r="K433" s="36"/>
      <c r="L433" s="39"/>
      <c r="M433" s="189"/>
      <c r="N433" s="190"/>
      <c r="O433" s="64"/>
      <c r="P433" s="64"/>
      <c r="Q433" s="64"/>
      <c r="R433" s="64"/>
      <c r="S433" s="64"/>
      <c r="T433" s="65"/>
      <c r="U433" s="34"/>
      <c r="V433" s="34"/>
      <c r="W433" s="34"/>
      <c r="X433" s="34"/>
      <c r="Y433" s="34"/>
      <c r="Z433" s="34"/>
      <c r="AA433" s="34"/>
      <c r="AB433" s="34"/>
      <c r="AC433" s="34"/>
      <c r="AD433" s="34"/>
      <c r="AE433" s="34"/>
      <c r="AT433" s="17" t="s">
        <v>152</v>
      </c>
      <c r="AU433" s="17" t="s">
        <v>82</v>
      </c>
    </row>
    <row r="434" spans="1:65" s="2" customFormat="1" ht="16.5" customHeight="1" x14ac:dyDescent="0.2">
      <c r="A434" s="34"/>
      <c r="B434" s="35"/>
      <c r="C434" s="191" t="s">
        <v>758</v>
      </c>
      <c r="D434" s="191" t="s">
        <v>155</v>
      </c>
      <c r="E434" s="192" t="s">
        <v>759</v>
      </c>
      <c r="F434" s="193" t="s">
        <v>760</v>
      </c>
      <c r="G434" s="194" t="s">
        <v>296</v>
      </c>
      <c r="H434" s="195">
        <v>1</v>
      </c>
      <c r="I434" s="196"/>
      <c r="J434" s="197">
        <f>ROUND(I434*H434,2)</f>
        <v>0</v>
      </c>
      <c r="K434" s="193" t="s">
        <v>19</v>
      </c>
      <c r="L434" s="198"/>
      <c r="M434" s="199" t="s">
        <v>19</v>
      </c>
      <c r="N434" s="200" t="s">
        <v>43</v>
      </c>
      <c r="O434" s="64"/>
      <c r="P434" s="182">
        <f>O434*H434</f>
        <v>0</v>
      </c>
      <c r="Q434" s="182">
        <v>0</v>
      </c>
      <c r="R434" s="182">
        <f>Q434*H434</f>
        <v>0</v>
      </c>
      <c r="S434" s="182">
        <v>0</v>
      </c>
      <c r="T434" s="183">
        <f>S434*H434</f>
        <v>0</v>
      </c>
      <c r="U434" s="34"/>
      <c r="V434" s="34"/>
      <c r="W434" s="34"/>
      <c r="X434" s="34"/>
      <c r="Y434" s="34"/>
      <c r="Z434" s="34"/>
      <c r="AA434" s="34"/>
      <c r="AB434" s="34"/>
      <c r="AC434" s="34"/>
      <c r="AD434" s="34"/>
      <c r="AE434" s="34"/>
      <c r="AR434" s="184" t="s">
        <v>232</v>
      </c>
      <c r="AT434" s="184" t="s">
        <v>155</v>
      </c>
      <c r="AU434" s="184" t="s">
        <v>82</v>
      </c>
      <c r="AY434" s="17" t="s">
        <v>143</v>
      </c>
      <c r="BE434" s="185">
        <f>IF(N434="základní",J434,0)</f>
        <v>0</v>
      </c>
      <c r="BF434" s="185">
        <f>IF(N434="snížená",J434,0)</f>
        <v>0</v>
      </c>
      <c r="BG434" s="185">
        <f>IF(N434="zákl. přenesená",J434,0)</f>
        <v>0</v>
      </c>
      <c r="BH434" s="185">
        <f>IF(N434="sníž. přenesená",J434,0)</f>
        <v>0</v>
      </c>
      <c r="BI434" s="185">
        <f>IF(N434="nulová",J434,0)</f>
        <v>0</v>
      </c>
      <c r="BJ434" s="17" t="s">
        <v>80</v>
      </c>
      <c r="BK434" s="185">
        <f>ROUND(I434*H434,2)</f>
        <v>0</v>
      </c>
      <c r="BL434" s="17" t="s">
        <v>194</v>
      </c>
      <c r="BM434" s="184" t="s">
        <v>643</v>
      </c>
    </row>
    <row r="435" spans="1:65" s="2" customFormat="1" ht="16.5" customHeight="1" x14ac:dyDescent="0.2">
      <c r="A435" s="34"/>
      <c r="B435" s="35"/>
      <c r="C435" s="173" t="s">
        <v>761</v>
      </c>
      <c r="D435" s="173" t="s">
        <v>146</v>
      </c>
      <c r="E435" s="174" t="s">
        <v>762</v>
      </c>
      <c r="F435" s="175" t="s">
        <v>763</v>
      </c>
      <c r="G435" s="176" t="s">
        <v>149</v>
      </c>
      <c r="H435" s="177">
        <v>30</v>
      </c>
      <c r="I435" s="178"/>
      <c r="J435" s="179">
        <f>ROUND(I435*H435,2)</f>
        <v>0</v>
      </c>
      <c r="K435" s="175" t="s">
        <v>19</v>
      </c>
      <c r="L435" s="39"/>
      <c r="M435" s="180" t="s">
        <v>19</v>
      </c>
      <c r="N435" s="181" t="s">
        <v>43</v>
      </c>
      <c r="O435" s="64"/>
      <c r="P435" s="182">
        <f>O435*H435</f>
        <v>0</v>
      </c>
      <c r="Q435" s="182">
        <v>0</v>
      </c>
      <c r="R435" s="182">
        <f>Q435*H435</f>
        <v>0</v>
      </c>
      <c r="S435" s="182">
        <v>0</v>
      </c>
      <c r="T435" s="183">
        <f>S435*H435</f>
        <v>0</v>
      </c>
      <c r="U435" s="34"/>
      <c r="V435" s="34"/>
      <c r="W435" s="34"/>
      <c r="X435" s="34"/>
      <c r="Y435" s="34"/>
      <c r="Z435" s="34"/>
      <c r="AA435" s="34"/>
      <c r="AB435" s="34"/>
      <c r="AC435" s="34"/>
      <c r="AD435" s="34"/>
      <c r="AE435" s="34"/>
      <c r="AR435" s="184" t="s">
        <v>194</v>
      </c>
      <c r="AT435" s="184" t="s">
        <v>146</v>
      </c>
      <c r="AU435" s="184" t="s">
        <v>82</v>
      </c>
      <c r="AY435" s="17" t="s">
        <v>143</v>
      </c>
      <c r="BE435" s="185">
        <f>IF(N435="základní",J435,0)</f>
        <v>0</v>
      </c>
      <c r="BF435" s="185">
        <f>IF(N435="snížená",J435,0)</f>
        <v>0</v>
      </c>
      <c r="BG435" s="185">
        <f>IF(N435="zákl. přenesená",J435,0)</f>
        <v>0</v>
      </c>
      <c r="BH435" s="185">
        <f>IF(N435="sníž. přenesená",J435,0)</f>
        <v>0</v>
      </c>
      <c r="BI435" s="185">
        <f>IF(N435="nulová",J435,0)</f>
        <v>0</v>
      </c>
      <c r="BJ435" s="17" t="s">
        <v>80</v>
      </c>
      <c r="BK435" s="185">
        <f>ROUND(I435*H435,2)</f>
        <v>0</v>
      </c>
      <c r="BL435" s="17" t="s">
        <v>194</v>
      </c>
      <c r="BM435" s="184" t="s">
        <v>653</v>
      </c>
    </row>
    <row r="436" spans="1:65" s="2" customFormat="1" ht="24.2" customHeight="1" x14ac:dyDescent="0.2">
      <c r="A436" s="34"/>
      <c r="B436" s="35"/>
      <c r="C436" s="191" t="s">
        <v>764</v>
      </c>
      <c r="D436" s="191" t="s">
        <v>155</v>
      </c>
      <c r="E436" s="192" t="s">
        <v>765</v>
      </c>
      <c r="F436" s="193" t="s">
        <v>766</v>
      </c>
      <c r="G436" s="194" t="s">
        <v>149</v>
      </c>
      <c r="H436" s="195">
        <v>30</v>
      </c>
      <c r="I436" s="196"/>
      <c r="J436" s="197">
        <f>ROUND(I436*H436,2)</f>
        <v>0</v>
      </c>
      <c r="K436" s="193" t="s">
        <v>19</v>
      </c>
      <c r="L436" s="198"/>
      <c r="M436" s="199" t="s">
        <v>19</v>
      </c>
      <c r="N436" s="200" t="s">
        <v>43</v>
      </c>
      <c r="O436" s="64"/>
      <c r="P436" s="182">
        <f>O436*H436</f>
        <v>0</v>
      </c>
      <c r="Q436" s="182">
        <v>0</v>
      </c>
      <c r="R436" s="182">
        <f>Q436*H436</f>
        <v>0</v>
      </c>
      <c r="S436" s="182">
        <v>0</v>
      </c>
      <c r="T436" s="183">
        <f>S436*H436</f>
        <v>0</v>
      </c>
      <c r="U436" s="34"/>
      <c r="V436" s="34"/>
      <c r="W436" s="34"/>
      <c r="X436" s="34"/>
      <c r="Y436" s="34"/>
      <c r="Z436" s="34"/>
      <c r="AA436" s="34"/>
      <c r="AB436" s="34"/>
      <c r="AC436" s="34"/>
      <c r="AD436" s="34"/>
      <c r="AE436" s="34"/>
      <c r="AR436" s="184" t="s">
        <v>232</v>
      </c>
      <c r="AT436" s="184" t="s">
        <v>155</v>
      </c>
      <c r="AU436" s="184" t="s">
        <v>82</v>
      </c>
      <c r="AY436" s="17" t="s">
        <v>143</v>
      </c>
      <c r="BE436" s="185">
        <f>IF(N436="základní",J436,0)</f>
        <v>0</v>
      </c>
      <c r="BF436" s="185">
        <f>IF(N436="snížená",J436,0)</f>
        <v>0</v>
      </c>
      <c r="BG436" s="185">
        <f>IF(N436="zákl. přenesená",J436,0)</f>
        <v>0</v>
      </c>
      <c r="BH436" s="185">
        <f>IF(N436="sníž. přenesená",J436,0)</f>
        <v>0</v>
      </c>
      <c r="BI436" s="185">
        <f>IF(N436="nulová",J436,0)</f>
        <v>0</v>
      </c>
      <c r="BJ436" s="17" t="s">
        <v>80</v>
      </c>
      <c r="BK436" s="185">
        <f>ROUND(I436*H436,2)</f>
        <v>0</v>
      </c>
      <c r="BL436" s="17" t="s">
        <v>194</v>
      </c>
      <c r="BM436" s="184" t="s">
        <v>663</v>
      </c>
    </row>
    <row r="437" spans="1:65" s="2" customFormat="1" ht="49.15" customHeight="1" x14ac:dyDescent="0.2">
      <c r="A437" s="34"/>
      <c r="B437" s="35"/>
      <c r="C437" s="173" t="s">
        <v>767</v>
      </c>
      <c r="D437" s="173" t="s">
        <v>146</v>
      </c>
      <c r="E437" s="174" t="s">
        <v>768</v>
      </c>
      <c r="F437" s="175" t="s">
        <v>769</v>
      </c>
      <c r="G437" s="176" t="s">
        <v>180</v>
      </c>
      <c r="H437" s="177">
        <v>0.11899999999999999</v>
      </c>
      <c r="I437" s="178"/>
      <c r="J437" s="179">
        <f>ROUND(I437*H437,2)</f>
        <v>0</v>
      </c>
      <c r="K437" s="175" t="s">
        <v>150</v>
      </c>
      <c r="L437" s="39"/>
      <c r="M437" s="180" t="s">
        <v>19</v>
      </c>
      <c r="N437" s="181" t="s">
        <v>43</v>
      </c>
      <c r="O437" s="64"/>
      <c r="P437" s="182">
        <f>O437*H437</f>
        <v>0</v>
      </c>
      <c r="Q437" s="182">
        <v>0</v>
      </c>
      <c r="R437" s="182">
        <f>Q437*H437</f>
        <v>0</v>
      </c>
      <c r="S437" s="182">
        <v>0</v>
      </c>
      <c r="T437" s="183">
        <f>S437*H437</f>
        <v>0</v>
      </c>
      <c r="U437" s="34"/>
      <c r="V437" s="34"/>
      <c r="W437" s="34"/>
      <c r="X437" s="34"/>
      <c r="Y437" s="34"/>
      <c r="Z437" s="34"/>
      <c r="AA437" s="34"/>
      <c r="AB437" s="34"/>
      <c r="AC437" s="34"/>
      <c r="AD437" s="34"/>
      <c r="AE437" s="34"/>
      <c r="AR437" s="184" t="s">
        <v>194</v>
      </c>
      <c r="AT437" s="184" t="s">
        <v>146</v>
      </c>
      <c r="AU437" s="184" t="s">
        <v>82</v>
      </c>
      <c r="AY437" s="17" t="s">
        <v>143</v>
      </c>
      <c r="BE437" s="185">
        <f>IF(N437="základní",J437,0)</f>
        <v>0</v>
      </c>
      <c r="BF437" s="185">
        <f>IF(N437="snížená",J437,0)</f>
        <v>0</v>
      </c>
      <c r="BG437" s="185">
        <f>IF(N437="zákl. přenesená",J437,0)</f>
        <v>0</v>
      </c>
      <c r="BH437" s="185">
        <f>IF(N437="sníž. přenesená",J437,0)</f>
        <v>0</v>
      </c>
      <c r="BI437" s="185">
        <f>IF(N437="nulová",J437,0)</f>
        <v>0</v>
      </c>
      <c r="BJ437" s="17" t="s">
        <v>80</v>
      </c>
      <c r="BK437" s="185">
        <f>ROUND(I437*H437,2)</f>
        <v>0</v>
      </c>
      <c r="BL437" s="17" t="s">
        <v>194</v>
      </c>
      <c r="BM437" s="184" t="s">
        <v>675</v>
      </c>
    </row>
    <row r="438" spans="1:65" s="2" customFormat="1" ht="11.25" x14ac:dyDescent="0.2">
      <c r="A438" s="34"/>
      <c r="B438" s="35"/>
      <c r="C438" s="36"/>
      <c r="D438" s="186" t="s">
        <v>152</v>
      </c>
      <c r="E438" s="36"/>
      <c r="F438" s="187" t="s">
        <v>770</v>
      </c>
      <c r="G438" s="36"/>
      <c r="H438" s="36"/>
      <c r="I438" s="188"/>
      <c r="J438" s="36"/>
      <c r="K438" s="36"/>
      <c r="L438" s="39"/>
      <c r="M438" s="189"/>
      <c r="N438" s="190"/>
      <c r="O438" s="64"/>
      <c r="P438" s="64"/>
      <c r="Q438" s="64"/>
      <c r="R438" s="64"/>
      <c r="S438" s="64"/>
      <c r="T438" s="65"/>
      <c r="U438" s="34"/>
      <c r="V438" s="34"/>
      <c r="W438" s="34"/>
      <c r="X438" s="34"/>
      <c r="Y438" s="34"/>
      <c r="Z438" s="34"/>
      <c r="AA438" s="34"/>
      <c r="AB438" s="34"/>
      <c r="AC438" s="34"/>
      <c r="AD438" s="34"/>
      <c r="AE438" s="34"/>
      <c r="AT438" s="17" t="s">
        <v>152</v>
      </c>
      <c r="AU438" s="17" t="s">
        <v>82</v>
      </c>
    </row>
    <row r="439" spans="1:65" s="12" customFormat="1" ht="22.9" customHeight="1" x14ac:dyDescent="0.2">
      <c r="B439" s="157"/>
      <c r="C439" s="158"/>
      <c r="D439" s="159" t="s">
        <v>71</v>
      </c>
      <c r="E439" s="171" t="s">
        <v>771</v>
      </c>
      <c r="F439" s="171" t="s">
        <v>772</v>
      </c>
      <c r="G439" s="158"/>
      <c r="H439" s="158"/>
      <c r="I439" s="161"/>
      <c r="J439" s="172">
        <f>BK439</f>
        <v>0</v>
      </c>
      <c r="K439" s="158"/>
      <c r="L439" s="163"/>
      <c r="M439" s="164"/>
      <c r="N439" s="165"/>
      <c r="O439" s="165"/>
      <c r="P439" s="166">
        <f>SUM(P440:P466)</f>
        <v>0</v>
      </c>
      <c r="Q439" s="165"/>
      <c r="R439" s="166">
        <f>SUM(R440:R466)</f>
        <v>0</v>
      </c>
      <c r="S439" s="165"/>
      <c r="T439" s="167">
        <f>SUM(T440:T466)</f>
        <v>0</v>
      </c>
      <c r="AR439" s="168" t="s">
        <v>82</v>
      </c>
      <c r="AT439" s="169" t="s">
        <v>71</v>
      </c>
      <c r="AU439" s="169" t="s">
        <v>80</v>
      </c>
      <c r="AY439" s="168" t="s">
        <v>143</v>
      </c>
      <c r="BK439" s="170">
        <f>SUM(BK440:BK466)</f>
        <v>0</v>
      </c>
    </row>
    <row r="440" spans="1:65" s="2" customFormat="1" ht="37.9" customHeight="1" x14ac:dyDescent="0.2">
      <c r="A440" s="34"/>
      <c r="B440" s="35"/>
      <c r="C440" s="173" t="s">
        <v>773</v>
      </c>
      <c r="D440" s="173" t="s">
        <v>146</v>
      </c>
      <c r="E440" s="174" t="s">
        <v>774</v>
      </c>
      <c r="F440" s="175" t="s">
        <v>775</v>
      </c>
      <c r="G440" s="176" t="s">
        <v>149</v>
      </c>
      <c r="H440" s="177">
        <v>248.93</v>
      </c>
      <c r="I440" s="178"/>
      <c r="J440" s="179">
        <f>ROUND(I440*H440,2)</f>
        <v>0</v>
      </c>
      <c r="K440" s="175" t="s">
        <v>150</v>
      </c>
      <c r="L440" s="39"/>
      <c r="M440" s="180" t="s">
        <v>19</v>
      </c>
      <c r="N440" s="181" t="s">
        <v>43</v>
      </c>
      <c r="O440" s="64"/>
      <c r="P440" s="182">
        <f>O440*H440</f>
        <v>0</v>
      </c>
      <c r="Q440" s="182">
        <v>0</v>
      </c>
      <c r="R440" s="182">
        <f>Q440*H440</f>
        <v>0</v>
      </c>
      <c r="S440" s="182">
        <v>0</v>
      </c>
      <c r="T440" s="183">
        <f>S440*H440</f>
        <v>0</v>
      </c>
      <c r="U440" s="34"/>
      <c r="V440" s="34"/>
      <c r="W440" s="34"/>
      <c r="X440" s="34"/>
      <c r="Y440" s="34"/>
      <c r="Z440" s="34"/>
      <c r="AA440" s="34"/>
      <c r="AB440" s="34"/>
      <c r="AC440" s="34"/>
      <c r="AD440" s="34"/>
      <c r="AE440" s="34"/>
      <c r="AR440" s="184" t="s">
        <v>194</v>
      </c>
      <c r="AT440" s="184" t="s">
        <v>146</v>
      </c>
      <c r="AU440" s="184" t="s">
        <v>82</v>
      </c>
      <c r="AY440" s="17" t="s">
        <v>143</v>
      </c>
      <c r="BE440" s="185">
        <f>IF(N440="základní",J440,0)</f>
        <v>0</v>
      </c>
      <c r="BF440" s="185">
        <f>IF(N440="snížená",J440,0)</f>
        <v>0</v>
      </c>
      <c r="BG440" s="185">
        <f>IF(N440="zákl. přenesená",J440,0)</f>
        <v>0</v>
      </c>
      <c r="BH440" s="185">
        <f>IF(N440="sníž. přenesená",J440,0)</f>
        <v>0</v>
      </c>
      <c r="BI440" s="185">
        <f>IF(N440="nulová",J440,0)</f>
        <v>0</v>
      </c>
      <c r="BJ440" s="17" t="s">
        <v>80</v>
      </c>
      <c r="BK440" s="185">
        <f>ROUND(I440*H440,2)</f>
        <v>0</v>
      </c>
      <c r="BL440" s="17" t="s">
        <v>194</v>
      </c>
      <c r="BM440" s="184" t="s">
        <v>679</v>
      </c>
    </row>
    <row r="441" spans="1:65" s="2" customFormat="1" ht="11.25" x14ac:dyDescent="0.2">
      <c r="A441" s="34"/>
      <c r="B441" s="35"/>
      <c r="C441" s="36"/>
      <c r="D441" s="186" t="s">
        <v>152</v>
      </c>
      <c r="E441" s="36"/>
      <c r="F441" s="187" t="s">
        <v>776</v>
      </c>
      <c r="G441" s="36"/>
      <c r="H441" s="36"/>
      <c r="I441" s="188"/>
      <c r="J441" s="36"/>
      <c r="K441" s="36"/>
      <c r="L441" s="39"/>
      <c r="M441" s="189"/>
      <c r="N441" s="190"/>
      <c r="O441" s="64"/>
      <c r="P441" s="64"/>
      <c r="Q441" s="64"/>
      <c r="R441" s="64"/>
      <c r="S441" s="64"/>
      <c r="T441" s="65"/>
      <c r="U441" s="34"/>
      <c r="V441" s="34"/>
      <c r="W441" s="34"/>
      <c r="X441" s="34"/>
      <c r="Y441" s="34"/>
      <c r="Z441" s="34"/>
      <c r="AA441" s="34"/>
      <c r="AB441" s="34"/>
      <c r="AC441" s="34"/>
      <c r="AD441" s="34"/>
      <c r="AE441" s="34"/>
      <c r="AT441" s="17" t="s">
        <v>152</v>
      </c>
      <c r="AU441" s="17" t="s">
        <v>82</v>
      </c>
    </row>
    <row r="442" spans="1:65" s="15" customFormat="1" ht="11.25" x14ac:dyDescent="0.2">
      <c r="B442" s="224"/>
      <c r="C442" s="225"/>
      <c r="D442" s="203" t="s">
        <v>159</v>
      </c>
      <c r="E442" s="226" t="s">
        <v>19</v>
      </c>
      <c r="F442" s="227" t="s">
        <v>777</v>
      </c>
      <c r="G442" s="225"/>
      <c r="H442" s="226" t="s">
        <v>19</v>
      </c>
      <c r="I442" s="228"/>
      <c r="J442" s="225"/>
      <c r="K442" s="225"/>
      <c r="L442" s="229"/>
      <c r="M442" s="230"/>
      <c r="N442" s="231"/>
      <c r="O442" s="231"/>
      <c r="P442" s="231"/>
      <c r="Q442" s="231"/>
      <c r="R442" s="231"/>
      <c r="S442" s="231"/>
      <c r="T442" s="232"/>
      <c r="AT442" s="233" t="s">
        <v>159</v>
      </c>
      <c r="AU442" s="233" t="s">
        <v>82</v>
      </c>
      <c r="AV442" s="15" t="s">
        <v>80</v>
      </c>
      <c r="AW442" s="15" t="s">
        <v>33</v>
      </c>
      <c r="AX442" s="15" t="s">
        <v>72</v>
      </c>
      <c r="AY442" s="233" t="s">
        <v>143</v>
      </c>
    </row>
    <row r="443" spans="1:65" s="13" customFormat="1" ht="11.25" x14ac:dyDescent="0.2">
      <c r="B443" s="201"/>
      <c r="C443" s="202"/>
      <c r="D443" s="203" t="s">
        <v>159</v>
      </c>
      <c r="E443" s="204" t="s">
        <v>19</v>
      </c>
      <c r="F443" s="205" t="s">
        <v>778</v>
      </c>
      <c r="G443" s="202"/>
      <c r="H443" s="206">
        <v>248.93</v>
      </c>
      <c r="I443" s="207"/>
      <c r="J443" s="202"/>
      <c r="K443" s="202"/>
      <c r="L443" s="208"/>
      <c r="M443" s="209"/>
      <c r="N443" s="210"/>
      <c r="O443" s="210"/>
      <c r="P443" s="210"/>
      <c r="Q443" s="210"/>
      <c r="R443" s="210"/>
      <c r="S443" s="210"/>
      <c r="T443" s="211"/>
      <c r="AT443" s="212" t="s">
        <v>159</v>
      </c>
      <c r="AU443" s="212" t="s">
        <v>82</v>
      </c>
      <c r="AV443" s="13" t="s">
        <v>82</v>
      </c>
      <c r="AW443" s="13" t="s">
        <v>33</v>
      </c>
      <c r="AX443" s="13" t="s">
        <v>72</v>
      </c>
      <c r="AY443" s="212" t="s">
        <v>143</v>
      </c>
    </row>
    <row r="444" spans="1:65" s="14" customFormat="1" ht="11.25" x14ac:dyDescent="0.2">
      <c r="B444" s="213"/>
      <c r="C444" s="214"/>
      <c r="D444" s="203" t="s">
        <v>159</v>
      </c>
      <c r="E444" s="215" t="s">
        <v>19</v>
      </c>
      <c r="F444" s="216" t="s">
        <v>161</v>
      </c>
      <c r="G444" s="214"/>
      <c r="H444" s="217">
        <v>248.93</v>
      </c>
      <c r="I444" s="218"/>
      <c r="J444" s="214"/>
      <c r="K444" s="214"/>
      <c r="L444" s="219"/>
      <c r="M444" s="220"/>
      <c r="N444" s="221"/>
      <c r="O444" s="221"/>
      <c r="P444" s="221"/>
      <c r="Q444" s="221"/>
      <c r="R444" s="221"/>
      <c r="S444" s="221"/>
      <c r="T444" s="222"/>
      <c r="AT444" s="223" t="s">
        <v>159</v>
      </c>
      <c r="AU444" s="223" t="s">
        <v>82</v>
      </c>
      <c r="AV444" s="14" t="s">
        <v>151</v>
      </c>
      <c r="AW444" s="14" t="s">
        <v>33</v>
      </c>
      <c r="AX444" s="14" t="s">
        <v>80</v>
      </c>
      <c r="AY444" s="223" t="s">
        <v>143</v>
      </c>
    </row>
    <row r="445" spans="1:65" s="2" customFormat="1" ht="21.75" customHeight="1" x14ac:dyDescent="0.2">
      <c r="A445" s="34"/>
      <c r="B445" s="35"/>
      <c r="C445" s="173" t="s">
        <v>351</v>
      </c>
      <c r="D445" s="173" t="s">
        <v>146</v>
      </c>
      <c r="E445" s="174" t="s">
        <v>779</v>
      </c>
      <c r="F445" s="175" t="s">
        <v>780</v>
      </c>
      <c r="G445" s="176" t="s">
        <v>149</v>
      </c>
      <c r="H445" s="177">
        <v>414.4</v>
      </c>
      <c r="I445" s="178"/>
      <c r="J445" s="179">
        <f>ROUND(I445*H445,2)</f>
        <v>0</v>
      </c>
      <c r="K445" s="175" t="s">
        <v>150</v>
      </c>
      <c r="L445" s="39"/>
      <c r="M445" s="180" t="s">
        <v>19</v>
      </c>
      <c r="N445" s="181" t="s">
        <v>43</v>
      </c>
      <c r="O445" s="64"/>
      <c r="P445" s="182">
        <f>O445*H445</f>
        <v>0</v>
      </c>
      <c r="Q445" s="182">
        <v>0</v>
      </c>
      <c r="R445" s="182">
        <f>Q445*H445</f>
        <v>0</v>
      </c>
      <c r="S445" s="182">
        <v>0</v>
      </c>
      <c r="T445" s="183">
        <f>S445*H445</f>
        <v>0</v>
      </c>
      <c r="U445" s="34"/>
      <c r="V445" s="34"/>
      <c r="W445" s="34"/>
      <c r="X445" s="34"/>
      <c r="Y445" s="34"/>
      <c r="Z445" s="34"/>
      <c r="AA445" s="34"/>
      <c r="AB445" s="34"/>
      <c r="AC445" s="34"/>
      <c r="AD445" s="34"/>
      <c r="AE445" s="34"/>
      <c r="AR445" s="184" t="s">
        <v>194</v>
      </c>
      <c r="AT445" s="184" t="s">
        <v>146</v>
      </c>
      <c r="AU445" s="184" t="s">
        <v>82</v>
      </c>
      <c r="AY445" s="17" t="s">
        <v>143</v>
      </c>
      <c r="BE445" s="185">
        <f>IF(N445="základní",J445,0)</f>
        <v>0</v>
      </c>
      <c r="BF445" s="185">
        <f>IF(N445="snížená",J445,0)</f>
        <v>0</v>
      </c>
      <c r="BG445" s="185">
        <f>IF(N445="zákl. přenesená",J445,0)</f>
        <v>0</v>
      </c>
      <c r="BH445" s="185">
        <f>IF(N445="sníž. přenesená",J445,0)</f>
        <v>0</v>
      </c>
      <c r="BI445" s="185">
        <f>IF(N445="nulová",J445,0)</f>
        <v>0</v>
      </c>
      <c r="BJ445" s="17" t="s">
        <v>80</v>
      </c>
      <c r="BK445" s="185">
        <f>ROUND(I445*H445,2)</f>
        <v>0</v>
      </c>
      <c r="BL445" s="17" t="s">
        <v>194</v>
      </c>
      <c r="BM445" s="184" t="s">
        <v>687</v>
      </c>
    </row>
    <row r="446" spans="1:65" s="2" customFormat="1" ht="11.25" x14ac:dyDescent="0.2">
      <c r="A446" s="34"/>
      <c r="B446" s="35"/>
      <c r="C446" s="36"/>
      <c r="D446" s="186" t="s">
        <v>152</v>
      </c>
      <c r="E446" s="36"/>
      <c r="F446" s="187" t="s">
        <v>781</v>
      </c>
      <c r="G446" s="36"/>
      <c r="H446" s="36"/>
      <c r="I446" s="188"/>
      <c r="J446" s="36"/>
      <c r="K446" s="36"/>
      <c r="L446" s="39"/>
      <c r="M446" s="189"/>
      <c r="N446" s="190"/>
      <c r="O446" s="64"/>
      <c r="P446" s="64"/>
      <c r="Q446" s="64"/>
      <c r="R446" s="64"/>
      <c r="S446" s="64"/>
      <c r="T446" s="65"/>
      <c r="U446" s="34"/>
      <c r="V446" s="34"/>
      <c r="W446" s="34"/>
      <c r="X446" s="34"/>
      <c r="Y446" s="34"/>
      <c r="Z446" s="34"/>
      <c r="AA446" s="34"/>
      <c r="AB446" s="34"/>
      <c r="AC446" s="34"/>
      <c r="AD446" s="34"/>
      <c r="AE446" s="34"/>
      <c r="AT446" s="17" t="s">
        <v>152</v>
      </c>
      <c r="AU446" s="17" t="s">
        <v>82</v>
      </c>
    </row>
    <row r="447" spans="1:65" s="15" customFormat="1" ht="11.25" x14ac:dyDescent="0.2">
      <c r="B447" s="224"/>
      <c r="C447" s="225"/>
      <c r="D447" s="203" t="s">
        <v>159</v>
      </c>
      <c r="E447" s="226" t="s">
        <v>19</v>
      </c>
      <c r="F447" s="227" t="s">
        <v>239</v>
      </c>
      <c r="G447" s="225"/>
      <c r="H447" s="226" t="s">
        <v>19</v>
      </c>
      <c r="I447" s="228"/>
      <c r="J447" s="225"/>
      <c r="K447" s="225"/>
      <c r="L447" s="229"/>
      <c r="M447" s="230"/>
      <c r="N447" s="231"/>
      <c r="O447" s="231"/>
      <c r="P447" s="231"/>
      <c r="Q447" s="231"/>
      <c r="R447" s="231"/>
      <c r="S447" s="231"/>
      <c r="T447" s="232"/>
      <c r="AT447" s="233" t="s">
        <v>159</v>
      </c>
      <c r="AU447" s="233" t="s">
        <v>82</v>
      </c>
      <c r="AV447" s="15" t="s">
        <v>80</v>
      </c>
      <c r="AW447" s="15" t="s">
        <v>33</v>
      </c>
      <c r="AX447" s="15" t="s">
        <v>72</v>
      </c>
      <c r="AY447" s="233" t="s">
        <v>143</v>
      </c>
    </row>
    <row r="448" spans="1:65" s="13" customFormat="1" ht="11.25" x14ac:dyDescent="0.2">
      <c r="B448" s="201"/>
      <c r="C448" s="202"/>
      <c r="D448" s="203" t="s">
        <v>159</v>
      </c>
      <c r="E448" s="204" t="s">
        <v>19</v>
      </c>
      <c r="F448" s="205" t="s">
        <v>782</v>
      </c>
      <c r="G448" s="202"/>
      <c r="H448" s="206">
        <v>198.68</v>
      </c>
      <c r="I448" s="207"/>
      <c r="J448" s="202"/>
      <c r="K448" s="202"/>
      <c r="L448" s="208"/>
      <c r="M448" s="209"/>
      <c r="N448" s="210"/>
      <c r="O448" s="210"/>
      <c r="P448" s="210"/>
      <c r="Q448" s="210"/>
      <c r="R448" s="210"/>
      <c r="S448" s="210"/>
      <c r="T448" s="211"/>
      <c r="AT448" s="212" t="s">
        <v>159</v>
      </c>
      <c r="AU448" s="212" t="s">
        <v>82</v>
      </c>
      <c r="AV448" s="13" t="s">
        <v>82</v>
      </c>
      <c r="AW448" s="13" t="s">
        <v>33</v>
      </c>
      <c r="AX448" s="13" t="s">
        <v>72</v>
      </c>
      <c r="AY448" s="212" t="s">
        <v>143</v>
      </c>
    </row>
    <row r="449" spans="1:65" s="15" customFormat="1" ht="11.25" x14ac:dyDescent="0.2">
      <c r="B449" s="224"/>
      <c r="C449" s="225"/>
      <c r="D449" s="203" t="s">
        <v>159</v>
      </c>
      <c r="E449" s="226" t="s">
        <v>19</v>
      </c>
      <c r="F449" s="227" t="s">
        <v>241</v>
      </c>
      <c r="G449" s="225"/>
      <c r="H449" s="226" t="s">
        <v>19</v>
      </c>
      <c r="I449" s="228"/>
      <c r="J449" s="225"/>
      <c r="K449" s="225"/>
      <c r="L449" s="229"/>
      <c r="M449" s="230"/>
      <c r="N449" s="231"/>
      <c r="O449" s="231"/>
      <c r="P449" s="231"/>
      <c r="Q449" s="231"/>
      <c r="R449" s="231"/>
      <c r="S449" s="231"/>
      <c r="T449" s="232"/>
      <c r="AT449" s="233" t="s">
        <v>159</v>
      </c>
      <c r="AU449" s="233" t="s">
        <v>82</v>
      </c>
      <c r="AV449" s="15" t="s">
        <v>80</v>
      </c>
      <c r="AW449" s="15" t="s">
        <v>33</v>
      </c>
      <c r="AX449" s="15" t="s">
        <v>72</v>
      </c>
      <c r="AY449" s="233" t="s">
        <v>143</v>
      </c>
    </row>
    <row r="450" spans="1:65" s="13" customFormat="1" ht="22.5" x14ac:dyDescent="0.2">
      <c r="B450" s="201"/>
      <c r="C450" s="202"/>
      <c r="D450" s="203" t="s">
        <v>159</v>
      </c>
      <c r="E450" s="204" t="s">
        <v>19</v>
      </c>
      <c r="F450" s="205" t="s">
        <v>783</v>
      </c>
      <c r="G450" s="202"/>
      <c r="H450" s="206">
        <v>215.72</v>
      </c>
      <c r="I450" s="207"/>
      <c r="J450" s="202"/>
      <c r="K450" s="202"/>
      <c r="L450" s="208"/>
      <c r="M450" s="209"/>
      <c r="N450" s="210"/>
      <c r="O450" s="210"/>
      <c r="P450" s="210"/>
      <c r="Q450" s="210"/>
      <c r="R450" s="210"/>
      <c r="S450" s="210"/>
      <c r="T450" s="211"/>
      <c r="AT450" s="212" t="s">
        <v>159</v>
      </c>
      <c r="AU450" s="212" t="s">
        <v>82</v>
      </c>
      <c r="AV450" s="13" t="s">
        <v>82</v>
      </c>
      <c r="AW450" s="13" t="s">
        <v>33</v>
      </c>
      <c r="AX450" s="13" t="s">
        <v>72</v>
      </c>
      <c r="AY450" s="212" t="s">
        <v>143</v>
      </c>
    </row>
    <row r="451" spans="1:65" s="14" customFormat="1" ht="11.25" x14ac:dyDescent="0.2">
      <c r="B451" s="213"/>
      <c r="C451" s="214"/>
      <c r="D451" s="203" t="s">
        <v>159</v>
      </c>
      <c r="E451" s="215" t="s">
        <v>19</v>
      </c>
      <c r="F451" s="216" t="s">
        <v>161</v>
      </c>
      <c r="G451" s="214"/>
      <c r="H451" s="217">
        <v>414.4</v>
      </c>
      <c r="I451" s="218"/>
      <c r="J451" s="214"/>
      <c r="K451" s="214"/>
      <c r="L451" s="219"/>
      <c r="M451" s="220"/>
      <c r="N451" s="221"/>
      <c r="O451" s="221"/>
      <c r="P451" s="221"/>
      <c r="Q451" s="221"/>
      <c r="R451" s="221"/>
      <c r="S451" s="221"/>
      <c r="T451" s="222"/>
      <c r="AT451" s="223" t="s">
        <v>159</v>
      </c>
      <c r="AU451" s="223" t="s">
        <v>82</v>
      </c>
      <c r="AV451" s="14" t="s">
        <v>151</v>
      </c>
      <c r="AW451" s="14" t="s">
        <v>33</v>
      </c>
      <c r="AX451" s="14" t="s">
        <v>80</v>
      </c>
      <c r="AY451" s="223" t="s">
        <v>143</v>
      </c>
    </row>
    <row r="452" spans="1:65" s="2" customFormat="1" ht="24.2" customHeight="1" x14ac:dyDescent="0.2">
      <c r="A452" s="34"/>
      <c r="B452" s="35"/>
      <c r="C452" s="173" t="s">
        <v>429</v>
      </c>
      <c r="D452" s="173" t="s">
        <v>146</v>
      </c>
      <c r="E452" s="174" t="s">
        <v>784</v>
      </c>
      <c r="F452" s="175" t="s">
        <v>785</v>
      </c>
      <c r="G452" s="176" t="s">
        <v>149</v>
      </c>
      <c r="H452" s="177">
        <v>248.93</v>
      </c>
      <c r="I452" s="178"/>
      <c r="J452" s="179">
        <f>ROUND(I452*H452,2)</f>
        <v>0</v>
      </c>
      <c r="K452" s="175" t="s">
        <v>150</v>
      </c>
      <c r="L452" s="39"/>
      <c r="M452" s="180" t="s">
        <v>19</v>
      </c>
      <c r="N452" s="181" t="s">
        <v>43</v>
      </c>
      <c r="O452" s="64"/>
      <c r="P452" s="182">
        <f>O452*H452</f>
        <v>0</v>
      </c>
      <c r="Q452" s="182">
        <v>0</v>
      </c>
      <c r="R452" s="182">
        <f>Q452*H452</f>
        <v>0</v>
      </c>
      <c r="S452" s="182">
        <v>0</v>
      </c>
      <c r="T452" s="183">
        <f>S452*H452</f>
        <v>0</v>
      </c>
      <c r="U452" s="34"/>
      <c r="V452" s="34"/>
      <c r="W452" s="34"/>
      <c r="X452" s="34"/>
      <c r="Y452" s="34"/>
      <c r="Z452" s="34"/>
      <c r="AA452" s="34"/>
      <c r="AB452" s="34"/>
      <c r="AC452" s="34"/>
      <c r="AD452" s="34"/>
      <c r="AE452" s="34"/>
      <c r="AR452" s="184" t="s">
        <v>194</v>
      </c>
      <c r="AT452" s="184" t="s">
        <v>146</v>
      </c>
      <c r="AU452" s="184" t="s">
        <v>82</v>
      </c>
      <c r="AY452" s="17" t="s">
        <v>143</v>
      </c>
      <c r="BE452" s="185">
        <f>IF(N452="základní",J452,0)</f>
        <v>0</v>
      </c>
      <c r="BF452" s="185">
        <f>IF(N452="snížená",J452,0)</f>
        <v>0</v>
      </c>
      <c r="BG452" s="185">
        <f>IF(N452="zákl. přenesená",J452,0)</f>
        <v>0</v>
      </c>
      <c r="BH452" s="185">
        <f>IF(N452="sníž. přenesená",J452,0)</f>
        <v>0</v>
      </c>
      <c r="BI452" s="185">
        <f>IF(N452="nulová",J452,0)</f>
        <v>0</v>
      </c>
      <c r="BJ452" s="17" t="s">
        <v>80</v>
      </c>
      <c r="BK452" s="185">
        <f>ROUND(I452*H452,2)</f>
        <v>0</v>
      </c>
      <c r="BL452" s="17" t="s">
        <v>194</v>
      </c>
      <c r="BM452" s="184" t="s">
        <v>695</v>
      </c>
    </row>
    <row r="453" spans="1:65" s="2" customFormat="1" ht="11.25" x14ac:dyDescent="0.2">
      <c r="A453" s="34"/>
      <c r="B453" s="35"/>
      <c r="C453" s="36"/>
      <c r="D453" s="186" t="s">
        <v>152</v>
      </c>
      <c r="E453" s="36"/>
      <c r="F453" s="187" t="s">
        <v>786</v>
      </c>
      <c r="G453" s="36"/>
      <c r="H453" s="36"/>
      <c r="I453" s="188"/>
      <c r="J453" s="36"/>
      <c r="K453" s="36"/>
      <c r="L453" s="39"/>
      <c r="M453" s="189"/>
      <c r="N453" s="190"/>
      <c r="O453" s="64"/>
      <c r="P453" s="64"/>
      <c r="Q453" s="64"/>
      <c r="R453" s="64"/>
      <c r="S453" s="64"/>
      <c r="T453" s="65"/>
      <c r="U453" s="34"/>
      <c r="V453" s="34"/>
      <c r="W453" s="34"/>
      <c r="X453" s="34"/>
      <c r="Y453" s="34"/>
      <c r="Z453" s="34"/>
      <c r="AA453" s="34"/>
      <c r="AB453" s="34"/>
      <c r="AC453" s="34"/>
      <c r="AD453" s="34"/>
      <c r="AE453" s="34"/>
      <c r="AT453" s="17" t="s">
        <v>152</v>
      </c>
      <c r="AU453" s="17" t="s">
        <v>82</v>
      </c>
    </row>
    <row r="454" spans="1:65" s="2" customFormat="1" ht="24.2" customHeight="1" x14ac:dyDescent="0.2">
      <c r="A454" s="34"/>
      <c r="B454" s="35"/>
      <c r="C454" s="173" t="s">
        <v>359</v>
      </c>
      <c r="D454" s="173" t="s">
        <v>146</v>
      </c>
      <c r="E454" s="174" t="s">
        <v>787</v>
      </c>
      <c r="F454" s="175" t="s">
        <v>788</v>
      </c>
      <c r="G454" s="176" t="s">
        <v>149</v>
      </c>
      <c r="H454" s="177">
        <v>55.088999999999999</v>
      </c>
      <c r="I454" s="178"/>
      <c r="J454" s="179">
        <f>ROUND(I454*H454,2)</f>
        <v>0</v>
      </c>
      <c r="K454" s="175" t="s">
        <v>150</v>
      </c>
      <c r="L454" s="39"/>
      <c r="M454" s="180" t="s">
        <v>19</v>
      </c>
      <c r="N454" s="181" t="s">
        <v>43</v>
      </c>
      <c r="O454" s="64"/>
      <c r="P454" s="182">
        <f>O454*H454</f>
        <v>0</v>
      </c>
      <c r="Q454" s="182">
        <v>0</v>
      </c>
      <c r="R454" s="182">
        <f>Q454*H454</f>
        <v>0</v>
      </c>
      <c r="S454" s="182">
        <v>0</v>
      </c>
      <c r="T454" s="183">
        <f>S454*H454</f>
        <v>0</v>
      </c>
      <c r="U454" s="34"/>
      <c r="V454" s="34"/>
      <c r="W454" s="34"/>
      <c r="X454" s="34"/>
      <c r="Y454" s="34"/>
      <c r="Z454" s="34"/>
      <c r="AA454" s="34"/>
      <c r="AB454" s="34"/>
      <c r="AC454" s="34"/>
      <c r="AD454" s="34"/>
      <c r="AE454" s="34"/>
      <c r="AR454" s="184" t="s">
        <v>194</v>
      </c>
      <c r="AT454" s="184" t="s">
        <v>146</v>
      </c>
      <c r="AU454" s="184" t="s">
        <v>82</v>
      </c>
      <c r="AY454" s="17" t="s">
        <v>143</v>
      </c>
      <c r="BE454" s="185">
        <f>IF(N454="základní",J454,0)</f>
        <v>0</v>
      </c>
      <c r="BF454" s="185">
        <f>IF(N454="snížená",J454,0)</f>
        <v>0</v>
      </c>
      <c r="BG454" s="185">
        <f>IF(N454="zákl. přenesená",J454,0)</f>
        <v>0</v>
      </c>
      <c r="BH454" s="185">
        <f>IF(N454="sníž. přenesená",J454,0)</f>
        <v>0</v>
      </c>
      <c r="BI454" s="185">
        <f>IF(N454="nulová",J454,0)</f>
        <v>0</v>
      </c>
      <c r="BJ454" s="17" t="s">
        <v>80</v>
      </c>
      <c r="BK454" s="185">
        <f>ROUND(I454*H454,2)</f>
        <v>0</v>
      </c>
      <c r="BL454" s="17" t="s">
        <v>194</v>
      </c>
      <c r="BM454" s="184" t="s">
        <v>703</v>
      </c>
    </row>
    <row r="455" spans="1:65" s="2" customFormat="1" ht="11.25" x14ac:dyDescent="0.2">
      <c r="A455" s="34"/>
      <c r="B455" s="35"/>
      <c r="C455" s="36"/>
      <c r="D455" s="186" t="s">
        <v>152</v>
      </c>
      <c r="E455" s="36"/>
      <c r="F455" s="187" t="s">
        <v>789</v>
      </c>
      <c r="G455" s="36"/>
      <c r="H455" s="36"/>
      <c r="I455" s="188"/>
      <c r="J455" s="36"/>
      <c r="K455" s="36"/>
      <c r="L455" s="39"/>
      <c r="M455" s="189"/>
      <c r="N455" s="190"/>
      <c r="O455" s="64"/>
      <c r="P455" s="64"/>
      <c r="Q455" s="64"/>
      <c r="R455" s="64"/>
      <c r="S455" s="64"/>
      <c r="T455" s="65"/>
      <c r="U455" s="34"/>
      <c r="V455" s="34"/>
      <c r="W455" s="34"/>
      <c r="X455" s="34"/>
      <c r="Y455" s="34"/>
      <c r="Z455" s="34"/>
      <c r="AA455" s="34"/>
      <c r="AB455" s="34"/>
      <c r="AC455" s="34"/>
      <c r="AD455" s="34"/>
      <c r="AE455" s="34"/>
      <c r="AT455" s="17" t="s">
        <v>152</v>
      </c>
      <c r="AU455" s="17" t="s">
        <v>82</v>
      </c>
    </row>
    <row r="456" spans="1:65" s="2" customFormat="1" ht="24.2" customHeight="1" x14ac:dyDescent="0.2">
      <c r="A456" s="34"/>
      <c r="B456" s="35"/>
      <c r="C456" s="173" t="s">
        <v>790</v>
      </c>
      <c r="D456" s="173" t="s">
        <v>146</v>
      </c>
      <c r="E456" s="174" t="s">
        <v>791</v>
      </c>
      <c r="F456" s="175" t="s">
        <v>792</v>
      </c>
      <c r="G456" s="176" t="s">
        <v>251</v>
      </c>
      <c r="H456" s="177">
        <v>57</v>
      </c>
      <c r="I456" s="178"/>
      <c r="J456" s="179">
        <f>ROUND(I456*H456,2)</f>
        <v>0</v>
      </c>
      <c r="K456" s="175" t="s">
        <v>150</v>
      </c>
      <c r="L456" s="39"/>
      <c r="M456" s="180" t="s">
        <v>19</v>
      </c>
      <c r="N456" s="181" t="s">
        <v>43</v>
      </c>
      <c r="O456" s="64"/>
      <c r="P456" s="182">
        <f>O456*H456</f>
        <v>0</v>
      </c>
      <c r="Q456" s="182">
        <v>0</v>
      </c>
      <c r="R456" s="182">
        <f>Q456*H456</f>
        <v>0</v>
      </c>
      <c r="S456" s="182">
        <v>0</v>
      </c>
      <c r="T456" s="183">
        <f>S456*H456</f>
        <v>0</v>
      </c>
      <c r="U456" s="34"/>
      <c r="V456" s="34"/>
      <c r="W456" s="34"/>
      <c r="X456" s="34"/>
      <c r="Y456" s="34"/>
      <c r="Z456" s="34"/>
      <c r="AA456" s="34"/>
      <c r="AB456" s="34"/>
      <c r="AC456" s="34"/>
      <c r="AD456" s="34"/>
      <c r="AE456" s="34"/>
      <c r="AR456" s="184" t="s">
        <v>194</v>
      </c>
      <c r="AT456" s="184" t="s">
        <v>146</v>
      </c>
      <c r="AU456" s="184" t="s">
        <v>82</v>
      </c>
      <c r="AY456" s="17" t="s">
        <v>143</v>
      </c>
      <c r="BE456" s="185">
        <f>IF(N456="základní",J456,0)</f>
        <v>0</v>
      </c>
      <c r="BF456" s="185">
        <f>IF(N456="snížená",J456,0)</f>
        <v>0</v>
      </c>
      <c r="BG456" s="185">
        <f>IF(N456="zákl. přenesená",J456,0)</f>
        <v>0</v>
      </c>
      <c r="BH456" s="185">
        <f>IF(N456="sníž. přenesená",J456,0)</f>
        <v>0</v>
      </c>
      <c r="BI456" s="185">
        <f>IF(N456="nulová",J456,0)</f>
        <v>0</v>
      </c>
      <c r="BJ456" s="17" t="s">
        <v>80</v>
      </c>
      <c r="BK456" s="185">
        <f>ROUND(I456*H456,2)</f>
        <v>0</v>
      </c>
      <c r="BL456" s="17" t="s">
        <v>194</v>
      </c>
      <c r="BM456" s="184" t="s">
        <v>711</v>
      </c>
    </row>
    <row r="457" spans="1:65" s="2" customFormat="1" ht="11.25" x14ac:dyDescent="0.2">
      <c r="A457" s="34"/>
      <c r="B457" s="35"/>
      <c r="C457" s="36"/>
      <c r="D457" s="186" t="s">
        <v>152</v>
      </c>
      <c r="E457" s="36"/>
      <c r="F457" s="187" t="s">
        <v>793</v>
      </c>
      <c r="G457" s="36"/>
      <c r="H457" s="36"/>
      <c r="I457" s="188"/>
      <c r="J457" s="36"/>
      <c r="K457" s="36"/>
      <c r="L457" s="39"/>
      <c r="M457" s="189"/>
      <c r="N457" s="190"/>
      <c r="O457" s="64"/>
      <c r="P457" s="64"/>
      <c r="Q457" s="64"/>
      <c r="R457" s="64"/>
      <c r="S457" s="64"/>
      <c r="T457" s="65"/>
      <c r="U457" s="34"/>
      <c r="V457" s="34"/>
      <c r="W457" s="34"/>
      <c r="X457" s="34"/>
      <c r="Y457" s="34"/>
      <c r="Z457" s="34"/>
      <c r="AA457" s="34"/>
      <c r="AB457" s="34"/>
      <c r="AC457" s="34"/>
      <c r="AD457" s="34"/>
      <c r="AE457" s="34"/>
      <c r="AT457" s="17" t="s">
        <v>152</v>
      </c>
      <c r="AU457" s="17" t="s">
        <v>82</v>
      </c>
    </row>
    <row r="458" spans="1:65" s="13" customFormat="1" ht="11.25" x14ac:dyDescent="0.2">
      <c r="B458" s="201"/>
      <c r="C458" s="202"/>
      <c r="D458" s="203" t="s">
        <v>159</v>
      </c>
      <c r="E458" s="204" t="s">
        <v>19</v>
      </c>
      <c r="F458" s="205" t="s">
        <v>794</v>
      </c>
      <c r="G458" s="202"/>
      <c r="H458" s="206">
        <v>57</v>
      </c>
      <c r="I458" s="207"/>
      <c r="J458" s="202"/>
      <c r="K458" s="202"/>
      <c r="L458" s="208"/>
      <c r="M458" s="209"/>
      <c r="N458" s="210"/>
      <c r="O458" s="210"/>
      <c r="P458" s="210"/>
      <c r="Q458" s="210"/>
      <c r="R458" s="210"/>
      <c r="S458" s="210"/>
      <c r="T458" s="211"/>
      <c r="AT458" s="212" t="s">
        <v>159</v>
      </c>
      <c r="AU458" s="212" t="s">
        <v>82</v>
      </c>
      <c r="AV458" s="13" t="s">
        <v>82</v>
      </c>
      <c r="AW458" s="13" t="s">
        <v>33</v>
      </c>
      <c r="AX458" s="13" t="s">
        <v>72</v>
      </c>
      <c r="AY458" s="212" t="s">
        <v>143</v>
      </c>
    </row>
    <row r="459" spans="1:65" s="14" customFormat="1" ht="11.25" x14ac:dyDescent="0.2">
      <c r="B459" s="213"/>
      <c r="C459" s="214"/>
      <c r="D459" s="203" t="s">
        <v>159</v>
      </c>
      <c r="E459" s="215" t="s">
        <v>19</v>
      </c>
      <c r="F459" s="216" t="s">
        <v>161</v>
      </c>
      <c r="G459" s="214"/>
      <c r="H459" s="217">
        <v>57</v>
      </c>
      <c r="I459" s="218"/>
      <c r="J459" s="214"/>
      <c r="K459" s="214"/>
      <c r="L459" s="219"/>
      <c r="M459" s="220"/>
      <c r="N459" s="221"/>
      <c r="O459" s="221"/>
      <c r="P459" s="221"/>
      <c r="Q459" s="221"/>
      <c r="R459" s="221"/>
      <c r="S459" s="221"/>
      <c r="T459" s="222"/>
      <c r="AT459" s="223" t="s">
        <v>159</v>
      </c>
      <c r="AU459" s="223" t="s">
        <v>82</v>
      </c>
      <c r="AV459" s="14" t="s">
        <v>151</v>
      </c>
      <c r="AW459" s="14" t="s">
        <v>33</v>
      </c>
      <c r="AX459" s="14" t="s">
        <v>80</v>
      </c>
      <c r="AY459" s="223" t="s">
        <v>143</v>
      </c>
    </row>
    <row r="460" spans="1:65" s="2" customFormat="1" ht="33" customHeight="1" x14ac:dyDescent="0.2">
      <c r="A460" s="34"/>
      <c r="B460" s="35"/>
      <c r="C460" s="173" t="s">
        <v>355</v>
      </c>
      <c r="D460" s="173" t="s">
        <v>146</v>
      </c>
      <c r="E460" s="174" t="s">
        <v>795</v>
      </c>
      <c r="F460" s="175" t="s">
        <v>796</v>
      </c>
      <c r="G460" s="176" t="s">
        <v>149</v>
      </c>
      <c r="H460" s="177">
        <v>55.088999999999999</v>
      </c>
      <c r="I460" s="178"/>
      <c r="J460" s="179">
        <f>ROUND(I460*H460,2)</f>
        <v>0</v>
      </c>
      <c r="K460" s="175" t="s">
        <v>150</v>
      </c>
      <c r="L460" s="39"/>
      <c r="M460" s="180" t="s">
        <v>19</v>
      </c>
      <c r="N460" s="181" t="s">
        <v>43</v>
      </c>
      <c r="O460" s="64"/>
      <c r="P460" s="182">
        <f>O460*H460</f>
        <v>0</v>
      </c>
      <c r="Q460" s="182">
        <v>0</v>
      </c>
      <c r="R460" s="182">
        <f>Q460*H460</f>
        <v>0</v>
      </c>
      <c r="S460" s="182">
        <v>0</v>
      </c>
      <c r="T460" s="183">
        <f>S460*H460</f>
        <v>0</v>
      </c>
      <c r="U460" s="34"/>
      <c r="V460" s="34"/>
      <c r="W460" s="34"/>
      <c r="X460" s="34"/>
      <c r="Y460" s="34"/>
      <c r="Z460" s="34"/>
      <c r="AA460" s="34"/>
      <c r="AB460" s="34"/>
      <c r="AC460" s="34"/>
      <c r="AD460" s="34"/>
      <c r="AE460" s="34"/>
      <c r="AR460" s="184" t="s">
        <v>194</v>
      </c>
      <c r="AT460" s="184" t="s">
        <v>146</v>
      </c>
      <c r="AU460" s="184" t="s">
        <v>82</v>
      </c>
      <c r="AY460" s="17" t="s">
        <v>143</v>
      </c>
      <c r="BE460" s="185">
        <f>IF(N460="základní",J460,0)</f>
        <v>0</v>
      </c>
      <c r="BF460" s="185">
        <f>IF(N460="snížená",J460,0)</f>
        <v>0</v>
      </c>
      <c r="BG460" s="185">
        <f>IF(N460="zákl. přenesená",J460,0)</f>
        <v>0</v>
      </c>
      <c r="BH460" s="185">
        <f>IF(N460="sníž. přenesená",J460,0)</f>
        <v>0</v>
      </c>
      <c r="BI460" s="185">
        <f>IF(N460="nulová",J460,0)</f>
        <v>0</v>
      </c>
      <c r="BJ460" s="17" t="s">
        <v>80</v>
      </c>
      <c r="BK460" s="185">
        <f>ROUND(I460*H460,2)</f>
        <v>0</v>
      </c>
      <c r="BL460" s="17" t="s">
        <v>194</v>
      </c>
      <c r="BM460" s="184" t="s">
        <v>797</v>
      </c>
    </row>
    <row r="461" spans="1:65" s="2" customFormat="1" ht="11.25" x14ac:dyDescent="0.2">
      <c r="A461" s="34"/>
      <c r="B461" s="35"/>
      <c r="C461" s="36"/>
      <c r="D461" s="186" t="s">
        <v>152</v>
      </c>
      <c r="E461" s="36"/>
      <c r="F461" s="187" t="s">
        <v>798</v>
      </c>
      <c r="G461" s="36"/>
      <c r="H461" s="36"/>
      <c r="I461" s="188"/>
      <c r="J461" s="36"/>
      <c r="K461" s="36"/>
      <c r="L461" s="39"/>
      <c r="M461" s="189"/>
      <c r="N461" s="190"/>
      <c r="O461" s="64"/>
      <c r="P461" s="64"/>
      <c r="Q461" s="64"/>
      <c r="R461" s="64"/>
      <c r="S461" s="64"/>
      <c r="T461" s="65"/>
      <c r="U461" s="34"/>
      <c r="V461" s="34"/>
      <c r="W461" s="34"/>
      <c r="X461" s="34"/>
      <c r="Y461" s="34"/>
      <c r="Z461" s="34"/>
      <c r="AA461" s="34"/>
      <c r="AB461" s="34"/>
      <c r="AC461" s="34"/>
      <c r="AD461" s="34"/>
      <c r="AE461" s="34"/>
      <c r="AT461" s="17" t="s">
        <v>152</v>
      </c>
      <c r="AU461" s="17" t="s">
        <v>82</v>
      </c>
    </row>
    <row r="462" spans="1:65" s="13" customFormat="1" ht="11.25" x14ac:dyDescent="0.2">
      <c r="B462" s="201"/>
      <c r="C462" s="202"/>
      <c r="D462" s="203" t="s">
        <v>159</v>
      </c>
      <c r="E462" s="204" t="s">
        <v>19</v>
      </c>
      <c r="F462" s="205" t="s">
        <v>799</v>
      </c>
      <c r="G462" s="202"/>
      <c r="H462" s="206">
        <v>39.590000000000003</v>
      </c>
      <c r="I462" s="207"/>
      <c r="J462" s="202"/>
      <c r="K462" s="202"/>
      <c r="L462" s="208"/>
      <c r="M462" s="209"/>
      <c r="N462" s="210"/>
      <c r="O462" s="210"/>
      <c r="P462" s="210"/>
      <c r="Q462" s="210"/>
      <c r="R462" s="210"/>
      <c r="S462" s="210"/>
      <c r="T462" s="211"/>
      <c r="AT462" s="212" t="s">
        <v>159</v>
      </c>
      <c r="AU462" s="212" t="s">
        <v>82</v>
      </c>
      <c r="AV462" s="13" t="s">
        <v>82</v>
      </c>
      <c r="AW462" s="13" t="s">
        <v>33</v>
      </c>
      <c r="AX462" s="13" t="s">
        <v>72</v>
      </c>
      <c r="AY462" s="212" t="s">
        <v>143</v>
      </c>
    </row>
    <row r="463" spans="1:65" s="13" customFormat="1" ht="11.25" x14ac:dyDescent="0.2">
      <c r="B463" s="201"/>
      <c r="C463" s="202"/>
      <c r="D463" s="203" t="s">
        <v>159</v>
      </c>
      <c r="E463" s="204" t="s">
        <v>19</v>
      </c>
      <c r="F463" s="205" t="s">
        <v>800</v>
      </c>
      <c r="G463" s="202"/>
      <c r="H463" s="206">
        <v>15.499000000000001</v>
      </c>
      <c r="I463" s="207"/>
      <c r="J463" s="202"/>
      <c r="K463" s="202"/>
      <c r="L463" s="208"/>
      <c r="M463" s="209"/>
      <c r="N463" s="210"/>
      <c r="O463" s="210"/>
      <c r="P463" s="210"/>
      <c r="Q463" s="210"/>
      <c r="R463" s="210"/>
      <c r="S463" s="210"/>
      <c r="T463" s="211"/>
      <c r="AT463" s="212" t="s">
        <v>159</v>
      </c>
      <c r="AU463" s="212" t="s">
        <v>82</v>
      </c>
      <c r="AV463" s="13" t="s">
        <v>82</v>
      </c>
      <c r="AW463" s="13" t="s">
        <v>33</v>
      </c>
      <c r="AX463" s="13" t="s">
        <v>72</v>
      </c>
      <c r="AY463" s="212" t="s">
        <v>143</v>
      </c>
    </row>
    <row r="464" spans="1:65" s="14" customFormat="1" ht="11.25" x14ac:dyDescent="0.2">
      <c r="B464" s="213"/>
      <c r="C464" s="214"/>
      <c r="D464" s="203" t="s">
        <v>159</v>
      </c>
      <c r="E464" s="215" t="s">
        <v>19</v>
      </c>
      <c r="F464" s="216" t="s">
        <v>161</v>
      </c>
      <c r="G464" s="214"/>
      <c r="H464" s="217">
        <v>55.089000000000006</v>
      </c>
      <c r="I464" s="218"/>
      <c r="J464" s="214"/>
      <c r="K464" s="214"/>
      <c r="L464" s="219"/>
      <c r="M464" s="220"/>
      <c r="N464" s="221"/>
      <c r="O464" s="221"/>
      <c r="P464" s="221"/>
      <c r="Q464" s="221"/>
      <c r="R464" s="221"/>
      <c r="S464" s="221"/>
      <c r="T464" s="222"/>
      <c r="AT464" s="223" t="s">
        <v>159</v>
      </c>
      <c r="AU464" s="223" t="s">
        <v>82</v>
      </c>
      <c r="AV464" s="14" t="s">
        <v>151</v>
      </c>
      <c r="AW464" s="14" t="s">
        <v>33</v>
      </c>
      <c r="AX464" s="14" t="s">
        <v>80</v>
      </c>
      <c r="AY464" s="223" t="s">
        <v>143</v>
      </c>
    </row>
    <row r="465" spans="1:65" s="2" customFormat="1" ht="49.15" customHeight="1" x14ac:dyDescent="0.2">
      <c r="A465" s="34"/>
      <c r="B465" s="35"/>
      <c r="C465" s="173" t="s">
        <v>801</v>
      </c>
      <c r="D465" s="173" t="s">
        <v>146</v>
      </c>
      <c r="E465" s="174" t="s">
        <v>802</v>
      </c>
      <c r="F465" s="175" t="s">
        <v>803</v>
      </c>
      <c r="G465" s="176" t="s">
        <v>180</v>
      </c>
      <c r="H465" s="177">
        <v>3.9460000000000002</v>
      </c>
      <c r="I465" s="178"/>
      <c r="J465" s="179">
        <f>ROUND(I465*H465,2)</f>
        <v>0</v>
      </c>
      <c r="K465" s="175" t="s">
        <v>150</v>
      </c>
      <c r="L465" s="39"/>
      <c r="M465" s="180" t="s">
        <v>19</v>
      </c>
      <c r="N465" s="181" t="s">
        <v>43</v>
      </c>
      <c r="O465" s="64"/>
      <c r="P465" s="182">
        <f>O465*H465</f>
        <v>0</v>
      </c>
      <c r="Q465" s="182">
        <v>0</v>
      </c>
      <c r="R465" s="182">
        <f>Q465*H465</f>
        <v>0</v>
      </c>
      <c r="S465" s="182">
        <v>0</v>
      </c>
      <c r="T465" s="183">
        <f>S465*H465</f>
        <v>0</v>
      </c>
      <c r="U465" s="34"/>
      <c r="V465" s="34"/>
      <c r="W465" s="34"/>
      <c r="X465" s="34"/>
      <c r="Y465" s="34"/>
      <c r="Z465" s="34"/>
      <c r="AA465" s="34"/>
      <c r="AB465" s="34"/>
      <c r="AC465" s="34"/>
      <c r="AD465" s="34"/>
      <c r="AE465" s="34"/>
      <c r="AR465" s="184" t="s">
        <v>194</v>
      </c>
      <c r="AT465" s="184" t="s">
        <v>146</v>
      </c>
      <c r="AU465" s="184" t="s">
        <v>82</v>
      </c>
      <c r="AY465" s="17" t="s">
        <v>143</v>
      </c>
      <c r="BE465" s="185">
        <f>IF(N465="základní",J465,0)</f>
        <v>0</v>
      </c>
      <c r="BF465" s="185">
        <f>IF(N465="snížená",J465,0)</f>
        <v>0</v>
      </c>
      <c r="BG465" s="185">
        <f>IF(N465="zákl. přenesená",J465,0)</f>
        <v>0</v>
      </c>
      <c r="BH465" s="185">
        <f>IF(N465="sníž. přenesená",J465,0)</f>
        <v>0</v>
      </c>
      <c r="BI465" s="185">
        <f>IF(N465="nulová",J465,0)</f>
        <v>0</v>
      </c>
      <c r="BJ465" s="17" t="s">
        <v>80</v>
      </c>
      <c r="BK465" s="185">
        <f>ROUND(I465*H465,2)</f>
        <v>0</v>
      </c>
      <c r="BL465" s="17" t="s">
        <v>194</v>
      </c>
      <c r="BM465" s="184" t="s">
        <v>804</v>
      </c>
    </row>
    <row r="466" spans="1:65" s="2" customFormat="1" ht="11.25" x14ac:dyDescent="0.2">
      <c r="A466" s="34"/>
      <c r="B466" s="35"/>
      <c r="C466" s="36"/>
      <c r="D466" s="186" t="s">
        <v>152</v>
      </c>
      <c r="E466" s="36"/>
      <c r="F466" s="187" t="s">
        <v>805</v>
      </c>
      <c r="G466" s="36"/>
      <c r="H466" s="36"/>
      <c r="I466" s="188"/>
      <c r="J466" s="36"/>
      <c r="K466" s="36"/>
      <c r="L466" s="39"/>
      <c r="M466" s="189"/>
      <c r="N466" s="190"/>
      <c r="O466" s="64"/>
      <c r="P466" s="64"/>
      <c r="Q466" s="64"/>
      <c r="R466" s="64"/>
      <c r="S466" s="64"/>
      <c r="T466" s="65"/>
      <c r="U466" s="34"/>
      <c r="V466" s="34"/>
      <c r="W466" s="34"/>
      <c r="X466" s="34"/>
      <c r="Y466" s="34"/>
      <c r="Z466" s="34"/>
      <c r="AA466" s="34"/>
      <c r="AB466" s="34"/>
      <c r="AC466" s="34"/>
      <c r="AD466" s="34"/>
      <c r="AE466" s="34"/>
      <c r="AT466" s="17" t="s">
        <v>152</v>
      </c>
      <c r="AU466" s="17" t="s">
        <v>82</v>
      </c>
    </row>
    <row r="467" spans="1:65" s="12" customFormat="1" ht="22.9" customHeight="1" x14ac:dyDescent="0.2">
      <c r="B467" s="157"/>
      <c r="C467" s="158"/>
      <c r="D467" s="159" t="s">
        <v>71</v>
      </c>
      <c r="E467" s="171" t="s">
        <v>806</v>
      </c>
      <c r="F467" s="171" t="s">
        <v>807</v>
      </c>
      <c r="G467" s="158"/>
      <c r="H467" s="158"/>
      <c r="I467" s="161"/>
      <c r="J467" s="172">
        <f>BK467</f>
        <v>0</v>
      </c>
      <c r="K467" s="158"/>
      <c r="L467" s="163"/>
      <c r="M467" s="164"/>
      <c r="N467" s="165"/>
      <c r="O467" s="165"/>
      <c r="P467" s="166">
        <f>SUM(P468:P480)</f>
        <v>0</v>
      </c>
      <c r="Q467" s="165"/>
      <c r="R467" s="166">
        <f>SUM(R468:R480)</f>
        <v>0</v>
      </c>
      <c r="S467" s="165"/>
      <c r="T467" s="167">
        <f>SUM(T468:T480)</f>
        <v>0</v>
      </c>
      <c r="AR467" s="168" t="s">
        <v>82</v>
      </c>
      <c r="AT467" s="169" t="s">
        <v>71</v>
      </c>
      <c r="AU467" s="169" t="s">
        <v>80</v>
      </c>
      <c r="AY467" s="168" t="s">
        <v>143</v>
      </c>
      <c r="BK467" s="170">
        <f>SUM(BK468:BK480)</f>
        <v>0</v>
      </c>
    </row>
    <row r="468" spans="1:65" s="2" customFormat="1" ht="49.15" customHeight="1" x14ac:dyDescent="0.2">
      <c r="A468" s="34"/>
      <c r="B468" s="35"/>
      <c r="C468" s="173" t="s">
        <v>435</v>
      </c>
      <c r="D468" s="173" t="s">
        <v>146</v>
      </c>
      <c r="E468" s="174" t="s">
        <v>808</v>
      </c>
      <c r="F468" s="175" t="s">
        <v>809</v>
      </c>
      <c r="G468" s="176" t="s">
        <v>149</v>
      </c>
      <c r="H468" s="177">
        <v>300.7</v>
      </c>
      <c r="I468" s="178"/>
      <c r="J468" s="179">
        <f>ROUND(I468*H468,2)</f>
        <v>0</v>
      </c>
      <c r="K468" s="175" t="s">
        <v>150</v>
      </c>
      <c r="L468" s="39"/>
      <c r="M468" s="180" t="s">
        <v>19</v>
      </c>
      <c r="N468" s="181" t="s">
        <v>43</v>
      </c>
      <c r="O468" s="64"/>
      <c r="P468" s="182">
        <f>O468*H468</f>
        <v>0</v>
      </c>
      <c r="Q468" s="182">
        <v>0</v>
      </c>
      <c r="R468" s="182">
        <f>Q468*H468</f>
        <v>0</v>
      </c>
      <c r="S468" s="182">
        <v>0</v>
      </c>
      <c r="T468" s="183">
        <f>S468*H468</f>
        <v>0</v>
      </c>
      <c r="U468" s="34"/>
      <c r="V468" s="34"/>
      <c r="W468" s="34"/>
      <c r="X468" s="34"/>
      <c r="Y468" s="34"/>
      <c r="Z468" s="34"/>
      <c r="AA468" s="34"/>
      <c r="AB468" s="34"/>
      <c r="AC468" s="34"/>
      <c r="AD468" s="34"/>
      <c r="AE468" s="34"/>
      <c r="AR468" s="184" t="s">
        <v>194</v>
      </c>
      <c r="AT468" s="184" t="s">
        <v>146</v>
      </c>
      <c r="AU468" s="184" t="s">
        <v>82</v>
      </c>
      <c r="AY468" s="17" t="s">
        <v>143</v>
      </c>
      <c r="BE468" s="185">
        <f>IF(N468="základní",J468,0)</f>
        <v>0</v>
      </c>
      <c r="BF468" s="185">
        <f>IF(N468="snížená",J468,0)</f>
        <v>0</v>
      </c>
      <c r="BG468" s="185">
        <f>IF(N468="zákl. přenesená",J468,0)</f>
        <v>0</v>
      </c>
      <c r="BH468" s="185">
        <f>IF(N468="sníž. přenesená",J468,0)</f>
        <v>0</v>
      </c>
      <c r="BI468" s="185">
        <f>IF(N468="nulová",J468,0)</f>
        <v>0</v>
      </c>
      <c r="BJ468" s="17" t="s">
        <v>80</v>
      </c>
      <c r="BK468" s="185">
        <f>ROUND(I468*H468,2)</f>
        <v>0</v>
      </c>
      <c r="BL468" s="17" t="s">
        <v>194</v>
      </c>
      <c r="BM468" s="184" t="s">
        <v>810</v>
      </c>
    </row>
    <row r="469" spans="1:65" s="2" customFormat="1" ht="11.25" x14ac:dyDescent="0.2">
      <c r="A469" s="34"/>
      <c r="B469" s="35"/>
      <c r="C469" s="36"/>
      <c r="D469" s="186" t="s">
        <v>152</v>
      </c>
      <c r="E469" s="36"/>
      <c r="F469" s="187" t="s">
        <v>811</v>
      </c>
      <c r="G469" s="36"/>
      <c r="H469" s="36"/>
      <c r="I469" s="188"/>
      <c r="J469" s="36"/>
      <c r="K469" s="36"/>
      <c r="L469" s="39"/>
      <c r="M469" s="189"/>
      <c r="N469" s="190"/>
      <c r="O469" s="64"/>
      <c r="P469" s="64"/>
      <c r="Q469" s="64"/>
      <c r="R469" s="64"/>
      <c r="S469" s="64"/>
      <c r="T469" s="65"/>
      <c r="U469" s="34"/>
      <c r="V469" s="34"/>
      <c r="W469" s="34"/>
      <c r="X469" s="34"/>
      <c r="Y469" s="34"/>
      <c r="Z469" s="34"/>
      <c r="AA469" s="34"/>
      <c r="AB469" s="34"/>
      <c r="AC469" s="34"/>
      <c r="AD469" s="34"/>
      <c r="AE469" s="34"/>
      <c r="AT469" s="17" t="s">
        <v>152</v>
      </c>
      <c r="AU469" s="17" t="s">
        <v>82</v>
      </c>
    </row>
    <row r="470" spans="1:65" s="2" customFormat="1" ht="37.9" customHeight="1" x14ac:dyDescent="0.2">
      <c r="A470" s="34"/>
      <c r="B470" s="35"/>
      <c r="C470" s="173" t="s">
        <v>812</v>
      </c>
      <c r="D470" s="173" t="s">
        <v>146</v>
      </c>
      <c r="E470" s="174" t="s">
        <v>813</v>
      </c>
      <c r="F470" s="175" t="s">
        <v>814</v>
      </c>
      <c r="G470" s="176" t="s">
        <v>149</v>
      </c>
      <c r="H470" s="177">
        <v>300.7</v>
      </c>
      <c r="I470" s="178"/>
      <c r="J470" s="179">
        <f>ROUND(I470*H470,2)</f>
        <v>0</v>
      </c>
      <c r="K470" s="175" t="s">
        <v>150</v>
      </c>
      <c r="L470" s="39"/>
      <c r="M470" s="180" t="s">
        <v>19</v>
      </c>
      <c r="N470" s="181" t="s">
        <v>43</v>
      </c>
      <c r="O470" s="64"/>
      <c r="P470" s="182">
        <f>O470*H470</f>
        <v>0</v>
      </c>
      <c r="Q470" s="182">
        <v>0</v>
      </c>
      <c r="R470" s="182">
        <f>Q470*H470</f>
        <v>0</v>
      </c>
      <c r="S470" s="182">
        <v>0</v>
      </c>
      <c r="T470" s="183">
        <f>S470*H470</f>
        <v>0</v>
      </c>
      <c r="U470" s="34"/>
      <c r="V470" s="34"/>
      <c r="W470" s="34"/>
      <c r="X470" s="34"/>
      <c r="Y470" s="34"/>
      <c r="Z470" s="34"/>
      <c r="AA470" s="34"/>
      <c r="AB470" s="34"/>
      <c r="AC470" s="34"/>
      <c r="AD470" s="34"/>
      <c r="AE470" s="34"/>
      <c r="AR470" s="184" t="s">
        <v>194</v>
      </c>
      <c r="AT470" s="184" t="s">
        <v>146</v>
      </c>
      <c r="AU470" s="184" t="s">
        <v>82</v>
      </c>
      <c r="AY470" s="17" t="s">
        <v>143</v>
      </c>
      <c r="BE470" s="185">
        <f>IF(N470="základní",J470,0)</f>
        <v>0</v>
      </c>
      <c r="BF470" s="185">
        <f>IF(N470="snížená",J470,0)</f>
        <v>0</v>
      </c>
      <c r="BG470" s="185">
        <f>IF(N470="zákl. přenesená",J470,0)</f>
        <v>0</v>
      </c>
      <c r="BH470" s="185">
        <f>IF(N470="sníž. přenesená",J470,0)</f>
        <v>0</v>
      </c>
      <c r="BI470" s="185">
        <f>IF(N470="nulová",J470,0)</f>
        <v>0</v>
      </c>
      <c r="BJ470" s="17" t="s">
        <v>80</v>
      </c>
      <c r="BK470" s="185">
        <f>ROUND(I470*H470,2)</f>
        <v>0</v>
      </c>
      <c r="BL470" s="17" t="s">
        <v>194</v>
      </c>
      <c r="BM470" s="184" t="s">
        <v>815</v>
      </c>
    </row>
    <row r="471" spans="1:65" s="2" customFormat="1" ht="11.25" x14ac:dyDescent="0.2">
      <c r="A471" s="34"/>
      <c r="B471" s="35"/>
      <c r="C471" s="36"/>
      <c r="D471" s="186" t="s">
        <v>152</v>
      </c>
      <c r="E471" s="36"/>
      <c r="F471" s="187" t="s">
        <v>816</v>
      </c>
      <c r="G471" s="36"/>
      <c r="H471" s="36"/>
      <c r="I471" s="188"/>
      <c r="J471" s="36"/>
      <c r="K471" s="36"/>
      <c r="L471" s="39"/>
      <c r="M471" s="189"/>
      <c r="N471" s="190"/>
      <c r="O471" s="64"/>
      <c r="P471" s="64"/>
      <c r="Q471" s="64"/>
      <c r="R471" s="64"/>
      <c r="S471" s="64"/>
      <c r="T471" s="65"/>
      <c r="U471" s="34"/>
      <c r="V471" s="34"/>
      <c r="W471" s="34"/>
      <c r="X471" s="34"/>
      <c r="Y471" s="34"/>
      <c r="Z471" s="34"/>
      <c r="AA471" s="34"/>
      <c r="AB471" s="34"/>
      <c r="AC471" s="34"/>
      <c r="AD471" s="34"/>
      <c r="AE471" s="34"/>
      <c r="AT471" s="17" t="s">
        <v>152</v>
      </c>
      <c r="AU471" s="17" t="s">
        <v>82</v>
      </c>
    </row>
    <row r="472" spans="1:65" s="2" customFormat="1" ht="44.25" customHeight="1" x14ac:dyDescent="0.2">
      <c r="A472" s="34"/>
      <c r="B472" s="35"/>
      <c r="C472" s="173" t="s">
        <v>439</v>
      </c>
      <c r="D472" s="173" t="s">
        <v>146</v>
      </c>
      <c r="E472" s="174" t="s">
        <v>817</v>
      </c>
      <c r="F472" s="175" t="s">
        <v>818</v>
      </c>
      <c r="G472" s="176" t="s">
        <v>149</v>
      </c>
      <c r="H472" s="177">
        <v>300.7</v>
      </c>
      <c r="I472" s="178"/>
      <c r="J472" s="179">
        <f>ROUND(I472*H472,2)</f>
        <v>0</v>
      </c>
      <c r="K472" s="175" t="s">
        <v>150</v>
      </c>
      <c r="L472" s="39"/>
      <c r="M472" s="180" t="s">
        <v>19</v>
      </c>
      <c r="N472" s="181" t="s">
        <v>43</v>
      </c>
      <c r="O472" s="64"/>
      <c r="P472" s="182">
        <f>O472*H472</f>
        <v>0</v>
      </c>
      <c r="Q472" s="182">
        <v>0</v>
      </c>
      <c r="R472" s="182">
        <f>Q472*H472</f>
        <v>0</v>
      </c>
      <c r="S472" s="182">
        <v>0</v>
      </c>
      <c r="T472" s="183">
        <f>S472*H472</f>
        <v>0</v>
      </c>
      <c r="U472" s="34"/>
      <c r="V472" s="34"/>
      <c r="W472" s="34"/>
      <c r="X472" s="34"/>
      <c r="Y472" s="34"/>
      <c r="Z472" s="34"/>
      <c r="AA472" s="34"/>
      <c r="AB472" s="34"/>
      <c r="AC472" s="34"/>
      <c r="AD472" s="34"/>
      <c r="AE472" s="34"/>
      <c r="AR472" s="184" t="s">
        <v>194</v>
      </c>
      <c r="AT472" s="184" t="s">
        <v>146</v>
      </c>
      <c r="AU472" s="184" t="s">
        <v>82</v>
      </c>
      <c r="AY472" s="17" t="s">
        <v>143</v>
      </c>
      <c r="BE472" s="185">
        <f>IF(N472="základní",J472,0)</f>
        <v>0</v>
      </c>
      <c r="BF472" s="185">
        <f>IF(N472="snížená",J472,0)</f>
        <v>0</v>
      </c>
      <c r="BG472" s="185">
        <f>IF(N472="zákl. přenesená",J472,0)</f>
        <v>0</v>
      </c>
      <c r="BH472" s="185">
        <f>IF(N472="sníž. přenesená",J472,0)</f>
        <v>0</v>
      </c>
      <c r="BI472" s="185">
        <f>IF(N472="nulová",J472,0)</f>
        <v>0</v>
      </c>
      <c r="BJ472" s="17" t="s">
        <v>80</v>
      </c>
      <c r="BK472" s="185">
        <f>ROUND(I472*H472,2)</f>
        <v>0</v>
      </c>
      <c r="BL472" s="17" t="s">
        <v>194</v>
      </c>
      <c r="BM472" s="184" t="s">
        <v>819</v>
      </c>
    </row>
    <row r="473" spans="1:65" s="2" customFormat="1" ht="11.25" x14ac:dyDescent="0.2">
      <c r="A473" s="34"/>
      <c r="B473" s="35"/>
      <c r="C473" s="36"/>
      <c r="D473" s="186" t="s">
        <v>152</v>
      </c>
      <c r="E473" s="36"/>
      <c r="F473" s="187" t="s">
        <v>820</v>
      </c>
      <c r="G473" s="36"/>
      <c r="H473" s="36"/>
      <c r="I473" s="188"/>
      <c r="J473" s="36"/>
      <c r="K473" s="36"/>
      <c r="L473" s="39"/>
      <c r="M473" s="189"/>
      <c r="N473" s="190"/>
      <c r="O473" s="64"/>
      <c r="P473" s="64"/>
      <c r="Q473" s="64"/>
      <c r="R473" s="64"/>
      <c r="S473" s="64"/>
      <c r="T473" s="65"/>
      <c r="U473" s="34"/>
      <c r="V473" s="34"/>
      <c r="W473" s="34"/>
      <c r="X473" s="34"/>
      <c r="Y473" s="34"/>
      <c r="Z473" s="34"/>
      <c r="AA473" s="34"/>
      <c r="AB473" s="34"/>
      <c r="AC473" s="34"/>
      <c r="AD473" s="34"/>
      <c r="AE473" s="34"/>
      <c r="AT473" s="17" t="s">
        <v>152</v>
      </c>
      <c r="AU473" s="17" t="s">
        <v>82</v>
      </c>
    </row>
    <row r="474" spans="1:65" s="2" customFormat="1" ht="24.2" customHeight="1" x14ac:dyDescent="0.2">
      <c r="A474" s="34"/>
      <c r="B474" s="35"/>
      <c r="C474" s="191" t="s">
        <v>821</v>
      </c>
      <c r="D474" s="191" t="s">
        <v>155</v>
      </c>
      <c r="E474" s="192" t="s">
        <v>822</v>
      </c>
      <c r="F474" s="193" t="s">
        <v>823</v>
      </c>
      <c r="G474" s="194" t="s">
        <v>149</v>
      </c>
      <c r="H474" s="195">
        <v>337.83600000000001</v>
      </c>
      <c r="I474" s="196"/>
      <c r="J474" s="197">
        <f>ROUND(I474*H474,2)</f>
        <v>0</v>
      </c>
      <c r="K474" s="193" t="s">
        <v>150</v>
      </c>
      <c r="L474" s="198"/>
      <c r="M474" s="199" t="s">
        <v>19</v>
      </c>
      <c r="N474" s="200" t="s">
        <v>43</v>
      </c>
      <c r="O474" s="64"/>
      <c r="P474" s="182">
        <f>O474*H474</f>
        <v>0</v>
      </c>
      <c r="Q474" s="182">
        <v>0</v>
      </c>
      <c r="R474" s="182">
        <f>Q474*H474</f>
        <v>0</v>
      </c>
      <c r="S474" s="182">
        <v>0</v>
      </c>
      <c r="T474" s="183">
        <f>S474*H474</f>
        <v>0</v>
      </c>
      <c r="U474" s="34"/>
      <c r="V474" s="34"/>
      <c r="W474" s="34"/>
      <c r="X474" s="34"/>
      <c r="Y474" s="34"/>
      <c r="Z474" s="34"/>
      <c r="AA474" s="34"/>
      <c r="AB474" s="34"/>
      <c r="AC474" s="34"/>
      <c r="AD474" s="34"/>
      <c r="AE474" s="34"/>
      <c r="AR474" s="184" t="s">
        <v>232</v>
      </c>
      <c r="AT474" s="184" t="s">
        <v>155</v>
      </c>
      <c r="AU474" s="184" t="s">
        <v>82</v>
      </c>
      <c r="AY474" s="17" t="s">
        <v>143</v>
      </c>
      <c r="BE474" s="185">
        <f>IF(N474="základní",J474,0)</f>
        <v>0</v>
      </c>
      <c r="BF474" s="185">
        <f>IF(N474="snížená",J474,0)</f>
        <v>0</v>
      </c>
      <c r="BG474" s="185">
        <f>IF(N474="zákl. přenesená",J474,0)</f>
        <v>0</v>
      </c>
      <c r="BH474" s="185">
        <f>IF(N474="sníž. přenesená",J474,0)</f>
        <v>0</v>
      </c>
      <c r="BI474" s="185">
        <f>IF(N474="nulová",J474,0)</f>
        <v>0</v>
      </c>
      <c r="BJ474" s="17" t="s">
        <v>80</v>
      </c>
      <c r="BK474" s="185">
        <f>ROUND(I474*H474,2)</f>
        <v>0</v>
      </c>
      <c r="BL474" s="17" t="s">
        <v>194</v>
      </c>
      <c r="BM474" s="184" t="s">
        <v>824</v>
      </c>
    </row>
    <row r="475" spans="1:65" s="2" customFormat="1" ht="44.25" customHeight="1" x14ac:dyDescent="0.2">
      <c r="A475" s="34"/>
      <c r="B475" s="35"/>
      <c r="C475" s="173" t="s">
        <v>443</v>
      </c>
      <c r="D475" s="173" t="s">
        <v>146</v>
      </c>
      <c r="E475" s="174" t="s">
        <v>825</v>
      </c>
      <c r="F475" s="175" t="s">
        <v>826</v>
      </c>
      <c r="G475" s="176" t="s">
        <v>251</v>
      </c>
      <c r="H475" s="177">
        <v>2.4500000000000002</v>
      </c>
      <c r="I475" s="178"/>
      <c r="J475" s="179">
        <f>ROUND(I475*H475,2)</f>
        <v>0</v>
      </c>
      <c r="K475" s="175" t="s">
        <v>150</v>
      </c>
      <c r="L475" s="39"/>
      <c r="M475" s="180" t="s">
        <v>19</v>
      </c>
      <c r="N475" s="181" t="s">
        <v>43</v>
      </c>
      <c r="O475" s="64"/>
      <c r="P475" s="182">
        <f>O475*H475</f>
        <v>0</v>
      </c>
      <c r="Q475" s="182">
        <v>0</v>
      </c>
      <c r="R475" s="182">
        <f>Q475*H475</f>
        <v>0</v>
      </c>
      <c r="S475" s="182">
        <v>0</v>
      </c>
      <c r="T475" s="183">
        <f>S475*H475</f>
        <v>0</v>
      </c>
      <c r="U475" s="34"/>
      <c r="V475" s="34"/>
      <c r="W475" s="34"/>
      <c r="X475" s="34"/>
      <c r="Y475" s="34"/>
      <c r="Z475" s="34"/>
      <c r="AA475" s="34"/>
      <c r="AB475" s="34"/>
      <c r="AC475" s="34"/>
      <c r="AD475" s="34"/>
      <c r="AE475" s="34"/>
      <c r="AR475" s="184" t="s">
        <v>194</v>
      </c>
      <c r="AT475" s="184" t="s">
        <v>146</v>
      </c>
      <c r="AU475" s="184" t="s">
        <v>82</v>
      </c>
      <c r="AY475" s="17" t="s">
        <v>143</v>
      </c>
      <c r="BE475" s="185">
        <f>IF(N475="základní",J475,0)</f>
        <v>0</v>
      </c>
      <c r="BF475" s="185">
        <f>IF(N475="snížená",J475,0)</f>
        <v>0</v>
      </c>
      <c r="BG475" s="185">
        <f>IF(N475="zákl. přenesená",J475,0)</f>
        <v>0</v>
      </c>
      <c r="BH475" s="185">
        <f>IF(N475="sníž. přenesená",J475,0)</f>
        <v>0</v>
      </c>
      <c r="BI475" s="185">
        <f>IF(N475="nulová",J475,0)</f>
        <v>0</v>
      </c>
      <c r="BJ475" s="17" t="s">
        <v>80</v>
      </c>
      <c r="BK475" s="185">
        <f>ROUND(I475*H475,2)</f>
        <v>0</v>
      </c>
      <c r="BL475" s="17" t="s">
        <v>194</v>
      </c>
      <c r="BM475" s="184" t="s">
        <v>827</v>
      </c>
    </row>
    <row r="476" spans="1:65" s="2" customFormat="1" ht="11.25" x14ac:dyDescent="0.2">
      <c r="A476" s="34"/>
      <c r="B476" s="35"/>
      <c r="C476" s="36"/>
      <c r="D476" s="186" t="s">
        <v>152</v>
      </c>
      <c r="E476" s="36"/>
      <c r="F476" s="187" t="s">
        <v>828</v>
      </c>
      <c r="G476" s="36"/>
      <c r="H476" s="36"/>
      <c r="I476" s="188"/>
      <c r="J476" s="36"/>
      <c r="K476" s="36"/>
      <c r="L476" s="39"/>
      <c r="M476" s="189"/>
      <c r="N476" s="190"/>
      <c r="O476" s="64"/>
      <c r="P476" s="64"/>
      <c r="Q476" s="64"/>
      <c r="R476" s="64"/>
      <c r="S476" s="64"/>
      <c r="T476" s="65"/>
      <c r="U476" s="34"/>
      <c r="V476" s="34"/>
      <c r="W476" s="34"/>
      <c r="X476" s="34"/>
      <c r="Y476" s="34"/>
      <c r="Z476" s="34"/>
      <c r="AA476" s="34"/>
      <c r="AB476" s="34"/>
      <c r="AC476" s="34"/>
      <c r="AD476" s="34"/>
      <c r="AE476" s="34"/>
      <c r="AT476" s="17" t="s">
        <v>152</v>
      </c>
      <c r="AU476" s="17" t="s">
        <v>82</v>
      </c>
    </row>
    <row r="477" spans="1:65" s="2" customFormat="1" ht="44.25" customHeight="1" x14ac:dyDescent="0.2">
      <c r="A477" s="34"/>
      <c r="B477" s="35"/>
      <c r="C477" s="173" t="s">
        <v>829</v>
      </c>
      <c r="D477" s="173" t="s">
        <v>146</v>
      </c>
      <c r="E477" s="174" t="s">
        <v>830</v>
      </c>
      <c r="F477" s="175" t="s">
        <v>831</v>
      </c>
      <c r="G477" s="176" t="s">
        <v>251</v>
      </c>
      <c r="H477" s="177">
        <v>2.82</v>
      </c>
      <c r="I477" s="178"/>
      <c r="J477" s="179">
        <f>ROUND(I477*H477,2)</f>
        <v>0</v>
      </c>
      <c r="K477" s="175" t="s">
        <v>150</v>
      </c>
      <c r="L477" s="39"/>
      <c r="M477" s="180" t="s">
        <v>19</v>
      </c>
      <c r="N477" s="181" t="s">
        <v>43</v>
      </c>
      <c r="O477" s="64"/>
      <c r="P477" s="182">
        <f>O477*H477</f>
        <v>0</v>
      </c>
      <c r="Q477" s="182">
        <v>0</v>
      </c>
      <c r="R477" s="182">
        <f>Q477*H477</f>
        <v>0</v>
      </c>
      <c r="S477" s="182">
        <v>0</v>
      </c>
      <c r="T477" s="183">
        <f>S477*H477</f>
        <v>0</v>
      </c>
      <c r="U477" s="34"/>
      <c r="V477" s="34"/>
      <c r="W477" s="34"/>
      <c r="X477" s="34"/>
      <c r="Y477" s="34"/>
      <c r="Z477" s="34"/>
      <c r="AA477" s="34"/>
      <c r="AB477" s="34"/>
      <c r="AC477" s="34"/>
      <c r="AD477" s="34"/>
      <c r="AE477" s="34"/>
      <c r="AR477" s="184" t="s">
        <v>194</v>
      </c>
      <c r="AT477" s="184" t="s">
        <v>146</v>
      </c>
      <c r="AU477" s="184" t="s">
        <v>82</v>
      </c>
      <c r="AY477" s="17" t="s">
        <v>143</v>
      </c>
      <c r="BE477" s="185">
        <f>IF(N477="základní",J477,0)</f>
        <v>0</v>
      </c>
      <c r="BF477" s="185">
        <f>IF(N477="snížená",J477,0)</f>
        <v>0</v>
      </c>
      <c r="BG477" s="185">
        <f>IF(N477="zákl. přenesená",J477,0)</f>
        <v>0</v>
      </c>
      <c r="BH477" s="185">
        <f>IF(N477="sníž. přenesená",J477,0)</f>
        <v>0</v>
      </c>
      <c r="BI477" s="185">
        <f>IF(N477="nulová",J477,0)</f>
        <v>0</v>
      </c>
      <c r="BJ477" s="17" t="s">
        <v>80</v>
      </c>
      <c r="BK477" s="185">
        <f>ROUND(I477*H477,2)</f>
        <v>0</v>
      </c>
      <c r="BL477" s="17" t="s">
        <v>194</v>
      </c>
      <c r="BM477" s="184" t="s">
        <v>832</v>
      </c>
    </row>
    <row r="478" spans="1:65" s="2" customFormat="1" ht="11.25" x14ac:dyDescent="0.2">
      <c r="A478" s="34"/>
      <c r="B478" s="35"/>
      <c r="C478" s="36"/>
      <c r="D478" s="186" t="s">
        <v>152</v>
      </c>
      <c r="E478" s="36"/>
      <c r="F478" s="187" t="s">
        <v>833</v>
      </c>
      <c r="G478" s="36"/>
      <c r="H478" s="36"/>
      <c r="I478" s="188"/>
      <c r="J478" s="36"/>
      <c r="K478" s="36"/>
      <c r="L478" s="39"/>
      <c r="M478" s="189"/>
      <c r="N478" s="190"/>
      <c r="O478" s="64"/>
      <c r="P478" s="64"/>
      <c r="Q478" s="64"/>
      <c r="R478" s="64"/>
      <c r="S478" s="64"/>
      <c r="T478" s="65"/>
      <c r="U478" s="34"/>
      <c r="V478" s="34"/>
      <c r="W478" s="34"/>
      <c r="X478" s="34"/>
      <c r="Y478" s="34"/>
      <c r="Z478" s="34"/>
      <c r="AA478" s="34"/>
      <c r="AB478" s="34"/>
      <c r="AC478" s="34"/>
      <c r="AD478" s="34"/>
      <c r="AE478" s="34"/>
      <c r="AT478" s="17" t="s">
        <v>152</v>
      </c>
      <c r="AU478" s="17" t="s">
        <v>82</v>
      </c>
    </row>
    <row r="479" spans="1:65" s="2" customFormat="1" ht="66.75" customHeight="1" x14ac:dyDescent="0.2">
      <c r="A479" s="34"/>
      <c r="B479" s="35"/>
      <c r="C479" s="173" t="s">
        <v>834</v>
      </c>
      <c r="D479" s="173" t="s">
        <v>146</v>
      </c>
      <c r="E479" s="174" t="s">
        <v>835</v>
      </c>
      <c r="F479" s="175" t="s">
        <v>836</v>
      </c>
      <c r="G479" s="176" t="s">
        <v>180</v>
      </c>
      <c r="H479" s="177">
        <v>6.5259999999999998</v>
      </c>
      <c r="I479" s="178"/>
      <c r="J479" s="179">
        <f>ROUND(I479*H479,2)</f>
        <v>0</v>
      </c>
      <c r="K479" s="175" t="s">
        <v>150</v>
      </c>
      <c r="L479" s="39"/>
      <c r="M479" s="180" t="s">
        <v>19</v>
      </c>
      <c r="N479" s="181" t="s">
        <v>43</v>
      </c>
      <c r="O479" s="64"/>
      <c r="P479" s="182">
        <f>O479*H479</f>
        <v>0</v>
      </c>
      <c r="Q479" s="182">
        <v>0</v>
      </c>
      <c r="R479" s="182">
        <f>Q479*H479</f>
        <v>0</v>
      </c>
      <c r="S479" s="182">
        <v>0</v>
      </c>
      <c r="T479" s="183">
        <f>S479*H479</f>
        <v>0</v>
      </c>
      <c r="U479" s="34"/>
      <c r="V479" s="34"/>
      <c r="W479" s="34"/>
      <c r="X479" s="34"/>
      <c r="Y479" s="34"/>
      <c r="Z479" s="34"/>
      <c r="AA479" s="34"/>
      <c r="AB479" s="34"/>
      <c r="AC479" s="34"/>
      <c r="AD479" s="34"/>
      <c r="AE479" s="34"/>
      <c r="AR479" s="184" t="s">
        <v>194</v>
      </c>
      <c r="AT479" s="184" t="s">
        <v>146</v>
      </c>
      <c r="AU479" s="184" t="s">
        <v>82</v>
      </c>
      <c r="AY479" s="17" t="s">
        <v>143</v>
      </c>
      <c r="BE479" s="185">
        <f>IF(N479="základní",J479,0)</f>
        <v>0</v>
      </c>
      <c r="BF479" s="185">
        <f>IF(N479="snížená",J479,0)</f>
        <v>0</v>
      </c>
      <c r="BG479" s="185">
        <f>IF(N479="zákl. přenesená",J479,0)</f>
        <v>0</v>
      </c>
      <c r="BH479" s="185">
        <f>IF(N479="sníž. přenesená",J479,0)</f>
        <v>0</v>
      </c>
      <c r="BI479" s="185">
        <f>IF(N479="nulová",J479,0)</f>
        <v>0</v>
      </c>
      <c r="BJ479" s="17" t="s">
        <v>80</v>
      </c>
      <c r="BK479" s="185">
        <f>ROUND(I479*H479,2)</f>
        <v>0</v>
      </c>
      <c r="BL479" s="17" t="s">
        <v>194</v>
      </c>
      <c r="BM479" s="184" t="s">
        <v>837</v>
      </c>
    </row>
    <row r="480" spans="1:65" s="2" customFormat="1" ht="11.25" x14ac:dyDescent="0.2">
      <c r="A480" s="34"/>
      <c r="B480" s="35"/>
      <c r="C480" s="36"/>
      <c r="D480" s="186" t="s">
        <v>152</v>
      </c>
      <c r="E480" s="36"/>
      <c r="F480" s="187" t="s">
        <v>838</v>
      </c>
      <c r="G480" s="36"/>
      <c r="H480" s="36"/>
      <c r="I480" s="188"/>
      <c r="J480" s="36"/>
      <c r="K480" s="36"/>
      <c r="L480" s="39"/>
      <c r="M480" s="189"/>
      <c r="N480" s="190"/>
      <c r="O480" s="64"/>
      <c r="P480" s="64"/>
      <c r="Q480" s="64"/>
      <c r="R480" s="64"/>
      <c r="S480" s="64"/>
      <c r="T480" s="65"/>
      <c r="U480" s="34"/>
      <c r="V480" s="34"/>
      <c r="W480" s="34"/>
      <c r="X480" s="34"/>
      <c r="Y480" s="34"/>
      <c r="Z480" s="34"/>
      <c r="AA480" s="34"/>
      <c r="AB480" s="34"/>
      <c r="AC480" s="34"/>
      <c r="AD480" s="34"/>
      <c r="AE480" s="34"/>
      <c r="AT480" s="17" t="s">
        <v>152</v>
      </c>
      <c r="AU480" s="17" t="s">
        <v>82</v>
      </c>
    </row>
    <row r="481" spans="1:65" s="12" customFormat="1" ht="22.9" customHeight="1" x14ac:dyDescent="0.2">
      <c r="B481" s="157"/>
      <c r="C481" s="158"/>
      <c r="D481" s="159" t="s">
        <v>71</v>
      </c>
      <c r="E481" s="171" t="s">
        <v>839</v>
      </c>
      <c r="F481" s="171" t="s">
        <v>840</v>
      </c>
      <c r="G481" s="158"/>
      <c r="H481" s="158"/>
      <c r="I481" s="161"/>
      <c r="J481" s="172">
        <f>BK481</f>
        <v>0</v>
      </c>
      <c r="K481" s="158"/>
      <c r="L481" s="163"/>
      <c r="M481" s="164"/>
      <c r="N481" s="165"/>
      <c r="O481" s="165"/>
      <c r="P481" s="166">
        <f>SUM(P482:P552)</f>
        <v>0</v>
      </c>
      <c r="Q481" s="165"/>
      <c r="R481" s="166">
        <f>SUM(R482:R552)</f>
        <v>0</v>
      </c>
      <c r="S481" s="165"/>
      <c r="T481" s="167">
        <f>SUM(T482:T552)</f>
        <v>0</v>
      </c>
      <c r="AR481" s="168" t="s">
        <v>82</v>
      </c>
      <c r="AT481" s="169" t="s">
        <v>71</v>
      </c>
      <c r="AU481" s="169" t="s">
        <v>80</v>
      </c>
      <c r="AY481" s="168" t="s">
        <v>143</v>
      </c>
      <c r="BK481" s="170">
        <f>SUM(BK482:BK552)</f>
        <v>0</v>
      </c>
    </row>
    <row r="482" spans="1:65" s="2" customFormat="1" ht="24.2" customHeight="1" x14ac:dyDescent="0.2">
      <c r="A482" s="34"/>
      <c r="B482" s="35"/>
      <c r="C482" s="173" t="s">
        <v>841</v>
      </c>
      <c r="D482" s="173" t="s">
        <v>146</v>
      </c>
      <c r="E482" s="174" t="s">
        <v>842</v>
      </c>
      <c r="F482" s="175" t="s">
        <v>843</v>
      </c>
      <c r="G482" s="176" t="s">
        <v>251</v>
      </c>
      <c r="H482" s="177">
        <v>5.7</v>
      </c>
      <c r="I482" s="178"/>
      <c r="J482" s="179">
        <f>ROUND(I482*H482,2)</f>
        <v>0</v>
      </c>
      <c r="K482" s="175" t="s">
        <v>150</v>
      </c>
      <c r="L482" s="39"/>
      <c r="M482" s="180" t="s">
        <v>19</v>
      </c>
      <c r="N482" s="181" t="s">
        <v>43</v>
      </c>
      <c r="O482" s="64"/>
      <c r="P482" s="182">
        <f>O482*H482</f>
        <v>0</v>
      </c>
      <c r="Q482" s="182">
        <v>0</v>
      </c>
      <c r="R482" s="182">
        <f>Q482*H482</f>
        <v>0</v>
      </c>
      <c r="S482" s="182">
        <v>0</v>
      </c>
      <c r="T482" s="183">
        <f>S482*H482</f>
        <v>0</v>
      </c>
      <c r="U482" s="34"/>
      <c r="V482" s="34"/>
      <c r="W482" s="34"/>
      <c r="X482" s="34"/>
      <c r="Y482" s="34"/>
      <c r="Z482" s="34"/>
      <c r="AA482" s="34"/>
      <c r="AB482" s="34"/>
      <c r="AC482" s="34"/>
      <c r="AD482" s="34"/>
      <c r="AE482" s="34"/>
      <c r="AR482" s="184" t="s">
        <v>194</v>
      </c>
      <c r="AT482" s="184" t="s">
        <v>146</v>
      </c>
      <c r="AU482" s="184" t="s">
        <v>82</v>
      </c>
      <c r="AY482" s="17" t="s">
        <v>143</v>
      </c>
      <c r="BE482" s="185">
        <f>IF(N482="základní",J482,0)</f>
        <v>0</v>
      </c>
      <c r="BF482" s="185">
        <f>IF(N482="snížená",J482,0)</f>
        <v>0</v>
      </c>
      <c r="BG482" s="185">
        <f>IF(N482="zákl. přenesená",J482,0)</f>
        <v>0</v>
      </c>
      <c r="BH482" s="185">
        <f>IF(N482="sníž. přenesená",J482,0)</f>
        <v>0</v>
      </c>
      <c r="BI482" s="185">
        <f>IF(N482="nulová",J482,0)</f>
        <v>0</v>
      </c>
      <c r="BJ482" s="17" t="s">
        <v>80</v>
      </c>
      <c r="BK482" s="185">
        <f>ROUND(I482*H482,2)</f>
        <v>0</v>
      </c>
      <c r="BL482" s="17" t="s">
        <v>194</v>
      </c>
      <c r="BM482" s="184" t="s">
        <v>844</v>
      </c>
    </row>
    <row r="483" spans="1:65" s="2" customFormat="1" ht="11.25" x14ac:dyDescent="0.2">
      <c r="A483" s="34"/>
      <c r="B483" s="35"/>
      <c r="C483" s="36"/>
      <c r="D483" s="186" t="s">
        <v>152</v>
      </c>
      <c r="E483" s="36"/>
      <c r="F483" s="187" t="s">
        <v>845</v>
      </c>
      <c r="G483" s="36"/>
      <c r="H483" s="36"/>
      <c r="I483" s="188"/>
      <c r="J483" s="36"/>
      <c r="K483" s="36"/>
      <c r="L483" s="39"/>
      <c r="M483" s="189"/>
      <c r="N483" s="190"/>
      <c r="O483" s="64"/>
      <c r="P483" s="64"/>
      <c r="Q483" s="64"/>
      <c r="R483" s="64"/>
      <c r="S483" s="64"/>
      <c r="T483" s="65"/>
      <c r="U483" s="34"/>
      <c r="V483" s="34"/>
      <c r="W483" s="34"/>
      <c r="X483" s="34"/>
      <c r="Y483" s="34"/>
      <c r="Z483" s="34"/>
      <c r="AA483" s="34"/>
      <c r="AB483" s="34"/>
      <c r="AC483" s="34"/>
      <c r="AD483" s="34"/>
      <c r="AE483" s="34"/>
      <c r="AT483" s="17" t="s">
        <v>152</v>
      </c>
      <c r="AU483" s="17" t="s">
        <v>82</v>
      </c>
    </row>
    <row r="484" spans="1:65" s="13" customFormat="1" ht="11.25" x14ac:dyDescent="0.2">
      <c r="B484" s="201"/>
      <c r="C484" s="202"/>
      <c r="D484" s="203" t="s">
        <v>159</v>
      </c>
      <c r="E484" s="204" t="s">
        <v>19</v>
      </c>
      <c r="F484" s="205" t="s">
        <v>846</v>
      </c>
      <c r="G484" s="202"/>
      <c r="H484" s="206">
        <v>5.7</v>
      </c>
      <c r="I484" s="207"/>
      <c r="J484" s="202"/>
      <c r="K484" s="202"/>
      <c r="L484" s="208"/>
      <c r="M484" s="209"/>
      <c r="N484" s="210"/>
      <c r="O484" s="210"/>
      <c r="P484" s="210"/>
      <c r="Q484" s="210"/>
      <c r="R484" s="210"/>
      <c r="S484" s="210"/>
      <c r="T484" s="211"/>
      <c r="AT484" s="212" t="s">
        <v>159</v>
      </c>
      <c r="AU484" s="212" t="s">
        <v>82</v>
      </c>
      <c r="AV484" s="13" t="s">
        <v>82</v>
      </c>
      <c r="AW484" s="13" t="s">
        <v>33</v>
      </c>
      <c r="AX484" s="13" t="s">
        <v>72</v>
      </c>
      <c r="AY484" s="212" t="s">
        <v>143</v>
      </c>
    </row>
    <row r="485" spans="1:65" s="14" customFormat="1" ht="11.25" x14ac:dyDescent="0.2">
      <c r="B485" s="213"/>
      <c r="C485" s="214"/>
      <c r="D485" s="203" t="s">
        <v>159</v>
      </c>
      <c r="E485" s="215" t="s">
        <v>19</v>
      </c>
      <c r="F485" s="216" t="s">
        <v>161</v>
      </c>
      <c r="G485" s="214"/>
      <c r="H485" s="217">
        <v>5.7</v>
      </c>
      <c r="I485" s="218"/>
      <c r="J485" s="214"/>
      <c r="K485" s="214"/>
      <c r="L485" s="219"/>
      <c r="M485" s="220"/>
      <c r="N485" s="221"/>
      <c r="O485" s="221"/>
      <c r="P485" s="221"/>
      <c r="Q485" s="221"/>
      <c r="R485" s="221"/>
      <c r="S485" s="221"/>
      <c r="T485" s="222"/>
      <c r="AT485" s="223" t="s">
        <v>159</v>
      </c>
      <c r="AU485" s="223" t="s">
        <v>82</v>
      </c>
      <c r="AV485" s="14" t="s">
        <v>151</v>
      </c>
      <c r="AW485" s="14" t="s">
        <v>33</v>
      </c>
      <c r="AX485" s="14" t="s">
        <v>80</v>
      </c>
      <c r="AY485" s="223" t="s">
        <v>143</v>
      </c>
    </row>
    <row r="486" spans="1:65" s="2" customFormat="1" ht="16.5" customHeight="1" x14ac:dyDescent="0.2">
      <c r="A486" s="34"/>
      <c r="B486" s="35"/>
      <c r="C486" s="191" t="s">
        <v>447</v>
      </c>
      <c r="D486" s="191" t="s">
        <v>155</v>
      </c>
      <c r="E486" s="192" t="s">
        <v>847</v>
      </c>
      <c r="F486" s="193" t="s">
        <v>848</v>
      </c>
      <c r="G486" s="194" t="s">
        <v>149</v>
      </c>
      <c r="H486" s="195">
        <v>6.27</v>
      </c>
      <c r="I486" s="196"/>
      <c r="J486" s="197">
        <f>ROUND(I486*H486,2)</f>
        <v>0</v>
      </c>
      <c r="K486" s="193" t="s">
        <v>19</v>
      </c>
      <c r="L486" s="198"/>
      <c r="M486" s="199" t="s">
        <v>19</v>
      </c>
      <c r="N486" s="200" t="s">
        <v>43</v>
      </c>
      <c r="O486" s="64"/>
      <c r="P486" s="182">
        <f>O486*H486</f>
        <v>0</v>
      </c>
      <c r="Q486" s="182">
        <v>0</v>
      </c>
      <c r="R486" s="182">
        <f>Q486*H486</f>
        <v>0</v>
      </c>
      <c r="S486" s="182">
        <v>0</v>
      </c>
      <c r="T486" s="183">
        <f>S486*H486</f>
        <v>0</v>
      </c>
      <c r="U486" s="34"/>
      <c r="V486" s="34"/>
      <c r="W486" s="34"/>
      <c r="X486" s="34"/>
      <c r="Y486" s="34"/>
      <c r="Z486" s="34"/>
      <c r="AA486" s="34"/>
      <c r="AB486" s="34"/>
      <c r="AC486" s="34"/>
      <c r="AD486" s="34"/>
      <c r="AE486" s="34"/>
      <c r="AR486" s="184" t="s">
        <v>232</v>
      </c>
      <c r="AT486" s="184" t="s">
        <v>155</v>
      </c>
      <c r="AU486" s="184" t="s">
        <v>82</v>
      </c>
      <c r="AY486" s="17" t="s">
        <v>143</v>
      </c>
      <c r="BE486" s="185">
        <f>IF(N486="základní",J486,0)</f>
        <v>0</v>
      </c>
      <c r="BF486" s="185">
        <f>IF(N486="snížená",J486,0)</f>
        <v>0</v>
      </c>
      <c r="BG486" s="185">
        <f>IF(N486="zákl. přenesená",J486,0)</f>
        <v>0</v>
      </c>
      <c r="BH486" s="185">
        <f>IF(N486="sníž. přenesená",J486,0)</f>
        <v>0</v>
      </c>
      <c r="BI486" s="185">
        <f>IF(N486="nulová",J486,0)</f>
        <v>0</v>
      </c>
      <c r="BJ486" s="17" t="s">
        <v>80</v>
      </c>
      <c r="BK486" s="185">
        <f>ROUND(I486*H486,2)</f>
        <v>0</v>
      </c>
      <c r="BL486" s="17" t="s">
        <v>194</v>
      </c>
      <c r="BM486" s="184" t="s">
        <v>849</v>
      </c>
    </row>
    <row r="487" spans="1:65" s="13" customFormat="1" ht="11.25" x14ac:dyDescent="0.2">
      <c r="B487" s="201"/>
      <c r="C487" s="202"/>
      <c r="D487" s="203" t="s">
        <v>159</v>
      </c>
      <c r="E487" s="204" t="s">
        <v>19</v>
      </c>
      <c r="F487" s="205" t="s">
        <v>850</v>
      </c>
      <c r="G487" s="202"/>
      <c r="H487" s="206">
        <v>6.27</v>
      </c>
      <c r="I487" s="207"/>
      <c r="J487" s="202"/>
      <c r="K487" s="202"/>
      <c r="L487" s="208"/>
      <c r="M487" s="209"/>
      <c r="N487" s="210"/>
      <c r="O487" s="210"/>
      <c r="P487" s="210"/>
      <c r="Q487" s="210"/>
      <c r="R487" s="210"/>
      <c r="S487" s="210"/>
      <c r="T487" s="211"/>
      <c r="AT487" s="212" t="s">
        <v>159</v>
      </c>
      <c r="AU487" s="212" t="s">
        <v>82</v>
      </c>
      <c r="AV487" s="13" t="s">
        <v>82</v>
      </c>
      <c r="AW487" s="13" t="s">
        <v>33</v>
      </c>
      <c r="AX487" s="13" t="s">
        <v>72</v>
      </c>
      <c r="AY487" s="212" t="s">
        <v>143</v>
      </c>
    </row>
    <row r="488" spans="1:65" s="14" customFormat="1" ht="11.25" x14ac:dyDescent="0.2">
      <c r="B488" s="213"/>
      <c r="C488" s="214"/>
      <c r="D488" s="203" t="s">
        <v>159</v>
      </c>
      <c r="E488" s="215" t="s">
        <v>19</v>
      </c>
      <c r="F488" s="216" t="s">
        <v>161</v>
      </c>
      <c r="G488" s="214"/>
      <c r="H488" s="217">
        <v>6.27</v>
      </c>
      <c r="I488" s="218"/>
      <c r="J488" s="214"/>
      <c r="K488" s="214"/>
      <c r="L488" s="219"/>
      <c r="M488" s="220"/>
      <c r="N488" s="221"/>
      <c r="O488" s="221"/>
      <c r="P488" s="221"/>
      <c r="Q488" s="221"/>
      <c r="R488" s="221"/>
      <c r="S488" s="221"/>
      <c r="T488" s="222"/>
      <c r="AT488" s="223" t="s">
        <v>159</v>
      </c>
      <c r="AU488" s="223" t="s">
        <v>82</v>
      </c>
      <c r="AV488" s="14" t="s">
        <v>151</v>
      </c>
      <c r="AW488" s="14" t="s">
        <v>33</v>
      </c>
      <c r="AX488" s="14" t="s">
        <v>80</v>
      </c>
      <c r="AY488" s="223" t="s">
        <v>143</v>
      </c>
    </row>
    <row r="489" spans="1:65" s="2" customFormat="1" ht="16.5" customHeight="1" x14ac:dyDescent="0.2">
      <c r="A489" s="34"/>
      <c r="B489" s="35"/>
      <c r="C489" s="173" t="s">
        <v>851</v>
      </c>
      <c r="D489" s="173" t="s">
        <v>146</v>
      </c>
      <c r="E489" s="174" t="s">
        <v>852</v>
      </c>
      <c r="F489" s="175" t="s">
        <v>853</v>
      </c>
      <c r="G489" s="176" t="s">
        <v>251</v>
      </c>
      <c r="H489" s="177">
        <v>7.7</v>
      </c>
      <c r="I489" s="178"/>
      <c r="J489" s="179">
        <f>ROUND(I489*H489,2)</f>
        <v>0</v>
      </c>
      <c r="K489" s="175" t="s">
        <v>150</v>
      </c>
      <c r="L489" s="39"/>
      <c r="M489" s="180" t="s">
        <v>19</v>
      </c>
      <c r="N489" s="181" t="s">
        <v>43</v>
      </c>
      <c r="O489" s="64"/>
      <c r="P489" s="182">
        <f>O489*H489</f>
        <v>0</v>
      </c>
      <c r="Q489" s="182">
        <v>0</v>
      </c>
      <c r="R489" s="182">
        <f>Q489*H489</f>
        <v>0</v>
      </c>
      <c r="S489" s="182">
        <v>0</v>
      </c>
      <c r="T489" s="183">
        <f>S489*H489</f>
        <v>0</v>
      </c>
      <c r="U489" s="34"/>
      <c r="V489" s="34"/>
      <c r="W489" s="34"/>
      <c r="X489" s="34"/>
      <c r="Y489" s="34"/>
      <c r="Z489" s="34"/>
      <c r="AA489" s="34"/>
      <c r="AB489" s="34"/>
      <c r="AC489" s="34"/>
      <c r="AD489" s="34"/>
      <c r="AE489" s="34"/>
      <c r="AR489" s="184" t="s">
        <v>194</v>
      </c>
      <c r="AT489" s="184" t="s">
        <v>146</v>
      </c>
      <c r="AU489" s="184" t="s">
        <v>82</v>
      </c>
      <c r="AY489" s="17" t="s">
        <v>143</v>
      </c>
      <c r="BE489" s="185">
        <f>IF(N489="základní",J489,0)</f>
        <v>0</v>
      </c>
      <c r="BF489" s="185">
        <f>IF(N489="snížená",J489,0)</f>
        <v>0</v>
      </c>
      <c r="BG489" s="185">
        <f>IF(N489="zákl. přenesená",J489,0)</f>
        <v>0</v>
      </c>
      <c r="BH489" s="185">
        <f>IF(N489="sníž. přenesená",J489,0)</f>
        <v>0</v>
      </c>
      <c r="BI489" s="185">
        <f>IF(N489="nulová",J489,0)</f>
        <v>0</v>
      </c>
      <c r="BJ489" s="17" t="s">
        <v>80</v>
      </c>
      <c r="BK489" s="185">
        <f>ROUND(I489*H489,2)</f>
        <v>0</v>
      </c>
      <c r="BL489" s="17" t="s">
        <v>194</v>
      </c>
      <c r="BM489" s="184" t="s">
        <v>854</v>
      </c>
    </row>
    <row r="490" spans="1:65" s="2" customFormat="1" ht="11.25" x14ac:dyDescent="0.2">
      <c r="A490" s="34"/>
      <c r="B490" s="35"/>
      <c r="C490" s="36"/>
      <c r="D490" s="186" t="s">
        <v>152</v>
      </c>
      <c r="E490" s="36"/>
      <c r="F490" s="187" t="s">
        <v>855</v>
      </c>
      <c r="G490" s="36"/>
      <c r="H490" s="36"/>
      <c r="I490" s="188"/>
      <c r="J490" s="36"/>
      <c r="K490" s="36"/>
      <c r="L490" s="39"/>
      <c r="M490" s="189"/>
      <c r="N490" s="190"/>
      <c r="O490" s="64"/>
      <c r="P490" s="64"/>
      <c r="Q490" s="64"/>
      <c r="R490" s="64"/>
      <c r="S490" s="64"/>
      <c r="T490" s="65"/>
      <c r="U490" s="34"/>
      <c r="V490" s="34"/>
      <c r="W490" s="34"/>
      <c r="X490" s="34"/>
      <c r="Y490" s="34"/>
      <c r="Z490" s="34"/>
      <c r="AA490" s="34"/>
      <c r="AB490" s="34"/>
      <c r="AC490" s="34"/>
      <c r="AD490" s="34"/>
      <c r="AE490" s="34"/>
      <c r="AT490" s="17" t="s">
        <v>152</v>
      </c>
      <c r="AU490" s="17" t="s">
        <v>82</v>
      </c>
    </row>
    <row r="491" spans="1:65" s="15" customFormat="1" ht="11.25" x14ac:dyDescent="0.2">
      <c r="B491" s="224"/>
      <c r="C491" s="225"/>
      <c r="D491" s="203" t="s">
        <v>159</v>
      </c>
      <c r="E491" s="226" t="s">
        <v>19</v>
      </c>
      <c r="F491" s="227" t="s">
        <v>239</v>
      </c>
      <c r="G491" s="225"/>
      <c r="H491" s="226" t="s">
        <v>19</v>
      </c>
      <c r="I491" s="228"/>
      <c r="J491" s="225"/>
      <c r="K491" s="225"/>
      <c r="L491" s="229"/>
      <c r="M491" s="230"/>
      <c r="N491" s="231"/>
      <c r="O491" s="231"/>
      <c r="P491" s="231"/>
      <c r="Q491" s="231"/>
      <c r="R491" s="231"/>
      <c r="S491" s="231"/>
      <c r="T491" s="232"/>
      <c r="AT491" s="233" t="s">
        <v>159</v>
      </c>
      <c r="AU491" s="233" t="s">
        <v>82</v>
      </c>
      <c r="AV491" s="15" t="s">
        <v>80</v>
      </c>
      <c r="AW491" s="15" t="s">
        <v>33</v>
      </c>
      <c r="AX491" s="15" t="s">
        <v>72</v>
      </c>
      <c r="AY491" s="233" t="s">
        <v>143</v>
      </c>
    </row>
    <row r="492" spans="1:65" s="13" customFormat="1" ht="11.25" x14ac:dyDescent="0.2">
      <c r="B492" s="201"/>
      <c r="C492" s="202"/>
      <c r="D492" s="203" t="s">
        <v>159</v>
      </c>
      <c r="E492" s="204" t="s">
        <v>19</v>
      </c>
      <c r="F492" s="205" t="s">
        <v>856</v>
      </c>
      <c r="G492" s="202"/>
      <c r="H492" s="206">
        <v>5.5</v>
      </c>
      <c r="I492" s="207"/>
      <c r="J492" s="202"/>
      <c r="K492" s="202"/>
      <c r="L492" s="208"/>
      <c r="M492" s="209"/>
      <c r="N492" s="210"/>
      <c r="O492" s="210"/>
      <c r="P492" s="210"/>
      <c r="Q492" s="210"/>
      <c r="R492" s="210"/>
      <c r="S492" s="210"/>
      <c r="T492" s="211"/>
      <c r="AT492" s="212" t="s">
        <v>159</v>
      </c>
      <c r="AU492" s="212" t="s">
        <v>82</v>
      </c>
      <c r="AV492" s="13" t="s">
        <v>82</v>
      </c>
      <c r="AW492" s="13" t="s">
        <v>33</v>
      </c>
      <c r="AX492" s="13" t="s">
        <v>72</v>
      </c>
      <c r="AY492" s="212" t="s">
        <v>143</v>
      </c>
    </row>
    <row r="493" spans="1:65" s="15" customFormat="1" ht="11.25" x14ac:dyDescent="0.2">
      <c r="B493" s="224"/>
      <c r="C493" s="225"/>
      <c r="D493" s="203" t="s">
        <v>159</v>
      </c>
      <c r="E493" s="226" t="s">
        <v>19</v>
      </c>
      <c r="F493" s="227" t="s">
        <v>241</v>
      </c>
      <c r="G493" s="225"/>
      <c r="H493" s="226" t="s">
        <v>19</v>
      </c>
      <c r="I493" s="228"/>
      <c r="J493" s="225"/>
      <c r="K493" s="225"/>
      <c r="L493" s="229"/>
      <c r="M493" s="230"/>
      <c r="N493" s="231"/>
      <c r="O493" s="231"/>
      <c r="P493" s="231"/>
      <c r="Q493" s="231"/>
      <c r="R493" s="231"/>
      <c r="S493" s="231"/>
      <c r="T493" s="232"/>
      <c r="AT493" s="233" t="s">
        <v>159</v>
      </c>
      <c r="AU493" s="233" t="s">
        <v>82</v>
      </c>
      <c r="AV493" s="15" t="s">
        <v>80</v>
      </c>
      <c r="AW493" s="15" t="s">
        <v>33</v>
      </c>
      <c r="AX493" s="15" t="s">
        <v>72</v>
      </c>
      <c r="AY493" s="233" t="s">
        <v>143</v>
      </c>
    </row>
    <row r="494" spans="1:65" s="13" customFormat="1" ht="11.25" x14ac:dyDescent="0.2">
      <c r="B494" s="201"/>
      <c r="C494" s="202"/>
      <c r="D494" s="203" t="s">
        <v>159</v>
      </c>
      <c r="E494" s="204" t="s">
        <v>19</v>
      </c>
      <c r="F494" s="205" t="s">
        <v>857</v>
      </c>
      <c r="G494" s="202"/>
      <c r="H494" s="206">
        <v>2.2000000000000002</v>
      </c>
      <c r="I494" s="207"/>
      <c r="J494" s="202"/>
      <c r="K494" s="202"/>
      <c r="L494" s="208"/>
      <c r="M494" s="209"/>
      <c r="N494" s="210"/>
      <c r="O494" s="210"/>
      <c r="P494" s="210"/>
      <c r="Q494" s="210"/>
      <c r="R494" s="210"/>
      <c r="S494" s="210"/>
      <c r="T494" s="211"/>
      <c r="AT494" s="212" t="s">
        <v>159</v>
      </c>
      <c r="AU494" s="212" t="s">
        <v>82</v>
      </c>
      <c r="AV494" s="13" t="s">
        <v>82</v>
      </c>
      <c r="AW494" s="13" t="s">
        <v>33</v>
      </c>
      <c r="AX494" s="13" t="s">
        <v>72</v>
      </c>
      <c r="AY494" s="212" t="s">
        <v>143</v>
      </c>
    </row>
    <row r="495" spans="1:65" s="14" customFormat="1" ht="11.25" x14ac:dyDescent="0.2">
      <c r="B495" s="213"/>
      <c r="C495" s="214"/>
      <c r="D495" s="203" t="s">
        <v>159</v>
      </c>
      <c r="E495" s="215" t="s">
        <v>19</v>
      </c>
      <c r="F495" s="216" t="s">
        <v>161</v>
      </c>
      <c r="G495" s="214"/>
      <c r="H495" s="217">
        <v>7.7</v>
      </c>
      <c r="I495" s="218"/>
      <c r="J495" s="214"/>
      <c r="K495" s="214"/>
      <c r="L495" s="219"/>
      <c r="M495" s="220"/>
      <c r="N495" s="221"/>
      <c r="O495" s="221"/>
      <c r="P495" s="221"/>
      <c r="Q495" s="221"/>
      <c r="R495" s="221"/>
      <c r="S495" s="221"/>
      <c r="T495" s="222"/>
      <c r="AT495" s="223" t="s">
        <v>159</v>
      </c>
      <c r="AU495" s="223" t="s">
        <v>82</v>
      </c>
      <c r="AV495" s="14" t="s">
        <v>151</v>
      </c>
      <c r="AW495" s="14" t="s">
        <v>33</v>
      </c>
      <c r="AX495" s="14" t="s">
        <v>80</v>
      </c>
      <c r="AY495" s="223" t="s">
        <v>143</v>
      </c>
    </row>
    <row r="496" spans="1:65" s="2" customFormat="1" ht="44.25" customHeight="1" x14ac:dyDescent="0.2">
      <c r="A496" s="34"/>
      <c r="B496" s="35"/>
      <c r="C496" s="173" t="s">
        <v>858</v>
      </c>
      <c r="D496" s="173" t="s">
        <v>146</v>
      </c>
      <c r="E496" s="174" t="s">
        <v>859</v>
      </c>
      <c r="F496" s="175" t="s">
        <v>860</v>
      </c>
      <c r="G496" s="176" t="s">
        <v>149</v>
      </c>
      <c r="H496" s="177">
        <v>6.7130000000000001</v>
      </c>
      <c r="I496" s="178"/>
      <c r="J496" s="179">
        <f>ROUND(I496*H496,2)</f>
        <v>0</v>
      </c>
      <c r="K496" s="175" t="s">
        <v>19</v>
      </c>
      <c r="L496" s="39"/>
      <c r="M496" s="180" t="s">
        <v>19</v>
      </c>
      <c r="N496" s="181" t="s">
        <v>43</v>
      </c>
      <c r="O496" s="64"/>
      <c r="P496" s="182">
        <f>O496*H496</f>
        <v>0</v>
      </c>
      <c r="Q496" s="182">
        <v>0</v>
      </c>
      <c r="R496" s="182">
        <f>Q496*H496</f>
        <v>0</v>
      </c>
      <c r="S496" s="182">
        <v>0</v>
      </c>
      <c r="T496" s="183">
        <f>S496*H496</f>
        <v>0</v>
      </c>
      <c r="U496" s="34"/>
      <c r="V496" s="34"/>
      <c r="W496" s="34"/>
      <c r="X496" s="34"/>
      <c r="Y496" s="34"/>
      <c r="Z496" s="34"/>
      <c r="AA496" s="34"/>
      <c r="AB496" s="34"/>
      <c r="AC496" s="34"/>
      <c r="AD496" s="34"/>
      <c r="AE496" s="34"/>
      <c r="AR496" s="184" t="s">
        <v>194</v>
      </c>
      <c r="AT496" s="184" t="s">
        <v>146</v>
      </c>
      <c r="AU496" s="184" t="s">
        <v>82</v>
      </c>
      <c r="AY496" s="17" t="s">
        <v>143</v>
      </c>
      <c r="BE496" s="185">
        <f>IF(N496="základní",J496,0)</f>
        <v>0</v>
      </c>
      <c r="BF496" s="185">
        <f>IF(N496="snížená",J496,0)</f>
        <v>0</v>
      </c>
      <c r="BG496" s="185">
        <f>IF(N496="zákl. přenesená",J496,0)</f>
        <v>0</v>
      </c>
      <c r="BH496" s="185">
        <f>IF(N496="sníž. přenesená",J496,0)</f>
        <v>0</v>
      </c>
      <c r="BI496" s="185">
        <f>IF(N496="nulová",J496,0)</f>
        <v>0</v>
      </c>
      <c r="BJ496" s="17" t="s">
        <v>80</v>
      </c>
      <c r="BK496" s="185">
        <f>ROUND(I496*H496,2)</f>
        <v>0</v>
      </c>
      <c r="BL496" s="17" t="s">
        <v>194</v>
      </c>
      <c r="BM496" s="184" t="s">
        <v>861</v>
      </c>
    </row>
    <row r="497" spans="1:65" s="13" customFormat="1" ht="11.25" x14ac:dyDescent="0.2">
      <c r="B497" s="201"/>
      <c r="C497" s="202"/>
      <c r="D497" s="203" t="s">
        <v>159</v>
      </c>
      <c r="E497" s="204" t="s">
        <v>19</v>
      </c>
      <c r="F497" s="205" t="s">
        <v>862</v>
      </c>
      <c r="G497" s="202"/>
      <c r="H497" s="206">
        <v>6.7130000000000001</v>
      </c>
      <c r="I497" s="207"/>
      <c r="J497" s="202"/>
      <c r="K497" s="202"/>
      <c r="L497" s="208"/>
      <c r="M497" s="209"/>
      <c r="N497" s="210"/>
      <c r="O497" s="210"/>
      <c r="P497" s="210"/>
      <c r="Q497" s="210"/>
      <c r="R497" s="210"/>
      <c r="S497" s="210"/>
      <c r="T497" s="211"/>
      <c r="AT497" s="212" t="s">
        <v>159</v>
      </c>
      <c r="AU497" s="212" t="s">
        <v>82</v>
      </c>
      <c r="AV497" s="13" t="s">
        <v>82</v>
      </c>
      <c r="AW497" s="13" t="s">
        <v>33</v>
      </c>
      <c r="AX497" s="13" t="s">
        <v>72</v>
      </c>
      <c r="AY497" s="212" t="s">
        <v>143</v>
      </c>
    </row>
    <row r="498" spans="1:65" s="14" customFormat="1" ht="11.25" x14ac:dyDescent="0.2">
      <c r="B498" s="213"/>
      <c r="C498" s="214"/>
      <c r="D498" s="203" t="s">
        <v>159</v>
      </c>
      <c r="E498" s="215" t="s">
        <v>19</v>
      </c>
      <c r="F498" s="216" t="s">
        <v>161</v>
      </c>
      <c r="G498" s="214"/>
      <c r="H498" s="217">
        <v>6.7130000000000001</v>
      </c>
      <c r="I498" s="218"/>
      <c r="J498" s="214"/>
      <c r="K498" s="214"/>
      <c r="L498" s="219"/>
      <c r="M498" s="220"/>
      <c r="N498" s="221"/>
      <c r="O498" s="221"/>
      <c r="P498" s="221"/>
      <c r="Q498" s="221"/>
      <c r="R498" s="221"/>
      <c r="S498" s="221"/>
      <c r="T498" s="222"/>
      <c r="AT498" s="223" t="s">
        <v>159</v>
      </c>
      <c r="AU498" s="223" t="s">
        <v>82</v>
      </c>
      <c r="AV498" s="14" t="s">
        <v>151</v>
      </c>
      <c r="AW498" s="14" t="s">
        <v>33</v>
      </c>
      <c r="AX498" s="14" t="s">
        <v>80</v>
      </c>
      <c r="AY498" s="223" t="s">
        <v>143</v>
      </c>
    </row>
    <row r="499" spans="1:65" s="2" customFormat="1" ht="33" customHeight="1" x14ac:dyDescent="0.2">
      <c r="A499" s="34"/>
      <c r="B499" s="35"/>
      <c r="C499" s="173" t="s">
        <v>451</v>
      </c>
      <c r="D499" s="173" t="s">
        <v>146</v>
      </c>
      <c r="E499" s="174" t="s">
        <v>863</v>
      </c>
      <c r="F499" s="175" t="s">
        <v>864</v>
      </c>
      <c r="G499" s="176" t="s">
        <v>251</v>
      </c>
      <c r="H499" s="177">
        <v>26.4</v>
      </c>
      <c r="I499" s="178"/>
      <c r="J499" s="179">
        <f>ROUND(I499*H499,2)</f>
        <v>0</v>
      </c>
      <c r="K499" s="175" t="s">
        <v>19</v>
      </c>
      <c r="L499" s="39"/>
      <c r="M499" s="180" t="s">
        <v>19</v>
      </c>
      <c r="N499" s="181" t="s">
        <v>43</v>
      </c>
      <c r="O499" s="64"/>
      <c r="P499" s="182">
        <f>O499*H499</f>
        <v>0</v>
      </c>
      <c r="Q499" s="182">
        <v>0</v>
      </c>
      <c r="R499" s="182">
        <f>Q499*H499</f>
        <v>0</v>
      </c>
      <c r="S499" s="182">
        <v>0</v>
      </c>
      <c r="T499" s="183">
        <f>S499*H499</f>
        <v>0</v>
      </c>
      <c r="U499" s="34"/>
      <c r="V499" s="34"/>
      <c r="W499" s="34"/>
      <c r="X499" s="34"/>
      <c r="Y499" s="34"/>
      <c r="Z499" s="34"/>
      <c r="AA499" s="34"/>
      <c r="AB499" s="34"/>
      <c r="AC499" s="34"/>
      <c r="AD499" s="34"/>
      <c r="AE499" s="34"/>
      <c r="AR499" s="184" t="s">
        <v>194</v>
      </c>
      <c r="AT499" s="184" t="s">
        <v>146</v>
      </c>
      <c r="AU499" s="184" t="s">
        <v>82</v>
      </c>
      <c r="AY499" s="17" t="s">
        <v>143</v>
      </c>
      <c r="BE499" s="185">
        <f>IF(N499="základní",J499,0)</f>
        <v>0</v>
      </c>
      <c r="BF499" s="185">
        <f>IF(N499="snížená",J499,0)</f>
        <v>0</v>
      </c>
      <c r="BG499" s="185">
        <f>IF(N499="zákl. přenesená",J499,0)</f>
        <v>0</v>
      </c>
      <c r="BH499" s="185">
        <f>IF(N499="sníž. přenesená",J499,0)</f>
        <v>0</v>
      </c>
      <c r="BI499" s="185">
        <f>IF(N499="nulová",J499,0)</f>
        <v>0</v>
      </c>
      <c r="BJ499" s="17" t="s">
        <v>80</v>
      </c>
      <c r="BK499" s="185">
        <f>ROUND(I499*H499,2)</f>
        <v>0</v>
      </c>
      <c r="BL499" s="17" t="s">
        <v>194</v>
      </c>
      <c r="BM499" s="184" t="s">
        <v>865</v>
      </c>
    </row>
    <row r="500" spans="1:65" s="13" customFormat="1" ht="11.25" x14ac:dyDescent="0.2">
      <c r="B500" s="201"/>
      <c r="C500" s="202"/>
      <c r="D500" s="203" t="s">
        <v>159</v>
      </c>
      <c r="E500" s="204" t="s">
        <v>19</v>
      </c>
      <c r="F500" s="205" t="s">
        <v>866</v>
      </c>
      <c r="G500" s="202"/>
      <c r="H500" s="206">
        <v>26.4</v>
      </c>
      <c r="I500" s="207"/>
      <c r="J500" s="202"/>
      <c r="K500" s="202"/>
      <c r="L500" s="208"/>
      <c r="M500" s="209"/>
      <c r="N500" s="210"/>
      <c r="O500" s="210"/>
      <c r="P500" s="210"/>
      <c r="Q500" s="210"/>
      <c r="R500" s="210"/>
      <c r="S500" s="210"/>
      <c r="T500" s="211"/>
      <c r="AT500" s="212" t="s">
        <v>159</v>
      </c>
      <c r="AU500" s="212" t="s">
        <v>82</v>
      </c>
      <c r="AV500" s="13" t="s">
        <v>82</v>
      </c>
      <c r="AW500" s="13" t="s">
        <v>33</v>
      </c>
      <c r="AX500" s="13" t="s">
        <v>72</v>
      </c>
      <c r="AY500" s="212" t="s">
        <v>143</v>
      </c>
    </row>
    <row r="501" spans="1:65" s="14" customFormat="1" ht="11.25" x14ac:dyDescent="0.2">
      <c r="B501" s="213"/>
      <c r="C501" s="214"/>
      <c r="D501" s="203" t="s">
        <v>159</v>
      </c>
      <c r="E501" s="215" t="s">
        <v>19</v>
      </c>
      <c r="F501" s="216" t="s">
        <v>161</v>
      </c>
      <c r="G501" s="214"/>
      <c r="H501" s="217">
        <v>26.4</v>
      </c>
      <c r="I501" s="218"/>
      <c r="J501" s="214"/>
      <c r="K501" s="214"/>
      <c r="L501" s="219"/>
      <c r="M501" s="220"/>
      <c r="N501" s="221"/>
      <c r="O501" s="221"/>
      <c r="P501" s="221"/>
      <c r="Q501" s="221"/>
      <c r="R501" s="221"/>
      <c r="S501" s="221"/>
      <c r="T501" s="222"/>
      <c r="AT501" s="223" t="s">
        <v>159</v>
      </c>
      <c r="AU501" s="223" t="s">
        <v>82</v>
      </c>
      <c r="AV501" s="14" t="s">
        <v>151</v>
      </c>
      <c r="AW501" s="14" t="s">
        <v>33</v>
      </c>
      <c r="AX501" s="14" t="s">
        <v>80</v>
      </c>
      <c r="AY501" s="223" t="s">
        <v>143</v>
      </c>
    </row>
    <row r="502" spans="1:65" s="2" customFormat="1" ht="16.5" customHeight="1" x14ac:dyDescent="0.2">
      <c r="A502" s="34"/>
      <c r="B502" s="35"/>
      <c r="C502" s="191" t="s">
        <v>867</v>
      </c>
      <c r="D502" s="191" t="s">
        <v>155</v>
      </c>
      <c r="E502" s="192" t="s">
        <v>868</v>
      </c>
      <c r="F502" s="193" t="s">
        <v>869</v>
      </c>
      <c r="G502" s="194" t="s">
        <v>149</v>
      </c>
      <c r="H502" s="195">
        <v>25.745000000000001</v>
      </c>
      <c r="I502" s="196"/>
      <c r="J502" s="197">
        <f>ROUND(I502*H502,2)</f>
        <v>0</v>
      </c>
      <c r="K502" s="193" t="s">
        <v>19</v>
      </c>
      <c r="L502" s="198"/>
      <c r="M502" s="199" t="s">
        <v>19</v>
      </c>
      <c r="N502" s="200" t="s">
        <v>43</v>
      </c>
      <c r="O502" s="64"/>
      <c r="P502" s="182">
        <f>O502*H502</f>
        <v>0</v>
      </c>
      <c r="Q502" s="182">
        <v>0</v>
      </c>
      <c r="R502" s="182">
        <f>Q502*H502</f>
        <v>0</v>
      </c>
      <c r="S502" s="182">
        <v>0</v>
      </c>
      <c r="T502" s="183">
        <f>S502*H502</f>
        <v>0</v>
      </c>
      <c r="U502" s="34"/>
      <c r="V502" s="34"/>
      <c r="W502" s="34"/>
      <c r="X502" s="34"/>
      <c r="Y502" s="34"/>
      <c r="Z502" s="34"/>
      <c r="AA502" s="34"/>
      <c r="AB502" s="34"/>
      <c r="AC502" s="34"/>
      <c r="AD502" s="34"/>
      <c r="AE502" s="34"/>
      <c r="AR502" s="184" t="s">
        <v>232</v>
      </c>
      <c r="AT502" s="184" t="s">
        <v>155</v>
      </c>
      <c r="AU502" s="184" t="s">
        <v>82</v>
      </c>
      <c r="AY502" s="17" t="s">
        <v>143</v>
      </c>
      <c r="BE502" s="185">
        <f>IF(N502="základní",J502,0)</f>
        <v>0</v>
      </c>
      <c r="BF502" s="185">
        <f>IF(N502="snížená",J502,0)</f>
        <v>0</v>
      </c>
      <c r="BG502" s="185">
        <f>IF(N502="zákl. přenesená",J502,0)</f>
        <v>0</v>
      </c>
      <c r="BH502" s="185">
        <f>IF(N502="sníž. přenesená",J502,0)</f>
        <v>0</v>
      </c>
      <c r="BI502" s="185">
        <f>IF(N502="nulová",J502,0)</f>
        <v>0</v>
      </c>
      <c r="BJ502" s="17" t="s">
        <v>80</v>
      </c>
      <c r="BK502" s="185">
        <f>ROUND(I502*H502,2)</f>
        <v>0</v>
      </c>
      <c r="BL502" s="17" t="s">
        <v>194</v>
      </c>
      <c r="BM502" s="184" t="s">
        <v>870</v>
      </c>
    </row>
    <row r="503" spans="1:65" s="15" customFormat="1" ht="11.25" x14ac:dyDescent="0.2">
      <c r="B503" s="224"/>
      <c r="C503" s="225"/>
      <c r="D503" s="203" t="s">
        <v>159</v>
      </c>
      <c r="E503" s="226" t="s">
        <v>19</v>
      </c>
      <c r="F503" s="227" t="s">
        <v>871</v>
      </c>
      <c r="G503" s="225"/>
      <c r="H503" s="226" t="s">
        <v>19</v>
      </c>
      <c r="I503" s="228"/>
      <c r="J503" s="225"/>
      <c r="K503" s="225"/>
      <c r="L503" s="229"/>
      <c r="M503" s="230"/>
      <c r="N503" s="231"/>
      <c r="O503" s="231"/>
      <c r="P503" s="231"/>
      <c r="Q503" s="231"/>
      <c r="R503" s="231"/>
      <c r="S503" s="231"/>
      <c r="T503" s="232"/>
      <c r="AT503" s="233" t="s">
        <v>159</v>
      </c>
      <c r="AU503" s="233" t="s">
        <v>82</v>
      </c>
      <c r="AV503" s="15" t="s">
        <v>80</v>
      </c>
      <c r="AW503" s="15" t="s">
        <v>33</v>
      </c>
      <c r="AX503" s="15" t="s">
        <v>72</v>
      </c>
      <c r="AY503" s="233" t="s">
        <v>143</v>
      </c>
    </row>
    <row r="504" spans="1:65" s="13" customFormat="1" ht="11.25" x14ac:dyDescent="0.2">
      <c r="B504" s="201"/>
      <c r="C504" s="202"/>
      <c r="D504" s="203" t="s">
        <v>159</v>
      </c>
      <c r="E504" s="204" t="s">
        <v>19</v>
      </c>
      <c r="F504" s="205" t="s">
        <v>872</v>
      </c>
      <c r="G504" s="202"/>
      <c r="H504" s="206">
        <v>12.32</v>
      </c>
      <c r="I504" s="207"/>
      <c r="J504" s="202"/>
      <c r="K504" s="202"/>
      <c r="L504" s="208"/>
      <c r="M504" s="209"/>
      <c r="N504" s="210"/>
      <c r="O504" s="210"/>
      <c r="P504" s="210"/>
      <c r="Q504" s="210"/>
      <c r="R504" s="210"/>
      <c r="S504" s="210"/>
      <c r="T504" s="211"/>
      <c r="AT504" s="212" t="s">
        <v>159</v>
      </c>
      <c r="AU504" s="212" t="s">
        <v>82</v>
      </c>
      <c r="AV504" s="13" t="s">
        <v>82</v>
      </c>
      <c r="AW504" s="13" t="s">
        <v>33</v>
      </c>
      <c r="AX504" s="13" t="s">
        <v>72</v>
      </c>
      <c r="AY504" s="212" t="s">
        <v>143</v>
      </c>
    </row>
    <row r="505" spans="1:65" s="15" customFormat="1" ht="11.25" x14ac:dyDescent="0.2">
      <c r="B505" s="224"/>
      <c r="C505" s="225"/>
      <c r="D505" s="203" t="s">
        <v>159</v>
      </c>
      <c r="E505" s="226" t="s">
        <v>19</v>
      </c>
      <c r="F505" s="227" t="s">
        <v>873</v>
      </c>
      <c r="G505" s="225"/>
      <c r="H505" s="226" t="s">
        <v>19</v>
      </c>
      <c r="I505" s="228"/>
      <c r="J505" s="225"/>
      <c r="K505" s="225"/>
      <c r="L505" s="229"/>
      <c r="M505" s="230"/>
      <c r="N505" s="231"/>
      <c r="O505" s="231"/>
      <c r="P505" s="231"/>
      <c r="Q505" s="231"/>
      <c r="R505" s="231"/>
      <c r="S505" s="231"/>
      <c r="T505" s="232"/>
      <c r="AT505" s="233" t="s">
        <v>159</v>
      </c>
      <c r="AU505" s="233" t="s">
        <v>82</v>
      </c>
      <c r="AV505" s="15" t="s">
        <v>80</v>
      </c>
      <c r="AW505" s="15" t="s">
        <v>33</v>
      </c>
      <c r="AX505" s="15" t="s">
        <v>72</v>
      </c>
      <c r="AY505" s="233" t="s">
        <v>143</v>
      </c>
    </row>
    <row r="506" spans="1:65" s="13" customFormat="1" ht="11.25" x14ac:dyDescent="0.2">
      <c r="B506" s="201"/>
      <c r="C506" s="202"/>
      <c r="D506" s="203" t="s">
        <v>159</v>
      </c>
      <c r="E506" s="204" t="s">
        <v>19</v>
      </c>
      <c r="F506" s="205" t="s">
        <v>874</v>
      </c>
      <c r="G506" s="202"/>
      <c r="H506" s="206">
        <v>13.425000000000001</v>
      </c>
      <c r="I506" s="207"/>
      <c r="J506" s="202"/>
      <c r="K506" s="202"/>
      <c r="L506" s="208"/>
      <c r="M506" s="209"/>
      <c r="N506" s="210"/>
      <c r="O506" s="210"/>
      <c r="P506" s="210"/>
      <c r="Q506" s="210"/>
      <c r="R506" s="210"/>
      <c r="S506" s="210"/>
      <c r="T506" s="211"/>
      <c r="AT506" s="212" t="s">
        <v>159</v>
      </c>
      <c r="AU506" s="212" t="s">
        <v>82</v>
      </c>
      <c r="AV506" s="13" t="s">
        <v>82</v>
      </c>
      <c r="AW506" s="13" t="s">
        <v>33</v>
      </c>
      <c r="AX506" s="13" t="s">
        <v>72</v>
      </c>
      <c r="AY506" s="212" t="s">
        <v>143</v>
      </c>
    </row>
    <row r="507" spans="1:65" s="14" customFormat="1" ht="11.25" x14ac:dyDescent="0.2">
      <c r="B507" s="213"/>
      <c r="C507" s="214"/>
      <c r="D507" s="203" t="s">
        <v>159</v>
      </c>
      <c r="E507" s="215" t="s">
        <v>19</v>
      </c>
      <c r="F507" s="216" t="s">
        <v>161</v>
      </c>
      <c r="G507" s="214"/>
      <c r="H507" s="217">
        <v>25.745000000000001</v>
      </c>
      <c r="I507" s="218"/>
      <c r="J507" s="214"/>
      <c r="K507" s="214"/>
      <c r="L507" s="219"/>
      <c r="M507" s="220"/>
      <c r="N507" s="221"/>
      <c r="O507" s="221"/>
      <c r="P507" s="221"/>
      <c r="Q507" s="221"/>
      <c r="R507" s="221"/>
      <c r="S507" s="221"/>
      <c r="T507" s="222"/>
      <c r="AT507" s="223" t="s">
        <v>159</v>
      </c>
      <c r="AU507" s="223" t="s">
        <v>82</v>
      </c>
      <c r="AV507" s="14" t="s">
        <v>151</v>
      </c>
      <c r="AW507" s="14" t="s">
        <v>33</v>
      </c>
      <c r="AX507" s="14" t="s">
        <v>80</v>
      </c>
      <c r="AY507" s="223" t="s">
        <v>143</v>
      </c>
    </row>
    <row r="508" spans="1:65" s="2" customFormat="1" ht="24.2" customHeight="1" x14ac:dyDescent="0.2">
      <c r="A508" s="34"/>
      <c r="B508" s="35"/>
      <c r="C508" s="173" t="s">
        <v>455</v>
      </c>
      <c r="D508" s="173" t="s">
        <v>146</v>
      </c>
      <c r="E508" s="174" t="s">
        <v>875</v>
      </c>
      <c r="F508" s="175" t="s">
        <v>876</v>
      </c>
      <c r="G508" s="176" t="s">
        <v>296</v>
      </c>
      <c r="H508" s="177">
        <v>6</v>
      </c>
      <c r="I508" s="178"/>
      <c r="J508" s="179">
        <f>ROUND(I508*H508,2)</f>
        <v>0</v>
      </c>
      <c r="K508" s="175" t="s">
        <v>150</v>
      </c>
      <c r="L508" s="39"/>
      <c r="M508" s="180" t="s">
        <v>19</v>
      </c>
      <c r="N508" s="181" t="s">
        <v>43</v>
      </c>
      <c r="O508" s="64"/>
      <c r="P508" s="182">
        <f>O508*H508</f>
        <v>0</v>
      </c>
      <c r="Q508" s="182">
        <v>0</v>
      </c>
      <c r="R508" s="182">
        <f>Q508*H508</f>
        <v>0</v>
      </c>
      <c r="S508" s="182">
        <v>0</v>
      </c>
      <c r="T508" s="183">
        <f>S508*H508</f>
        <v>0</v>
      </c>
      <c r="U508" s="34"/>
      <c r="V508" s="34"/>
      <c r="W508" s="34"/>
      <c r="X508" s="34"/>
      <c r="Y508" s="34"/>
      <c r="Z508" s="34"/>
      <c r="AA508" s="34"/>
      <c r="AB508" s="34"/>
      <c r="AC508" s="34"/>
      <c r="AD508" s="34"/>
      <c r="AE508" s="34"/>
      <c r="AR508" s="184" t="s">
        <v>194</v>
      </c>
      <c r="AT508" s="184" t="s">
        <v>146</v>
      </c>
      <c r="AU508" s="184" t="s">
        <v>82</v>
      </c>
      <c r="AY508" s="17" t="s">
        <v>143</v>
      </c>
      <c r="BE508" s="185">
        <f>IF(N508="základní",J508,0)</f>
        <v>0</v>
      </c>
      <c r="BF508" s="185">
        <f>IF(N508="snížená",J508,0)</f>
        <v>0</v>
      </c>
      <c r="BG508" s="185">
        <f>IF(N508="zákl. přenesená",J508,0)</f>
        <v>0</v>
      </c>
      <c r="BH508" s="185">
        <f>IF(N508="sníž. přenesená",J508,0)</f>
        <v>0</v>
      </c>
      <c r="BI508" s="185">
        <f>IF(N508="nulová",J508,0)</f>
        <v>0</v>
      </c>
      <c r="BJ508" s="17" t="s">
        <v>80</v>
      </c>
      <c r="BK508" s="185">
        <f>ROUND(I508*H508,2)</f>
        <v>0</v>
      </c>
      <c r="BL508" s="17" t="s">
        <v>194</v>
      </c>
      <c r="BM508" s="184" t="s">
        <v>877</v>
      </c>
    </row>
    <row r="509" spans="1:65" s="2" customFormat="1" ht="11.25" x14ac:dyDescent="0.2">
      <c r="A509" s="34"/>
      <c r="B509" s="35"/>
      <c r="C509" s="36"/>
      <c r="D509" s="186" t="s">
        <v>152</v>
      </c>
      <c r="E509" s="36"/>
      <c r="F509" s="187" t="s">
        <v>878</v>
      </c>
      <c r="G509" s="36"/>
      <c r="H509" s="36"/>
      <c r="I509" s="188"/>
      <c r="J509" s="36"/>
      <c r="K509" s="36"/>
      <c r="L509" s="39"/>
      <c r="M509" s="189"/>
      <c r="N509" s="190"/>
      <c r="O509" s="64"/>
      <c r="P509" s="64"/>
      <c r="Q509" s="64"/>
      <c r="R509" s="64"/>
      <c r="S509" s="64"/>
      <c r="T509" s="65"/>
      <c r="U509" s="34"/>
      <c r="V509" s="34"/>
      <c r="W509" s="34"/>
      <c r="X509" s="34"/>
      <c r="Y509" s="34"/>
      <c r="Z509" s="34"/>
      <c r="AA509" s="34"/>
      <c r="AB509" s="34"/>
      <c r="AC509" s="34"/>
      <c r="AD509" s="34"/>
      <c r="AE509" s="34"/>
      <c r="AT509" s="17" t="s">
        <v>152</v>
      </c>
      <c r="AU509" s="17" t="s">
        <v>82</v>
      </c>
    </row>
    <row r="510" spans="1:65" s="13" customFormat="1" ht="11.25" x14ac:dyDescent="0.2">
      <c r="B510" s="201"/>
      <c r="C510" s="202"/>
      <c r="D510" s="203" t="s">
        <v>159</v>
      </c>
      <c r="E510" s="204" t="s">
        <v>19</v>
      </c>
      <c r="F510" s="205" t="s">
        <v>879</v>
      </c>
      <c r="G510" s="202"/>
      <c r="H510" s="206">
        <v>6</v>
      </c>
      <c r="I510" s="207"/>
      <c r="J510" s="202"/>
      <c r="K510" s="202"/>
      <c r="L510" s="208"/>
      <c r="M510" s="209"/>
      <c r="N510" s="210"/>
      <c r="O510" s="210"/>
      <c r="P510" s="210"/>
      <c r="Q510" s="210"/>
      <c r="R510" s="210"/>
      <c r="S510" s="210"/>
      <c r="T510" s="211"/>
      <c r="AT510" s="212" t="s">
        <v>159</v>
      </c>
      <c r="AU510" s="212" t="s">
        <v>82</v>
      </c>
      <c r="AV510" s="13" t="s">
        <v>82</v>
      </c>
      <c r="AW510" s="13" t="s">
        <v>33</v>
      </c>
      <c r="AX510" s="13" t="s">
        <v>72</v>
      </c>
      <c r="AY510" s="212" t="s">
        <v>143</v>
      </c>
    </row>
    <row r="511" spans="1:65" s="14" customFormat="1" ht="11.25" x14ac:dyDescent="0.2">
      <c r="B511" s="213"/>
      <c r="C511" s="214"/>
      <c r="D511" s="203" t="s">
        <v>159</v>
      </c>
      <c r="E511" s="215" t="s">
        <v>19</v>
      </c>
      <c r="F511" s="216" t="s">
        <v>161</v>
      </c>
      <c r="G511" s="214"/>
      <c r="H511" s="217">
        <v>6</v>
      </c>
      <c r="I511" s="218"/>
      <c r="J511" s="214"/>
      <c r="K511" s="214"/>
      <c r="L511" s="219"/>
      <c r="M511" s="220"/>
      <c r="N511" s="221"/>
      <c r="O511" s="221"/>
      <c r="P511" s="221"/>
      <c r="Q511" s="221"/>
      <c r="R511" s="221"/>
      <c r="S511" s="221"/>
      <c r="T511" s="222"/>
      <c r="AT511" s="223" t="s">
        <v>159</v>
      </c>
      <c r="AU511" s="223" t="s">
        <v>82</v>
      </c>
      <c r="AV511" s="14" t="s">
        <v>151</v>
      </c>
      <c r="AW511" s="14" t="s">
        <v>33</v>
      </c>
      <c r="AX511" s="14" t="s">
        <v>80</v>
      </c>
      <c r="AY511" s="223" t="s">
        <v>143</v>
      </c>
    </row>
    <row r="512" spans="1:65" s="2" customFormat="1" ht="24.2" customHeight="1" x14ac:dyDescent="0.2">
      <c r="A512" s="34"/>
      <c r="B512" s="35"/>
      <c r="C512" s="191" t="s">
        <v>880</v>
      </c>
      <c r="D512" s="191" t="s">
        <v>155</v>
      </c>
      <c r="E512" s="192" t="s">
        <v>881</v>
      </c>
      <c r="F512" s="193" t="s">
        <v>882</v>
      </c>
      <c r="G512" s="194" t="s">
        <v>149</v>
      </c>
      <c r="H512" s="195">
        <v>3.4220000000000002</v>
      </c>
      <c r="I512" s="196"/>
      <c r="J512" s="197">
        <f>ROUND(I512*H512,2)</f>
        <v>0</v>
      </c>
      <c r="K512" s="193" t="s">
        <v>150</v>
      </c>
      <c r="L512" s="198"/>
      <c r="M512" s="199" t="s">
        <v>19</v>
      </c>
      <c r="N512" s="200" t="s">
        <v>43</v>
      </c>
      <c r="O512" s="64"/>
      <c r="P512" s="182">
        <f>O512*H512</f>
        <v>0</v>
      </c>
      <c r="Q512" s="182">
        <v>0</v>
      </c>
      <c r="R512" s="182">
        <f>Q512*H512</f>
        <v>0</v>
      </c>
      <c r="S512" s="182">
        <v>0</v>
      </c>
      <c r="T512" s="183">
        <f>S512*H512</f>
        <v>0</v>
      </c>
      <c r="U512" s="34"/>
      <c r="V512" s="34"/>
      <c r="W512" s="34"/>
      <c r="X512" s="34"/>
      <c r="Y512" s="34"/>
      <c r="Z512" s="34"/>
      <c r="AA512" s="34"/>
      <c r="AB512" s="34"/>
      <c r="AC512" s="34"/>
      <c r="AD512" s="34"/>
      <c r="AE512" s="34"/>
      <c r="AR512" s="184" t="s">
        <v>232</v>
      </c>
      <c r="AT512" s="184" t="s">
        <v>155</v>
      </c>
      <c r="AU512" s="184" t="s">
        <v>82</v>
      </c>
      <c r="AY512" s="17" t="s">
        <v>143</v>
      </c>
      <c r="BE512" s="185">
        <f>IF(N512="základní",J512,0)</f>
        <v>0</v>
      </c>
      <c r="BF512" s="185">
        <f>IF(N512="snížená",J512,0)</f>
        <v>0</v>
      </c>
      <c r="BG512" s="185">
        <f>IF(N512="zákl. přenesená",J512,0)</f>
        <v>0</v>
      </c>
      <c r="BH512" s="185">
        <f>IF(N512="sníž. přenesená",J512,0)</f>
        <v>0</v>
      </c>
      <c r="BI512" s="185">
        <f>IF(N512="nulová",J512,0)</f>
        <v>0</v>
      </c>
      <c r="BJ512" s="17" t="s">
        <v>80</v>
      </c>
      <c r="BK512" s="185">
        <f>ROUND(I512*H512,2)</f>
        <v>0</v>
      </c>
      <c r="BL512" s="17" t="s">
        <v>194</v>
      </c>
      <c r="BM512" s="184" t="s">
        <v>883</v>
      </c>
    </row>
    <row r="513" spans="1:65" s="15" customFormat="1" ht="11.25" x14ac:dyDescent="0.2">
      <c r="B513" s="224"/>
      <c r="C513" s="225"/>
      <c r="D513" s="203" t="s">
        <v>159</v>
      </c>
      <c r="E513" s="226" t="s">
        <v>19</v>
      </c>
      <c r="F513" s="227" t="s">
        <v>884</v>
      </c>
      <c r="G513" s="225"/>
      <c r="H513" s="226" t="s">
        <v>19</v>
      </c>
      <c r="I513" s="228"/>
      <c r="J513" s="225"/>
      <c r="K513" s="225"/>
      <c r="L513" s="229"/>
      <c r="M513" s="230"/>
      <c r="N513" s="231"/>
      <c r="O513" s="231"/>
      <c r="P513" s="231"/>
      <c r="Q513" s="231"/>
      <c r="R513" s="231"/>
      <c r="S513" s="231"/>
      <c r="T513" s="232"/>
      <c r="AT513" s="233" t="s">
        <v>159</v>
      </c>
      <c r="AU513" s="233" t="s">
        <v>82</v>
      </c>
      <c r="AV513" s="15" t="s">
        <v>80</v>
      </c>
      <c r="AW513" s="15" t="s">
        <v>33</v>
      </c>
      <c r="AX513" s="15" t="s">
        <v>72</v>
      </c>
      <c r="AY513" s="233" t="s">
        <v>143</v>
      </c>
    </row>
    <row r="514" spans="1:65" s="13" customFormat="1" ht="11.25" x14ac:dyDescent="0.2">
      <c r="B514" s="201"/>
      <c r="C514" s="202"/>
      <c r="D514" s="203" t="s">
        <v>159</v>
      </c>
      <c r="E514" s="204" t="s">
        <v>19</v>
      </c>
      <c r="F514" s="205" t="s">
        <v>885</v>
      </c>
      <c r="G514" s="202"/>
      <c r="H514" s="206">
        <v>0.52200000000000002</v>
      </c>
      <c r="I514" s="207"/>
      <c r="J514" s="202"/>
      <c r="K514" s="202"/>
      <c r="L514" s="208"/>
      <c r="M514" s="209"/>
      <c r="N514" s="210"/>
      <c r="O514" s="210"/>
      <c r="P514" s="210"/>
      <c r="Q514" s="210"/>
      <c r="R514" s="210"/>
      <c r="S514" s="210"/>
      <c r="T514" s="211"/>
      <c r="AT514" s="212" t="s">
        <v>159</v>
      </c>
      <c r="AU514" s="212" t="s">
        <v>82</v>
      </c>
      <c r="AV514" s="13" t="s">
        <v>82</v>
      </c>
      <c r="AW514" s="13" t="s">
        <v>33</v>
      </c>
      <c r="AX514" s="13" t="s">
        <v>72</v>
      </c>
      <c r="AY514" s="212" t="s">
        <v>143</v>
      </c>
    </row>
    <row r="515" spans="1:65" s="15" customFormat="1" ht="11.25" x14ac:dyDescent="0.2">
      <c r="B515" s="224"/>
      <c r="C515" s="225"/>
      <c r="D515" s="203" t="s">
        <v>159</v>
      </c>
      <c r="E515" s="226" t="s">
        <v>19</v>
      </c>
      <c r="F515" s="227" t="s">
        <v>886</v>
      </c>
      <c r="G515" s="225"/>
      <c r="H515" s="226" t="s">
        <v>19</v>
      </c>
      <c r="I515" s="228"/>
      <c r="J515" s="225"/>
      <c r="K515" s="225"/>
      <c r="L515" s="229"/>
      <c r="M515" s="230"/>
      <c r="N515" s="231"/>
      <c r="O515" s="231"/>
      <c r="P515" s="231"/>
      <c r="Q515" s="231"/>
      <c r="R515" s="231"/>
      <c r="S515" s="231"/>
      <c r="T515" s="232"/>
      <c r="AT515" s="233" t="s">
        <v>159</v>
      </c>
      <c r="AU515" s="233" t="s">
        <v>82</v>
      </c>
      <c r="AV515" s="15" t="s">
        <v>80</v>
      </c>
      <c r="AW515" s="15" t="s">
        <v>33</v>
      </c>
      <c r="AX515" s="15" t="s">
        <v>72</v>
      </c>
      <c r="AY515" s="233" t="s">
        <v>143</v>
      </c>
    </row>
    <row r="516" spans="1:65" s="13" customFormat="1" ht="11.25" x14ac:dyDescent="0.2">
      <c r="B516" s="201"/>
      <c r="C516" s="202"/>
      <c r="D516" s="203" t="s">
        <v>159</v>
      </c>
      <c r="E516" s="204" t="s">
        <v>19</v>
      </c>
      <c r="F516" s="205" t="s">
        <v>887</v>
      </c>
      <c r="G516" s="202"/>
      <c r="H516" s="206">
        <v>2.9</v>
      </c>
      <c r="I516" s="207"/>
      <c r="J516" s="202"/>
      <c r="K516" s="202"/>
      <c r="L516" s="208"/>
      <c r="M516" s="209"/>
      <c r="N516" s="210"/>
      <c r="O516" s="210"/>
      <c r="P516" s="210"/>
      <c r="Q516" s="210"/>
      <c r="R516" s="210"/>
      <c r="S516" s="210"/>
      <c r="T516" s="211"/>
      <c r="AT516" s="212" t="s">
        <v>159</v>
      </c>
      <c r="AU516" s="212" t="s">
        <v>82</v>
      </c>
      <c r="AV516" s="13" t="s">
        <v>82</v>
      </c>
      <c r="AW516" s="13" t="s">
        <v>33</v>
      </c>
      <c r="AX516" s="13" t="s">
        <v>72</v>
      </c>
      <c r="AY516" s="212" t="s">
        <v>143</v>
      </c>
    </row>
    <row r="517" spans="1:65" s="14" customFormat="1" ht="11.25" x14ac:dyDescent="0.2">
      <c r="B517" s="213"/>
      <c r="C517" s="214"/>
      <c r="D517" s="203" t="s">
        <v>159</v>
      </c>
      <c r="E517" s="215" t="s">
        <v>19</v>
      </c>
      <c r="F517" s="216" t="s">
        <v>161</v>
      </c>
      <c r="G517" s="214"/>
      <c r="H517" s="217">
        <v>3.4219999999999997</v>
      </c>
      <c r="I517" s="218"/>
      <c r="J517" s="214"/>
      <c r="K517" s="214"/>
      <c r="L517" s="219"/>
      <c r="M517" s="220"/>
      <c r="N517" s="221"/>
      <c r="O517" s="221"/>
      <c r="P517" s="221"/>
      <c r="Q517" s="221"/>
      <c r="R517" s="221"/>
      <c r="S517" s="221"/>
      <c r="T517" s="222"/>
      <c r="AT517" s="223" t="s">
        <v>159</v>
      </c>
      <c r="AU517" s="223" t="s">
        <v>82</v>
      </c>
      <c r="AV517" s="14" t="s">
        <v>151</v>
      </c>
      <c r="AW517" s="14" t="s">
        <v>33</v>
      </c>
      <c r="AX517" s="14" t="s">
        <v>80</v>
      </c>
      <c r="AY517" s="223" t="s">
        <v>143</v>
      </c>
    </row>
    <row r="518" spans="1:65" s="2" customFormat="1" ht="37.9" customHeight="1" x14ac:dyDescent="0.2">
      <c r="A518" s="34"/>
      <c r="B518" s="35"/>
      <c r="C518" s="173" t="s">
        <v>458</v>
      </c>
      <c r="D518" s="173" t="s">
        <v>146</v>
      </c>
      <c r="E518" s="174" t="s">
        <v>888</v>
      </c>
      <c r="F518" s="175" t="s">
        <v>889</v>
      </c>
      <c r="G518" s="176" t="s">
        <v>296</v>
      </c>
      <c r="H518" s="177">
        <v>12</v>
      </c>
      <c r="I518" s="178"/>
      <c r="J518" s="179">
        <f>ROUND(I518*H518,2)</f>
        <v>0</v>
      </c>
      <c r="K518" s="175" t="s">
        <v>150</v>
      </c>
      <c r="L518" s="39"/>
      <c r="M518" s="180" t="s">
        <v>19</v>
      </c>
      <c r="N518" s="181" t="s">
        <v>43</v>
      </c>
      <c r="O518" s="64"/>
      <c r="P518" s="182">
        <f>O518*H518</f>
        <v>0</v>
      </c>
      <c r="Q518" s="182">
        <v>0</v>
      </c>
      <c r="R518" s="182">
        <f>Q518*H518</f>
        <v>0</v>
      </c>
      <c r="S518" s="182">
        <v>0</v>
      </c>
      <c r="T518" s="183">
        <f>S518*H518</f>
        <v>0</v>
      </c>
      <c r="U518" s="34"/>
      <c r="V518" s="34"/>
      <c r="W518" s="34"/>
      <c r="X518" s="34"/>
      <c r="Y518" s="34"/>
      <c r="Z518" s="34"/>
      <c r="AA518" s="34"/>
      <c r="AB518" s="34"/>
      <c r="AC518" s="34"/>
      <c r="AD518" s="34"/>
      <c r="AE518" s="34"/>
      <c r="AR518" s="184" t="s">
        <v>194</v>
      </c>
      <c r="AT518" s="184" t="s">
        <v>146</v>
      </c>
      <c r="AU518" s="184" t="s">
        <v>82</v>
      </c>
      <c r="AY518" s="17" t="s">
        <v>143</v>
      </c>
      <c r="BE518" s="185">
        <f>IF(N518="základní",J518,0)</f>
        <v>0</v>
      </c>
      <c r="BF518" s="185">
        <f>IF(N518="snížená",J518,0)</f>
        <v>0</v>
      </c>
      <c r="BG518" s="185">
        <f>IF(N518="zákl. přenesená",J518,0)</f>
        <v>0</v>
      </c>
      <c r="BH518" s="185">
        <f>IF(N518="sníž. přenesená",J518,0)</f>
        <v>0</v>
      </c>
      <c r="BI518" s="185">
        <f>IF(N518="nulová",J518,0)</f>
        <v>0</v>
      </c>
      <c r="BJ518" s="17" t="s">
        <v>80</v>
      </c>
      <c r="BK518" s="185">
        <f>ROUND(I518*H518,2)</f>
        <v>0</v>
      </c>
      <c r="BL518" s="17" t="s">
        <v>194</v>
      </c>
      <c r="BM518" s="184" t="s">
        <v>890</v>
      </c>
    </row>
    <row r="519" spans="1:65" s="2" customFormat="1" ht="11.25" x14ac:dyDescent="0.2">
      <c r="A519" s="34"/>
      <c r="B519" s="35"/>
      <c r="C519" s="36"/>
      <c r="D519" s="186" t="s">
        <v>152</v>
      </c>
      <c r="E519" s="36"/>
      <c r="F519" s="187" t="s">
        <v>891</v>
      </c>
      <c r="G519" s="36"/>
      <c r="H519" s="36"/>
      <c r="I519" s="188"/>
      <c r="J519" s="36"/>
      <c r="K519" s="36"/>
      <c r="L519" s="39"/>
      <c r="M519" s="189"/>
      <c r="N519" s="190"/>
      <c r="O519" s="64"/>
      <c r="P519" s="64"/>
      <c r="Q519" s="64"/>
      <c r="R519" s="64"/>
      <c r="S519" s="64"/>
      <c r="T519" s="65"/>
      <c r="U519" s="34"/>
      <c r="V519" s="34"/>
      <c r="W519" s="34"/>
      <c r="X519" s="34"/>
      <c r="Y519" s="34"/>
      <c r="Z519" s="34"/>
      <c r="AA519" s="34"/>
      <c r="AB519" s="34"/>
      <c r="AC519" s="34"/>
      <c r="AD519" s="34"/>
      <c r="AE519" s="34"/>
      <c r="AT519" s="17" t="s">
        <v>152</v>
      </c>
      <c r="AU519" s="17" t="s">
        <v>82</v>
      </c>
    </row>
    <row r="520" spans="1:65" s="2" customFormat="1" ht="24.2" customHeight="1" x14ac:dyDescent="0.2">
      <c r="A520" s="34"/>
      <c r="B520" s="35"/>
      <c r="C520" s="191" t="s">
        <v>462</v>
      </c>
      <c r="D520" s="191" t="s">
        <v>155</v>
      </c>
      <c r="E520" s="192" t="s">
        <v>892</v>
      </c>
      <c r="F520" s="193" t="s">
        <v>893</v>
      </c>
      <c r="G520" s="194" t="s">
        <v>296</v>
      </c>
      <c r="H520" s="195">
        <v>9</v>
      </c>
      <c r="I520" s="196"/>
      <c r="J520" s="197">
        <f>ROUND(I520*H520,2)</f>
        <v>0</v>
      </c>
      <c r="K520" s="193" t="s">
        <v>150</v>
      </c>
      <c r="L520" s="198"/>
      <c r="M520" s="199" t="s">
        <v>19</v>
      </c>
      <c r="N520" s="200" t="s">
        <v>43</v>
      </c>
      <c r="O520" s="64"/>
      <c r="P520" s="182">
        <f>O520*H520</f>
        <v>0</v>
      </c>
      <c r="Q520" s="182">
        <v>0</v>
      </c>
      <c r="R520" s="182">
        <f>Q520*H520</f>
        <v>0</v>
      </c>
      <c r="S520" s="182">
        <v>0</v>
      </c>
      <c r="T520" s="183">
        <f>S520*H520</f>
        <v>0</v>
      </c>
      <c r="U520" s="34"/>
      <c r="V520" s="34"/>
      <c r="W520" s="34"/>
      <c r="X520" s="34"/>
      <c r="Y520" s="34"/>
      <c r="Z520" s="34"/>
      <c r="AA520" s="34"/>
      <c r="AB520" s="34"/>
      <c r="AC520" s="34"/>
      <c r="AD520" s="34"/>
      <c r="AE520" s="34"/>
      <c r="AR520" s="184" t="s">
        <v>232</v>
      </c>
      <c r="AT520" s="184" t="s">
        <v>155</v>
      </c>
      <c r="AU520" s="184" t="s">
        <v>82</v>
      </c>
      <c r="AY520" s="17" t="s">
        <v>143</v>
      </c>
      <c r="BE520" s="185">
        <f>IF(N520="základní",J520,0)</f>
        <v>0</v>
      </c>
      <c r="BF520" s="185">
        <f>IF(N520="snížená",J520,0)</f>
        <v>0</v>
      </c>
      <c r="BG520" s="185">
        <f>IF(N520="zákl. přenesená",J520,0)</f>
        <v>0</v>
      </c>
      <c r="BH520" s="185">
        <f>IF(N520="sníž. přenesená",J520,0)</f>
        <v>0</v>
      </c>
      <c r="BI520" s="185">
        <f>IF(N520="nulová",J520,0)</f>
        <v>0</v>
      </c>
      <c r="BJ520" s="17" t="s">
        <v>80</v>
      </c>
      <c r="BK520" s="185">
        <f>ROUND(I520*H520,2)</f>
        <v>0</v>
      </c>
      <c r="BL520" s="17" t="s">
        <v>194</v>
      </c>
      <c r="BM520" s="184" t="s">
        <v>894</v>
      </c>
    </row>
    <row r="521" spans="1:65" s="2" customFormat="1" ht="24.2" customHeight="1" x14ac:dyDescent="0.2">
      <c r="A521" s="34"/>
      <c r="B521" s="35"/>
      <c r="C521" s="191" t="s">
        <v>895</v>
      </c>
      <c r="D521" s="191" t="s">
        <v>155</v>
      </c>
      <c r="E521" s="192" t="s">
        <v>896</v>
      </c>
      <c r="F521" s="193" t="s">
        <v>897</v>
      </c>
      <c r="G521" s="194" t="s">
        <v>296</v>
      </c>
      <c r="H521" s="195">
        <v>2</v>
      </c>
      <c r="I521" s="196"/>
      <c r="J521" s="197">
        <f>ROUND(I521*H521,2)</f>
        <v>0</v>
      </c>
      <c r="K521" s="193" t="s">
        <v>150</v>
      </c>
      <c r="L521" s="198"/>
      <c r="M521" s="199" t="s">
        <v>19</v>
      </c>
      <c r="N521" s="200" t="s">
        <v>43</v>
      </c>
      <c r="O521" s="64"/>
      <c r="P521" s="182">
        <f>O521*H521</f>
        <v>0</v>
      </c>
      <c r="Q521" s="182">
        <v>0</v>
      </c>
      <c r="R521" s="182">
        <f>Q521*H521</f>
        <v>0</v>
      </c>
      <c r="S521" s="182">
        <v>0</v>
      </c>
      <c r="T521" s="183">
        <f>S521*H521</f>
        <v>0</v>
      </c>
      <c r="U521" s="34"/>
      <c r="V521" s="34"/>
      <c r="W521" s="34"/>
      <c r="X521" s="34"/>
      <c r="Y521" s="34"/>
      <c r="Z521" s="34"/>
      <c r="AA521" s="34"/>
      <c r="AB521" s="34"/>
      <c r="AC521" s="34"/>
      <c r="AD521" s="34"/>
      <c r="AE521" s="34"/>
      <c r="AR521" s="184" t="s">
        <v>232</v>
      </c>
      <c r="AT521" s="184" t="s">
        <v>155</v>
      </c>
      <c r="AU521" s="184" t="s">
        <v>82</v>
      </c>
      <c r="AY521" s="17" t="s">
        <v>143</v>
      </c>
      <c r="BE521" s="185">
        <f>IF(N521="základní",J521,0)</f>
        <v>0</v>
      </c>
      <c r="BF521" s="185">
        <f>IF(N521="snížená",J521,0)</f>
        <v>0</v>
      </c>
      <c r="BG521" s="185">
        <f>IF(N521="zákl. přenesená",J521,0)</f>
        <v>0</v>
      </c>
      <c r="BH521" s="185">
        <f>IF(N521="sníž. přenesená",J521,0)</f>
        <v>0</v>
      </c>
      <c r="BI521" s="185">
        <f>IF(N521="nulová",J521,0)</f>
        <v>0</v>
      </c>
      <c r="BJ521" s="17" t="s">
        <v>80</v>
      </c>
      <c r="BK521" s="185">
        <f>ROUND(I521*H521,2)</f>
        <v>0</v>
      </c>
      <c r="BL521" s="17" t="s">
        <v>194</v>
      </c>
      <c r="BM521" s="184" t="s">
        <v>898</v>
      </c>
    </row>
    <row r="522" spans="1:65" s="2" customFormat="1" ht="24.2" customHeight="1" x14ac:dyDescent="0.2">
      <c r="A522" s="34"/>
      <c r="B522" s="35"/>
      <c r="C522" s="191" t="s">
        <v>467</v>
      </c>
      <c r="D522" s="191" t="s">
        <v>155</v>
      </c>
      <c r="E522" s="192" t="s">
        <v>899</v>
      </c>
      <c r="F522" s="193" t="s">
        <v>900</v>
      </c>
      <c r="G522" s="194" t="s">
        <v>296</v>
      </c>
      <c r="H522" s="195">
        <v>1</v>
      </c>
      <c r="I522" s="196"/>
      <c r="J522" s="197">
        <f>ROUND(I522*H522,2)</f>
        <v>0</v>
      </c>
      <c r="K522" s="193" t="s">
        <v>150</v>
      </c>
      <c r="L522" s="198"/>
      <c r="M522" s="199" t="s">
        <v>19</v>
      </c>
      <c r="N522" s="200" t="s">
        <v>43</v>
      </c>
      <c r="O522" s="64"/>
      <c r="P522" s="182">
        <f>O522*H522</f>
        <v>0</v>
      </c>
      <c r="Q522" s="182">
        <v>0</v>
      </c>
      <c r="R522" s="182">
        <f>Q522*H522</f>
        <v>0</v>
      </c>
      <c r="S522" s="182">
        <v>0</v>
      </c>
      <c r="T522" s="183">
        <f>S522*H522</f>
        <v>0</v>
      </c>
      <c r="U522" s="34"/>
      <c r="V522" s="34"/>
      <c r="W522" s="34"/>
      <c r="X522" s="34"/>
      <c r="Y522" s="34"/>
      <c r="Z522" s="34"/>
      <c r="AA522" s="34"/>
      <c r="AB522" s="34"/>
      <c r="AC522" s="34"/>
      <c r="AD522" s="34"/>
      <c r="AE522" s="34"/>
      <c r="AR522" s="184" t="s">
        <v>232</v>
      </c>
      <c r="AT522" s="184" t="s">
        <v>155</v>
      </c>
      <c r="AU522" s="184" t="s">
        <v>82</v>
      </c>
      <c r="AY522" s="17" t="s">
        <v>143</v>
      </c>
      <c r="BE522" s="185">
        <f>IF(N522="základní",J522,0)</f>
        <v>0</v>
      </c>
      <c r="BF522" s="185">
        <f>IF(N522="snížená",J522,0)</f>
        <v>0</v>
      </c>
      <c r="BG522" s="185">
        <f>IF(N522="zákl. přenesená",J522,0)</f>
        <v>0</v>
      </c>
      <c r="BH522" s="185">
        <f>IF(N522="sníž. přenesená",J522,0)</f>
        <v>0</v>
      </c>
      <c r="BI522" s="185">
        <f>IF(N522="nulová",J522,0)</f>
        <v>0</v>
      </c>
      <c r="BJ522" s="17" t="s">
        <v>80</v>
      </c>
      <c r="BK522" s="185">
        <f>ROUND(I522*H522,2)</f>
        <v>0</v>
      </c>
      <c r="BL522" s="17" t="s">
        <v>194</v>
      </c>
      <c r="BM522" s="184" t="s">
        <v>901</v>
      </c>
    </row>
    <row r="523" spans="1:65" s="2" customFormat="1" ht="37.9" customHeight="1" x14ac:dyDescent="0.2">
      <c r="A523" s="34"/>
      <c r="B523" s="35"/>
      <c r="C523" s="173" t="s">
        <v>902</v>
      </c>
      <c r="D523" s="173" t="s">
        <v>146</v>
      </c>
      <c r="E523" s="174" t="s">
        <v>903</v>
      </c>
      <c r="F523" s="175" t="s">
        <v>904</v>
      </c>
      <c r="G523" s="176" t="s">
        <v>296</v>
      </c>
      <c r="H523" s="177">
        <v>6</v>
      </c>
      <c r="I523" s="178"/>
      <c r="J523" s="179">
        <f>ROUND(I523*H523,2)</f>
        <v>0</v>
      </c>
      <c r="K523" s="175" t="s">
        <v>150</v>
      </c>
      <c r="L523" s="39"/>
      <c r="M523" s="180" t="s">
        <v>19</v>
      </c>
      <c r="N523" s="181" t="s">
        <v>43</v>
      </c>
      <c r="O523" s="64"/>
      <c r="P523" s="182">
        <f>O523*H523</f>
        <v>0</v>
      </c>
      <c r="Q523" s="182">
        <v>0</v>
      </c>
      <c r="R523" s="182">
        <f>Q523*H523</f>
        <v>0</v>
      </c>
      <c r="S523" s="182">
        <v>0</v>
      </c>
      <c r="T523" s="183">
        <f>S523*H523</f>
        <v>0</v>
      </c>
      <c r="U523" s="34"/>
      <c r="V523" s="34"/>
      <c r="W523" s="34"/>
      <c r="X523" s="34"/>
      <c r="Y523" s="34"/>
      <c r="Z523" s="34"/>
      <c r="AA523" s="34"/>
      <c r="AB523" s="34"/>
      <c r="AC523" s="34"/>
      <c r="AD523" s="34"/>
      <c r="AE523" s="34"/>
      <c r="AR523" s="184" t="s">
        <v>194</v>
      </c>
      <c r="AT523" s="184" t="s">
        <v>146</v>
      </c>
      <c r="AU523" s="184" t="s">
        <v>82</v>
      </c>
      <c r="AY523" s="17" t="s">
        <v>143</v>
      </c>
      <c r="BE523" s="185">
        <f>IF(N523="základní",J523,0)</f>
        <v>0</v>
      </c>
      <c r="BF523" s="185">
        <f>IF(N523="snížená",J523,0)</f>
        <v>0</v>
      </c>
      <c r="BG523" s="185">
        <f>IF(N523="zákl. přenesená",J523,0)</f>
        <v>0</v>
      </c>
      <c r="BH523" s="185">
        <f>IF(N523="sníž. přenesená",J523,0)</f>
        <v>0</v>
      </c>
      <c r="BI523" s="185">
        <f>IF(N523="nulová",J523,0)</f>
        <v>0</v>
      </c>
      <c r="BJ523" s="17" t="s">
        <v>80</v>
      </c>
      <c r="BK523" s="185">
        <f>ROUND(I523*H523,2)</f>
        <v>0</v>
      </c>
      <c r="BL523" s="17" t="s">
        <v>194</v>
      </c>
      <c r="BM523" s="184" t="s">
        <v>905</v>
      </c>
    </row>
    <row r="524" spans="1:65" s="2" customFormat="1" ht="11.25" x14ac:dyDescent="0.2">
      <c r="A524" s="34"/>
      <c r="B524" s="35"/>
      <c r="C524" s="36"/>
      <c r="D524" s="186" t="s">
        <v>152</v>
      </c>
      <c r="E524" s="36"/>
      <c r="F524" s="187" t="s">
        <v>906</v>
      </c>
      <c r="G524" s="36"/>
      <c r="H524" s="36"/>
      <c r="I524" s="188"/>
      <c r="J524" s="36"/>
      <c r="K524" s="36"/>
      <c r="L524" s="39"/>
      <c r="M524" s="189"/>
      <c r="N524" s="190"/>
      <c r="O524" s="64"/>
      <c r="P524" s="64"/>
      <c r="Q524" s="64"/>
      <c r="R524" s="64"/>
      <c r="S524" s="64"/>
      <c r="T524" s="65"/>
      <c r="U524" s="34"/>
      <c r="V524" s="34"/>
      <c r="W524" s="34"/>
      <c r="X524" s="34"/>
      <c r="Y524" s="34"/>
      <c r="Z524" s="34"/>
      <c r="AA524" s="34"/>
      <c r="AB524" s="34"/>
      <c r="AC524" s="34"/>
      <c r="AD524" s="34"/>
      <c r="AE524" s="34"/>
      <c r="AT524" s="17" t="s">
        <v>152</v>
      </c>
      <c r="AU524" s="17" t="s">
        <v>82</v>
      </c>
    </row>
    <row r="525" spans="1:65" s="13" customFormat="1" ht="11.25" x14ac:dyDescent="0.2">
      <c r="B525" s="201"/>
      <c r="C525" s="202"/>
      <c r="D525" s="203" t="s">
        <v>159</v>
      </c>
      <c r="E525" s="204" t="s">
        <v>19</v>
      </c>
      <c r="F525" s="205" t="s">
        <v>879</v>
      </c>
      <c r="G525" s="202"/>
      <c r="H525" s="206">
        <v>6</v>
      </c>
      <c r="I525" s="207"/>
      <c r="J525" s="202"/>
      <c r="K525" s="202"/>
      <c r="L525" s="208"/>
      <c r="M525" s="209"/>
      <c r="N525" s="210"/>
      <c r="O525" s="210"/>
      <c r="P525" s="210"/>
      <c r="Q525" s="210"/>
      <c r="R525" s="210"/>
      <c r="S525" s="210"/>
      <c r="T525" s="211"/>
      <c r="AT525" s="212" t="s">
        <v>159</v>
      </c>
      <c r="AU525" s="212" t="s">
        <v>82</v>
      </c>
      <c r="AV525" s="13" t="s">
        <v>82</v>
      </c>
      <c r="AW525" s="13" t="s">
        <v>33</v>
      </c>
      <c r="AX525" s="13" t="s">
        <v>72</v>
      </c>
      <c r="AY525" s="212" t="s">
        <v>143</v>
      </c>
    </row>
    <row r="526" spans="1:65" s="14" customFormat="1" ht="11.25" x14ac:dyDescent="0.2">
      <c r="B526" s="213"/>
      <c r="C526" s="214"/>
      <c r="D526" s="203" t="s">
        <v>159</v>
      </c>
      <c r="E526" s="215" t="s">
        <v>19</v>
      </c>
      <c r="F526" s="216" t="s">
        <v>161</v>
      </c>
      <c r="G526" s="214"/>
      <c r="H526" s="217">
        <v>6</v>
      </c>
      <c r="I526" s="218"/>
      <c r="J526" s="214"/>
      <c r="K526" s="214"/>
      <c r="L526" s="219"/>
      <c r="M526" s="220"/>
      <c r="N526" s="221"/>
      <c r="O526" s="221"/>
      <c r="P526" s="221"/>
      <c r="Q526" s="221"/>
      <c r="R526" s="221"/>
      <c r="S526" s="221"/>
      <c r="T526" s="222"/>
      <c r="AT526" s="223" t="s">
        <v>159</v>
      </c>
      <c r="AU526" s="223" t="s">
        <v>82</v>
      </c>
      <c r="AV526" s="14" t="s">
        <v>151</v>
      </c>
      <c r="AW526" s="14" t="s">
        <v>33</v>
      </c>
      <c r="AX526" s="14" t="s">
        <v>80</v>
      </c>
      <c r="AY526" s="223" t="s">
        <v>143</v>
      </c>
    </row>
    <row r="527" spans="1:65" s="2" customFormat="1" ht="24.2" customHeight="1" x14ac:dyDescent="0.2">
      <c r="A527" s="34"/>
      <c r="B527" s="35"/>
      <c r="C527" s="191" t="s">
        <v>907</v>
      </c>
      <c r="D527" s="191" t="s">
        <v>155</v>
      </c>
      <c r="E527" s="192" t="s">
        <v>908</v>
      </c>
      <c r="F527" s="193" t="s">
        <v>909</v>
      </c>
      <c r="G527" s="194" t="s">
        <v>296</v>
      </c>
      <c r="H527" s="195">
        <v>5</v>
      </c>
      <c r="I527" s="196"/>
      <c r="J527" s="197">
        <f>ROUND(I527*H527,2)</f>
        <v>0</v>
      </c>
      <c r="K527" s="193" t="s">
        <v>150</v>
      </c>
      <c r="L527" s="198"/>
      <c r="M527" s="199" t="s">
        <v>19</v>
      </c>
      <c r="N527" s="200" t="s">
        <v>43</v>
      </c>
      <c r="O527" s="64"/>
      <c r="P527" s="182">
        <f>O527*H527</f>
        <v>0</v>
      </c>
      <c r="Q527" s="182">
        <v>0</v>
      </c>
      <c r="R527" s="182">
        <f>Q527*H527</f>
        <v>0</v>
      </c>
      <c r="S527" s="182">
        <v>0</v>
      </c>
      <c r="T527" s="183">
        <f>S527*H527</f>
        <v>0</v>
      </c>
      <c r="U527" s="34"/>
      <c r="V527" s="34"/>
      <c r="W527" s="34"/>
      <c r="X527" s="34"/>
      <c r="Y527" s="34"/>
      <c r="Z527" s="34"/>
      <c r="AA527" s="34"/>
      <c r="AB527" s="34"/>
      <c r="AC527" s="34"/>
      <c r="AD527" s="34"/>
      <c r="AE527" s="34"/>
      <c r="AR527" s="184" t="s">
        <v>232</v>
      </c>
      <c r="AT527" s="184" t="s">
        <v>155</v>
      </c>
      <c r="AU527" s="184" t="s">
        <v>82</v>
      </c>
      <c r="AY527" s="17" t="s">
        <v>143</v>
      </c>
      <c r="BE527" s="185">
        <f>IF(N527="základní",J527,0)</f>
        <v>0</v>
      </c>
      <c r="BF527" s="185">
        <f>IF(N527="snížená",J527,0)</f>
        <v>0</v>
      </c>
      <c r="BG527" s="185">
        <f>IF(N527="zákl. přenesená",J527,0)</f>
        <v>0</v>
      </c>
      <c r="BH527" s="185">
        <f>IF(N527="sníž. přenesená",J527,0)</f>
        <v>0</v>
      </c>
      <c r="BI527" s="185">
        <f>IF(N527="nulová",J527,0)</f>
        <v>0</v>
      </c>
      <c r="BJ527" s="17" t="s">
        <v>80</v>
      </c>
      <c r="BK527" s="185">
        <f>ROUND(I527*H527,2)</f>
        <v>0</v>
      </c>
      <c r="BL527" s="17" t="s">
        <v>194</v>
      </c>
      <c r="BM527" s="184" t="s">
        <v>910</v>
      </c>
    </row>
    <row r="528" spans="1:65" s="2" customFormat="1" ht="24.2" customHeight="1" x14ac:dyDescent="0.2">
      <c r="A528" s="34"/>
      <c r="B528" s="35"/>
      <c r="C528" s="191" t="s">
        <v>473</v>
      </c>
      <c r="D528" s="191" t="s">
        <v>155</v>
      </c>
      <c r="E528" s="192" t="s">
        <v>911</v>
      </c>
      <c r="F528" s="193" t="s">
        <v>912</v>
      </c>
      <c r="G528" s="194" t="s">
        <v>296</v>
      </c>
      <c r="H528" s="195">
        <v>1</v>
      </c>
      <c r="I528" s="196"/>
      <c r="J528" s="197">
        <f>ROUND(I528*H528,2)</f>
        <v>0</v>
      </c>
      <c r="K528" s="193" t="s">
        <v>150</v>
      </c>
      <c r="L528" s="198"/>
      <c r="M528" s="199" t="s">
        <v>19</v>
      </c>
      <c r="N528" s="200" t="s">
        <v>43</v>
      </c>
      <c r="O528" s="64"/>
      <c r="P528" s="182">
        <f>O528*H528</f>
        <v>0</v>
      </c>
      <c r="Q528" s="182">
        <v>0</v>
      </c>
      <c r="R528" s="182">
        <f>Q528*H528</f>
        <v>0</v>
      </c>
      <c r="S528" s="182">
        <v>0</v>
      </c>
      <c r="T528" s="183">
        <f>S528*H528</f>
        <v>0</v>
      </c>
      <c r="U528" s="34"/>
      <c r="V528" s="34"/>
      <c r="W528" s="34"/>
      <c r="X528" s="34"/>
      <c r="Y528" s="34"/>
      <c r="Z528" s="34"/>
      <c r="AA528" s="34"/>
      <c r="AB528" s="34"/>
      <c r="AC528" s="34"/>
      <c r="AD528" s="34"/>
      <c r="AE528" s="34"/>
      <c r="AR528" s="184" t="s">
        <v>232</v>
      </c>
      <c r="AT528" s="184" t="s">
        <v>155</v>
      </c>
      <c r="AU528" s="184" t="s">
        <v>82</v>
      </c>
      <c r="AY528" s="17" t="s">
        <v>143</v>
      </c>
      <c r="BE528" s="185">
        <f>IF(N528="základní",J528,0)</f>
        <v>0</v>
      </c>
      <c r="BF528" s="185">
        <f>IF(N528="snížená",J528,0)</f>
        <v>0</v>
      </c>
      <c r="BG528" s="185">
        <f>IF(N528="zákl. přenesená",J528,0)</f>
        <v>0</v>
      </c>
      <c r="BH528" s="185">
        <f>IF(N528="sníž. přenesená",J528,0)</f>
        <v>0</v>
      </c>
      <c r="BI528" s="185">
        <f>IF(N528="nulová",J528,0)</f>
        <v>0</v>
      </c>
      <c r="BJ528" s="17" t="s">
        <v>80</v>
      </c>
      <c r="BK528" s="185">
        <f>ROUND(I528*H528,2)</f>
        <v>0</v>
      </c>
      <c r="BL528" s="17" t="s">
        <v>194</v>
      </c>
      <c r="BM528" s="184" t="s">
        <v>913</v>
      </c>
    </row>
    <row r="529" spans="1:65" s="2" customFormat="1" ht="37.9" customHeight="1" x14ac:dyDescent="0.2">
      <c r="A529" s="34"/>
      <c r="B529" s="35"/>
      <c r="C529" s="173" t="s">
        <v>914</v>
      </c>
      <c r="D529" s="173" t="s">
        <v>146</v>
      </c>
      <c r="E529" s="174" t="s">
        <v>915</v>
      </c>
      <c r="F529" s="175" t="s">
        <v>916</v>
      </c>
      <c r="G529" s="176" t="s">
        <v>296</v>
      </c>
      <c r="H529" s="177">
        <v>2</v>
      </c>
      <c r="I529" s="178"/>
      <c r="J529" s="179">
        <f>ROUND(I529*H529,2)</f>
        <v>0</v>
      </c>
      <c r="K529" s="175" t="s">
        <v>150</v>
      </c>
      <c r="L529" s="39"/>
      <c r="M529" s="180" t="s">
        <v>19</v>
      </c>
      <c r="N529" s="181" t="s">
        <v>43</v>
      </c>
      <c r="O529" s="64"/>
      <c r="P529" s="182">
        <f>O529*H529</f>
        <v>0</v>
      </c>
      <c r="Q529" s="182">
        <v>0</v>
      </c>
      <c r="R529" s="182">
        <f>Q529*H529</f>
        <v>0</v>
      </c>
      <c r="S529" s="182">
        <v>0</v>
      </c>
      <c r="T529" s="183">
        <f>S529*H529</f>
        <v>0</v>
      </c>
      <c r="U529" s="34"/>
      <c r="V529" s="34"/>
      <c r="W529" s="34"/>
      <c r="X529" s="34"/>
      <c r="Y529" s="34"/>
      <c r="Z529" s="34"/>
      <c r="AA529" s="34"/>
      <c r="AB529" s="34"/>
      <c r="AC529" s="34"/>
      <c r="AD529" s="34"/>
      <c r="AE529" s="34"/>
      <c r="AR529" s="184" t="s">
        <v>194</v>
      </c>
      <c r="AT529" s="184" t="s">
        <v>146</v>
      </c>
      <c r="AU529" s="184" t="s">
        <v>82</v>
      </c>
      <c r="AY529" s="17" t="s">
        <v>143</v>
      </c>
      <c r="BE529" s="185">
        <f>IF(N529="základní",J529,0)</f>
        <v>0</v>
      </c>
      <c r="BF529" s="185">
        <f>IF(N529="snížená",J529,0)</f>
        <v>0</v>
      </c>
      <c r="BG529" s="185">
        <f>IF(N529="zákl. přenesená",J529,0)</f>
        <v>0</v>
      </c>
      <c r="BH529" s="185">
        <f>IF(N529="sníž. přenesená",J529,0)</f>
        <v>0</v>
      </c>
      <c r="BI529" s="185">
        <f>IF(N529="nulová",J529,0)</f>
        <v>0</v>
      </c>
      <c r="BJ529" s="17" t="s">
        <v>80</v>
      </c>
      <c r="BK529" s="185">
        <f>ROUND(I529*H529,2)</f>
        <v>0</v>
      </c>
      <c r="BL529" s="17" t="s">
        <v>194</v>
      </c>
      <c r="BM529" s="184" t="s">
        <v>917</v>
      </c>
    </row>
    <row r="530" spans="1:65" s="2" customFormat="1" ht="11.25" x14ac:dyDescent="0.2">
      <c r="A530" s="34"/>
      <c r="B530" s="35"/>
      <c r="C530" s="36"/>
      <c r="D530" s="186" t="s">
        <v>152</v>
      </c>
      <c r="E530" s="36"/>
      <c r="F530" s="187" t="s">
        <v>918</v>
      </c>
      <c r="G530" s="36"/>
      <c r="H530" s="36"/>
      <c r="I530" s="188"/>
      <c r="J530" s="36"/>
      <c r="K530" s="36"/>
      <c r="L530" s="39"/>
      <c r="M530" s="189"/>
      <c r="N530" s="190"/>
      <c r="O530" s="64"/>
      <c r="P530" s="64"/>
      <c r="Q530" s="64"/>
      <c r="R530" s="64"/>
      <c r="S530" s="64"/>
      <c r="T530" s="65"/>
      <c r="U530" s="34"/>
      <c r="V530" s="34"/>
      <c r="W530" s="34"/>
      <c r="X530" s="34"/>
      <c r="Y530" s="34"/>
      <c r="Z530" s="34"/>
      <c r="AA530" s="34"/>
      <c r="AB530" s="34"/>
      <c r="AC530" s="34"/>
      <c r="AD530" s="34"/>
      <c r="AE530" s="34"/>
      <c r="AT530" s="17" t="s">
        <v>152</v>
      </c>
      <c r="AU530" s="17" t="s">
        <v>82</v>
      </c>
    </row>
    <row r="531" spans="1:65" s="2" customFormat="1" ht="24.2" customHeight="1" x14ac:dyDescent="0.2">
      <c r="A531" s="34"/>
      <c r="B531" s="35"/>
      <c r="C531" s="191" t="s">
        <v>919</v>
      </c>
      <c r="D531" s="191" t="s">
        <v>155</v>
      </c>
      <c r="E531" s="192" t="s">
        <v>920</v>
      </c>
      <c r="F531" s="193" t="s">
        <v>921</v>
      </c>
      <c r="G531" s="194" t="s">
        <v>296</v>
      </c>
      <c r="H531" s="195">
        <v>2</v>
      </c>
      <c r="I531" s="196"/>
      <c r="J531" s="197">
        <f>ROUND(I531*H531,2)</f>
        <v>0</v>
      </c>
      <c r="K531" s="193" t="s">
        <v>19</v>
      </c>
      <c r="L531" s="198"/>
      <c r="M531" s="199" t="s">
        <v>19</v>
      </c>
      <c r="N531" s="200" t="s">
        <v>43</v>
      </c>
      <c r="O531" s="64"/>
      <c r="P531" s="182">
        <f>O531*H531</f>
        <v>0</v>
      </c>
      <c r="Q531" s="182">
        <v>0</v>
      </c>
      <c r="R531" s="182">
        <f>Q531*H531</f>
        <v>0</v>
      </c>
      <c r="S531" s="182">
        <v>0</v>
      </c>
      <c r="T531" s="183">
        <f>S531*H531</f>
        <v>0</v>
      </c>
      <c r="U531" s="34"/>
      <c r="V531" s="34"/>
      <c r="W531" s="34"/>
      <c r="X531" s="34"/>
      <c r="Y531" s="34"/>
      <c r="Z531" s="34"/>
      <c r="AA531" s="34"/>
      <c r="AB531" s="34"/>
      <c r="AC531" s="34"/>
      <c r="AD531" s="34"/>
      <c r="AE531" s="34"/>
      <c r="AR531" s="184" t="s">
        <v>232</v>
      </c>
      <c r="AT531" s="184" t="s">
        <v>155</v>
      </c>
      <c r="AU531" s="184" t="s">
        <v>82</v>
      </c>
      <c r="AY531" s="17" t="s">
        <v>143</v>
      </c>
      <c r="BE531" s="185">
        <f>IF(N531="základní",J531,0)</f>
        <v>0</v>
      </c>
      <c r="BF531" s="185">
        <f>IF(N531="snížená",J531,0)</f>
        <v>0</v>
      </c>
      <c r="BG531" s="185">
        <f>IF(N531="zákl. přenesená",J531,0)</f>
        <v>0</v>
      </c>
      <c r="BH531" s="185">
        <f>IF(N531="sníž. přenesená",J531,0)</f>
        <v>0</v>
      </c>
      <c r="BI531" s="185">
        <f>IF(N531="nulová",J531,0)</f>
        <v>0</v>
      </c>
      <c r="BJ531" s="17" t="s">
        <v>80</v>
      </c>
      <c r="BK531" s="185">
        <f>ROUND(I531*H531,2)</f>
        <v>0</v>
      </c>
      <c r="BL531" s="17" t="s">
        <v>194</v>
      </c>
      <c r="BM531" s="184" t="s">
        <v>922</v>
      </c>
    </row>
    <row r="532" spans="1:65" s="2" customFormat="1" ht="37.9" customHeight="1" x14ac:dyDescent="0.2">
      <c r="A532" s="34"/>
      <c r="B532" s="35"/>
      <c r="C532" s="173" t="s">
        <v>483</v>
      </c>
      <c r="D532" s="173" t="s">
        <v>146</v>
      </c>
      <c r="E532" s="174" t="s">
        <v>923</v>
      </c>
      <c r="F532" s="175" t="s">
        <v>924</v>
      </c>
      <c r="G532" s="176" t="s">
        <v>296</v>
      </c>
      <c r="H532" s="177">
        <v>1</v>
      </c>
      <c r="I532" s="178"/>
      <c r="J532" s="179">
        <f>ROUND(I532*H532,2)</f>
        <v>0</v>
      </c>
      <c r="K532" s="175" t="s">
        <v>150</v>
      </c>
      <c r="L532" s="39"/>
      <c r="M532" s="180" t="s">
        <v>19</v>
      </c>
      <c r="N532" s="181" t="s">
        <v>43</v>
      </c>
      <c r="O532" s="64"/>
      <c r="P532" s="182">
        <f>O532*H532</f>
        <v>0</v>
      </c>
      <c r="Q532" s="182">
        <v>0</v>
      </c>
      <c r="R532" s="182">
        <f>Q532*H532</f>
        <v>0</v>
      </c>
      <c r="S532" s="182">
        <v>0</v>
      </c>
      <c r="T532" s="183">
        <f>S532*H532</f>
        <v>0</v>
      </c>
      <c r="U532" s="34"/>
      <c r="V532" s="34"/>
      <c r="W532" s="34"/>
      <c r="X532" s="34"/>
      <c r="Y532" s="34"/>
      <c r="Z532" s="34"/>
      <c r="AA532" s="34"/>
      <c r="AB532" s="34"/>
      <c r="AC532" s="34"/>
      <c r="AD532" s="34"/>
      <c r="AE532" s="34"/>
      <c r="AR532" s="184" t="s">
        <v>194</v>
      </c>
      <c r="AT532" s="184" t="s">
        <v>146</v>
      </c>
      <c r="AU532" s="184" t="s">
        <v>82</v>
      </c>
      <c r="AY532" s="17" t="s">
        <v>143</v>
      </c>
      <c r="BE532" s="185">
        <f>IF(N532="základní",J532,0)</f>
        <v>0</v>
      </c>
      <c r="BF532" s="185">
        <f>IF(N532="snížená",J532,0)</f>
        <v>0</v>
      </c>
      <c r="BG532" s="185">
        <f>IF(N532="zákl. přenesená",J532,0)</f>
        <v>0</v>
      </c>
      <c r="BH532" s="185">
        <f>IF(N532="sníž. přenesená",J532,0)</f>
        <v>0</v>
      </c>
      <c r="BI532" s="185">
        <f>IF(N532="nulová",J532,0)</f>
        <v>0</v>
      </c>
      <c r="BJ532" s="17" t="s">
        <v>80</v>
      </c>
      <c r="BK532" s="185">
        <f>ROUND(I532*H532,2)</f>
        <v>0</v>
      </c>
      <c r="BL532" s="17" t="s">
        <v>194</v>
      </c>
      <c r="BM532" s="184" t="s">
        <v>925</v>
      </c>
    </row>
    <row r="533" spans="1:65" s="2" customFormat="1" ht="11.25" x14ac:dyDescent="0.2">
      <c r="A533" s="34"/>
      <c r="B533" s="35"/>
      <c r="C533" s="36"/>
      <c r="D533" s="186" t="s">
        <v>152</v>
      </c>
      <c r="E533" s="36"/>
      <c r="F533" s="187" t="s">
        <v>926</v>
      </c>
      <c r="G533" s="36"/>
      <c r="H533" s="36"/>
      <c r="I533" s="188"/>
      <c r="J533" s="36"/>
      <c r="K533" s="36"/>
      <c r="L533" s="39"/>
      <c r="M533" s="189"/>
      <c r="N533" s="190"/>
      <c r="O533" s="64"/>
      <c r="P533" s="64"/>
      <c r="Q533" s="64"/>
      <c r="R533" s="64"/>
      <c r="S533" s="64"/>
      <c r="T533" s="65"/>
      <c r="U533" s="34"/>
      <c r="V533" s="34"/>
      <c r="W533" s="34"/>
      <c r="X533" s="34"/>
      <c r="Y533" s="34"/>
      <c r="Z533" s="34"/>
      <c r="AA533" s="34"/>
      <c r="AB533" s="34"/>
      <c r="AC533" s="34"/>
      <c r="AD533" s="34"/>
      <c r="AE533" s="34"/>
      <c r="AT533" s="17" t="s">
        <v>152</v>
      </c>
      <c r="AU533" s="17" t="s">
        <v>82</v>
      </c>
    </row>
    <row r="534" spans="1:65" s="2" customFormat="1" ht="33" customHeight="1" x14ac:dyDescent="0.2">
      <c r="A534" s="34"/>
      <c r="B534" s="35"/>
      <c r="C534" s="191" t="s">
        <v>488</v>
      </c>
      <c r="D534" s="191" t="s">
        <v>155</v>
      </c>
      <c r="E534" s="192" t="s">
        <v>927</v>
      </c>
      <c r="F534" s="193" t="s">
        <v>928</v>
      </c>
      <c r="G534" s="194" t="s">
        <v>296</v>
      </c>
      <c r="H534" s="195">
        <v>1</v>
      </c>
      <c r="I534" s="196"/>
      <c r="J534" s="197">
        <f>ROUND(I534*H534,2)</f>
        <v>0</v>
      </c>
      <c r="K534" s="193" t="s">
        <v>19</v>
      </c>
      <c r="L534" s="198"/>
      <c r="M534" s="199" t="s">
        <v>19</v>
      </c>
      <c r="N534" s="200" t="s">
        <v>43</v>
      </c>
      <c r="O534" s="64"/>
      <c r="P534" s="182">
        <f>O534*H534</f>
        <v>0</v>
      </c>
      <c r="Q534" s="182">
        <v>0</v>
      </c>
      <c r="R534" s="182">
        <f>Q534*H534</f>
        <v>0</v>
      </c>
      <c r="S534" s="182">
        <v>0</v>
      </c>
      <c r="T534" s="183">
        <f>S534*H534</f>
        <v>0</v>
      </c>
      <c r="U534" s="34"/>
      <c r="V534" s="34"/>
      <c r="W534" s="34"/>
      <c r="X534" s="34"/>
      <c r="Y534" s="34"/>
      <c r="Z534" s="34"/>
      <c r="AA534" s="34"/>
      <c r="AB534" s="34"/>
      <c r="AC534" s="34"/>
      <c r="AD534" s="34"/>
      <c r="AE534" s="34"/>
      <c r="AR534" s="184" t="s">
        <v>232</v>
      </c>
      <c r="AT534" s="184" t="s">
        <v>155</v>
      </c>
      <c r="AU534" s="184" t="s">
        <v>82</v>
      </c>
      <c r="AY534" s="17" t="s">
        <v>143</v>
      </c>
      <c r="BE534" s="185">
        <f>IF(N534="základní",J534,0)</f>
        <v>0</v>
      </c>
      <c r="BF534" s="185">
        <f>IF(N534="snížená",J534,0)</f>
        <v>0</v>
      </c>
      <c r="BG534" s="185">
        <f>IF(N534="zákl. přenesená",J534,0)</f>
        <v>0</v>
      </c>
      <c r="BH534" s="185">
        <f>IF(N534="sníž. přenesená",J534,0)</f>
        <v>0</v>
      </c>
      <c r="BI534" s="185">
        <f>IF(N534="nulová",J534,0)</f>
        <v>0</v>
      </c>
      <c r="BJ534" s="17" t="s">
        <v>80</v>
      </c>
      <c r="BK534" s="185">
        <f>ROUND(I534*H534,2)</f>
        <v>0</v>
      </c>
      <c r="BL534" s="17" t="s">
        <v>194</v>
      </c>
      <c r="BM534" s="184" t="s">
        <v>929</v>
      </c>
    </row>
    <row r="535" spans="1:65" s="2" customFormat="1" ht="24.2" customHeight="1" x14ac:dyDescent="0.2">
      <c r="A535" s="34"/>
      <c r="B535" s="35"/>
      <c r="C535" s="173" t="s">
        <v>930</v>
      </c>
      <c r="D535" s="173" t="s">
        <v>146</v>
      </c>
      <c r="E535" s="174" t="s">
        <v>931</v>
      </c>
      <c r="F535" s="175" t="s">
        <v>932</v>
      </c>
      <c r="G535" s="176" t="s">
        <v>296</v>
      </c>
      <c r="H535" s="177">
        <v>7</v>
      </c>
      <c r="I535" s="178"/>
      <c r="J535" s="179">
        <f>ROUND(I535*H535,2)</f>
        <v>0</v>
      </c>
      <c r="K535" s="175" t="s">
        <v>150</v>
      </c>
      <c r="L535" s="39"/>
      <c r="M535" s="180" t="s">
        <v>19</v>
      </c>
      <c r="N535" s="181" t="s">
        <v>43</v>
      </c>
      <c r="O535" s="64"/>
      <c r="P535" s="182">
        <f>O535*H535</f>
        <v>0</v>
      </c>
      <c r="Q535" s="182">
        <v>0</v>
      </c>
      <c r="R535" s="182">
        <f>Q535*H535</f>
        <v>0</v>
      </c>
      <c r="S535" s="182">
        <v>0</v>
      </c>
      <c r="T535" s="183">
        <f>S535*H535</f>
        <v>0</v>
      </c>
      <c r="U535" s="34"/>
      <c r="V535" s="34"/>
      <c r="W535" s="34"/>
      <c r="X535" s="34"/>
      <c r="Y535" s="34"/>
      <c r="Z535" s="34"/>
      <c r="AA535" s="34"/>
      <c r="AB535" s="34"/>
      <c r="AC535" s="34"/>
      <c r="AD535" s="34"/>
      <c r="AE535" s="34"/>
      <c r="AR535" s="184" t="s">
        <v>194</v>
      </c>
      <c r="AT535" s="184" t="s">
        <v>146</v>
      </c>
      <c r="AU535" s="184" t="s">
        <v>82</v>
      </c>
      <c r="AY535" s="17" t="s">
        <v>143</v>
      </c>
      <c r="BE535" s="185">
        <f>IF(N535="základní",J535,0)</f>
        <v>0</v>
      </c>
      <c r="BF535" s="185">
        <f>IF(N535="snížená",J535,0)</f>
        <v>0</v>
      </c>
      <c r="BG535" s="185">
        <f>IF(N535="zákl. přenesená",J535,0)</f>
        <v>0</v>
      </c>
      <c r="BH535" s="185">
        <f>IF(N535="sníž. přenesená",J535,0)</f>
        <v>0</v>
      </c>
      <c r="BI535" s="185">
        <f>IF(N535="nulová",J535,0)</f>
        <v>0</v>
      </c>
      <c r="BJ535" s="17" t="s">
        <v>80</v>
      </c>
      <c r="BK535" s="185">
        <f>ROUND(I535*H535,2)</f>
        <v>0</v>
      </c>
      <c r="BL535" s="17" t="s">
        <v>194</v>
      </c>
      <c r="BM535" s="184" t="s">
        <v>933</v>
      </c>
    </row>
    <row r="536" spans="1:65" s="2" customFormat="1" ht="11.25" x14ac:dyDescent="0.2">
      <c r="A536" s="34"/>
      <c r="B536" s="35"/>
      <c r="C536" s="36"/>
      <c r="D536" s="186" t="s">
        <v>152</v>
      </c>
      <c r="E536" s="36"/>
      <c r="F536" s="187" t="s">
        <v>934</v>
      </c>
      <c r="G536" s="36"/>
      <c r="H536" s="36"/>
      <c r="I536" s="188"/>
      <c r="J536" s="36"/>
      <c r="K536" s="36"/>
      <c r="L536" s="39"/>
      <c r="M536" s="189"/>
      <c r="N536" s="190"/>
      <c r="O536" s="64"/>
      <c r="P536" s="64"/>
      <c r="Q536" s="64"/>
      <c r="R536" s="64"/>
      <c r="S536" s="64"/>
      <c r="T536" s="65"/>
      <c r="U536" s="34"/>
      <c r="V536" s="34"/>
      <c r="W536" s="34"/>
      <c r="X536" s="34"/>
      <c r="Y536" s="34"/>
      <c r="Z536" s="34"/>
      <c r="AA536" s="34"/>
      <c r="AB536" s="34"/>
      <c r="AC536" s="34"/>
      <c r="AD536" s="34"/>
      <c r="AE536" s="34"/>
      <c r="AT536" s="17" t="s">
        <v>152</v>
      </c>
      <c r="AU536" s="17" t="s">
        <v>82</v>
      </c>
    </row>
    <row r="537" spans="1:65" s="13" customFormat="1" ht="11.25" x14ac:dyDescent="0.2">
      <c r="B537" s="201"/>
      <c r="C537" s="202"/>
      <c r="D537" s="203" t="s">
        <v>159</v>
      </c>
      <c r="E537" s="204" t="s">
        <v>19</v>
      </c>
      <c r="F537" s="205" t="s">
        <v>935</v>
      </c>
      <c r="G537" s="202"/>
      <c r="H537" s="206">
        <v>7</v>
      </c>
      <c r="I537" s="207"/>
      <c r="J537" s="202"/>
      <c r="K537" s="202"/>
      <c r="L537" s="208"/>
      <c r="M537" s="209"/>
      <c r="N537" s="210"/>
      <c r="O537" s="210"/>
      <c r="P537" s="210"/>
      <c r="Q537" s="210"/>
      <c r="R537" s="210"/>
      <c r="S537" s="210"/>
      <c r="T537" s="211"/>
      <c r="AT537" s="212" t="s">
        <v>159</v>
      </c>
      <c r="AU537" s="212" t="s">
        <v>82</v>
      </c>
      <c r="AV537" s="13" t="s">
        <v>82</v>
      </c>
      <c r="AW537" s="13" t="s">
        <v>33</v>
      </c>
      <c r="AX537" s="13" t="s">
        <v>72</v>
      </c>
      <c r="AY537" s="212" t="s">
        <v>143</v>
      </c>
    </row>
    <row r="538" spans="1:65" s="14" customFormat="1" ht="11.25" x14ac:dyDescent="0.2">
      <c r="B538" s="213"/>
      <c r="C538" s="214"/>
      <c r="D538" s="203" t="s">
        <v>159</v>
      </c>
      <c r="E538" s="215" t="s">
        <v>19</v>
      </c>
      <c r="F538" s="216" t="s">
        <v>161</v>
      </c>
      <c r="G538" s="214"/>
      <c r="H538" s="217">
        <v>7</v>
      </c>
      <c r="I538" s="218"/>
      <c r="J538" s="214"/>
      <c r="K538" s="214"/>
      <c r="L538" s="219"/>
      <c r="M538" s="220"/>
      <c r="N538" s="221"/>
      <c r="O538" s="221"/>
      <c r="P538" s="221"/>
      <c r="Q538" s="221"/>
      <c r="R538" s="221"/>
      <c r="S538" s="221"/>
      <c r="T538" s="222"/>
      <c r="AT538" s="223" t="s">
        <v>159</v>
      </c>
      <c r="AU538" s="223" t="s">
        <v>82</v>
      </c>
      <c r="AV538" s="14" t="s">
        <v>151</v>
      </c>
      <c r="AW538" s="14" t="s">
        <v>33</v>
      </c>
      <c r="AX538" s="14" t="s">
        <v>80</v>
      </c>
      <c r="AY538" s="223" t="s">
        <v>143</v>
      </c>
    </row>
    <row r="539" spans="1:65" s="2" customFormat="1" ht="21.75" customHeight="1" x14ac:dyDescent="0.2">
      <c r="A539" s="34"/>
      <c r="B539" s="35"/>
      <c r="C539" s="191" t="s">
        <v>494</v>
      </c>
      <c r="D539" s="191" t="s">
        <v>155</v>
      </c>
      <c r="E539" s="192" t="s">
        <v>936</v>
      </c>
      <c r="F539" s="193" t="s">
        <v>937</v>
      </c>
      <c r="G539" s="194" t="s">
        <v>296</v>
      </c>
      <c r="H539" s="195">
        <v>7</v>
      </c>
      <c r="I539" s="196"/>
      <c r="J539" s="197">
        <f>ROUND(I539*H539,2)</f>
        <v>0</v>
      </c>
      <c r="K539" s="193" t="s">
        <v>150</v>
      </c>
      <c r="L539" s="198"/>
      <c r="M539" s="199" t="s">
        <v>19</v>
      </c>
      <c r="N539" s="200" t="s">
        <v>43</v>
      </c>
      <c r="O539" s="64"/>
      <c r="P539" s="182">
        <f>O539*H539</f>
        <v>0</v>
      </c>
      <c r="Q539" s="182">
        <v>0</v>
      </c>
      <c r="R539" s="182">
        <f>Q539*H539</f>
        <v>0</v>
      </c>
      <c r="S539" s="182">
        <v>0</v>
      </c>
      <c r="T539" s="183">
        <f>S539*H539</f>
        <v>0</v>
      </c>
      <c r="U539" s="34"/>
      <c r="V539" s="34"/>
      <c r="W539" s="34"/>
      <c r="X539" s="34"/>
      <c r="Y539" s="34"/>
      <c r="Z539" s="34"/>
      <c r="AA539" s="34"/>
      <c r="AB539" s="34"/>
      <c r="AC539" s="34"/>
      <c r="AD539" s="34"/>
      <c r="AE539" s="34"/>
      <c r="AR539" s="184" t="s">
        <v>232</v>
      </c>
      <c r="AT539" s="184" t="s">
        <v>155</v>
      </c>
      <c r="AU539" s="184" t="s">
        <v>82</v>
      </c>
      <c r="AY539" s="17" t="s">
        <v>143</v>
      </c>
      <c r="BE539" s="185">
        <f>IF(N539="základní",J539,0)</f>
        <v>0</v>
      </c>
      <c r="BF539" s="185">
        <f>IF(N539="snížená",J539,0)</f>
        <v>0</v>
      </c>
      <c r="BG539" s="185">
        <f>IF(N539="zákl. přenesená",J539,0)</f>
        <v>0</v>
      </c>
      <c r="BH539" s="185">
        <f>IF(N539="sníž. přenesená",J539,0)</f>
        <v>0</v>
      </c>
      <c r="BI539" s="185">
        <f>IF(N539="nulová",J539,0)</f>
        <v>0</v>
      </c>
      <c r="BJ539" s="17" t="s">
        <v>80</v>
      </c>
      <c r="BK539" s="185">
        <f>ROUND(I539*H539,2)</f>
        <v>0</v>
      </c>
      <c r="BL539" s="17" t="s">
        <v>194</v>
      </c>
      <c r="BM539" s="184" t="s">
        <v>938</v>
      </c>
    </row>
    <row r="540" spans="1:65" s="2" customFormat="1" ht="16.5" customHeight="1" x14ac:dyDescent="0.2">
      <c r="A540" s="34"/>
      <c r="B540" s="35"/>
      <c r="C540" s="173" t="s">
        <v>939</v>
      </c>
      <c r="D540" s="173" t="s">
        <v>146</v>
      </c>
      <c r="E540" s="174" t="s">
        <v>940</v>
      </c>
      <c r="F540" s="175" t="s">
        <v>941</v>
      </c>
      <c r="G540" s="176" t="s">
        <v>296</v>
      </c>
      <c r="H540" s="177">
        <v>7</v>
      </c>
      <c r="I540" s="178"/>
      <c r="J540" s="179">
        <f>ROUND(I540*H540,2)</f>
        <v>0</v>
      </c>
      <c r="K540" s="175" t="s">
        <v>150</v>
      </c>
      <c r="L540" s="39"/>
      <c r="M540" s="180" t="s">
        <v>19</v>
      </c>
      <c r="N540" s="181" t="s">
        <v>43</v>
      </c>
      <c r="O540" s="64"/>
      <c r="P540" s="182">
        <f>O540*H540</f>
        <v>0</v>
      </c>
      <c r="Q540" s="182">
        <v>0</v>
      </c>
      <c r="R540" s="182">
        <f>Q540*H540</f>
        <v>0</v>
      </c>
      <c r="S540" s="182">
        <v>0</v>
      </c>
      <c r="T540" s="183">
        <f>S540*H540</f>
        <v>0</v>
      </c>
      <c r="U540" s="34"/>
      <c r="V540" s="34"/>
      <c r="W540" s="34"/>
      <c r="X540" s="34"/>
      <c r="Y540" s="34"/>
      <c r="Z540" s="34"/>
      <c r="AA540" s="34"/>
      <c r="AB540" s="34"/>
      <c r="AC540" s="34"/>
      <c r="AD540" s="34"/>
      <c r="AE540" s="34"/>
      <c r="AR540" s="184" t="s">
        <v>194</v>
      </c>
      <c r="AT540" s="184" t="s">
        <v>146</v>
      </c>
      <c r="AU540" s="184" t="s">
        <v>82</v>
      </c>
      <c r="AY540" s="17" t="s">
        <v>143</v>
      </c>
      <c r="BE540" s="185">
        <f>IF(N540="základní",J540,0)</f>
        <v>0</v>
      </c>
      <c r="BF540" s="185">
        <f>IF(N540="snížená",J540,0)</f>
        <v>0</v>
      </c>
      <c r="BG540" s="185">
        <f>IF(N540="zákl. přenesená",J540,0)</f>
        <v>0</v>
      </c>
      <c r="BH540" s="185">
        <f>IF(N540="sníž. přenesená",J540,0)</f>
        <v>0</v>
      </c>
      <c r="BI540" s="185">
        <f>IF(N540="nulová",J540,0)</f>
        <v>0</v>
      </c>
      <c r="BJ540" s="17" t="s">
        <v>80</v>
      </c>
      <c r="BK540" s="185">
        <f>ROUND(I540*H540,2)</f>
        <v>0</v>
      </c>
      <c r="BL540" s="17" t="s">
        <v>194</v>
      </c>
      <c r="BM540" s="184" t="s">
        <v>942</v>
      </c>
    </row>
    <row r="541" spans="1:65" s="2" customFormat="1" ht="11.25" x14ac:dyDescent="0.2">
      <c r="A541" s="34"/>
      <c r="B541" s="35"/>
      <c r="C541" s="36"/>
      <c r="D541" s="186" t="s">
        <v>152</v>
      </c>
      <c r="E541" s="36"/>
      <c r="F541" s="187" t="s">
        <v>943</v>
      </c>
      <c r="G541" s="36"/>
      <c r="H541" s="36"/>
      <c r="I541" s="188"/>
      <c r="J541" s="36"/>
      <c r="K541" s="36"/>
      <c r="L541" s="39"/>
      <c r="M541" s="189"/>
      <c r="N541" s="190"/>
      <c r="O541" s="64"/>
      <c r="P541" s="64"/>
      <c r="Q541" s="64"/>
      <c r="R541" s="64"/>
      <c r="S541" s="64"/>
      <c r="T541" s="65"/>
      <c r="U541" s="34"/>
      <c r="V541" s="34"/>
      <c r="W541" s="34"/>
      <c r="X541" s="34"/>
      <c r="Y541" s="34"/>
      <c r="Z541" s="34"/>
      <c r="AA541" s="34"/>
      <c r="AB541" s="34"/>
      <c r="AC541" s="34"/>
      <c r="AD541" s="34"/>
      <c r="AE541" s="34"/>
      <c r="AT541" s="17" t="s">
        <v>152</v>
      </c>
      <c r="AU541" s="17" t="s">
        <v>82</v>
      </c>
    </row>
    <row r="542" spans="1:65" s="2" customFormat="1" ht="16.5" customHeight="1" x14ac:dyDescent="0.2">
      <c r="A542" s="34"/>
      <c r="B542" s="35"/>
      <c r="C542" s="191" t="s">
        <v>498</v>
      </c>
      <c r="D542" s="191" t="s">
        <v>155</v>
      </c>
      <c r="E542" s="192" t="s">
        <v>944</v>
      </c>
      <c r="F542" s="193" t="s">
        <v>945</v>
      </c>
      <c r="G542" s="194" t="s">
        <v>296</v>
      </c>
      <c r="H542" s="195">
        <v>7</v>
      </c>
      <c r="I542" s="196"/>
      <c r="J542" s="197">
        <f>ROUND(I542*H542,2)</f>
        <v>0</v>
      </c>
      <c r="K542" s="193" t="s">
        <v>150</v>
      </c>
      <c r="L542" s="198"/>
      <c r="M542" s="199" t="s">
        <v>19</v>
      </c>
      <c r="N542" s="200" t="s">
        <v>43</v>
      </c>
      <c r="O542" s="64"/>
      <c r="P542" s="182">
        <f>O542*H542</f>
        <v>0</v>
      </c>
      <c r="Q542" s="182">
        <v>0</v>
      </c>
      <c r="R542" s="182">
        <f>Q542*H542</f>
        <v>0</v>
      </c>
      <c r="S542" s="182">
        <v>0</v>
      </c>
      <c r="T542" s="183">
        <f>S542*H542</f>
        <v>0</v>
      </c>
      <c r="U542" s="34"/>
      <c r="V542" s="34"/>
      <c r="W542" s="34"/>
      <c r="X542" s="34"/>
      <c r="Y542" s="34"/>
      <c r="Z542" s="34"/>
      <c r="AA542" s="34"/>
      <c r="AB542" s="34"/>
      <c r="AC542" s="34"/>
      <c r="AD542" s="34"/>
      <c r="AE542" s="34"/>
      <c r="AR542" s="184" t="s">
        <v>232</v>
      </c>
      <c r="AT542" s="184" t="s">
        <v>155</v>
      </c>
      <c r="AU542" s="184" t="s">
        <v>82</v>
      </c>
      <c r="AY542" s="17" t="s">
        <v>143</v>
      </c>
      <c r="BE542" s="185">
        <f>IF(N542="základní",J542,0)</f>
        <v>0</v>
      </c>
      <c r="BF542" s="185">
        <f>IF(N542="snížená",J542,0)</f>
        <v>0</v>
      </c>
      <c r="BG542" s="185">
        <f>IF(N542="zákl. přenesená",J542,0)</f>
        <v>0</v>
      </c>
      <c r="BH542" s="185">
        <f>IF(N542="sníž. přenesená",J542,0)</f>
        <v>0</v>
      </c>
      <c r="BI542" s="185">
        <f>IF(N542="nulová",J542,0)</f>
        <v>0</v>
      </c>
      <c r="BJ542" s="17" t="s">
        <v>80</v>
      </c>
      <c r="BK542" s="185">
        <f>ROUND(I542*H542,2)</f>
        <v>0</v>
      </c>
      <c r="BL542" s="17" t="s">
        <v>194</v>
      </c>
      <c r="BM542" s="184" t="s">
        <v>946</v>
      </c>
    </row>
    <row r="543" spans="1:65" s="2" customFormat="1" ht="24.2" customHeight="1" x14ac:dyDescent="0.2">
      <c r="A543" s="34"/>
      <c r="B543" s="35"/>
      <c r="C543" s="173" t="s">
        <v>947</v>
      </c>
      <c r="D543" s="173" t="s">
        <v>146</v>
      </c>
      <c r="E543" s="174" t="s">
        <v>948</v>
      </c>
      <c r="F543" s="175" t="s">
        <v>949</v>
      </c>
      <c r="G543" s="176" t="s">
        <v>296</v>
      </c>
      <c r="H543" s="177">
        <v>28</v>
      </c>
      <c r="I543" s="178"/>
      <c r="J543" s="179">
        <f>ROUND(I543*H543,2)</f>
        <v>0</v>
      </c>
      <c r="K543" s="175" t="s">
        <v>150</v>
      </c>
      <c r="L543" s="39"/>
      <c r="M543" s="180" t="s">
        <v>19</v>
      </c>
      <c r="N543" s="181" t="s">
        <v>43</v>
      </c>
      <c r="O543" s="64"/>
      <c r="P543" s="182">
        <f>O543*H543</f>
        <v>0</v>
      </c>
      <c r="Q543" s="182">
        <v>0</v>
      </c>
      <c r="R543" s="182">
        <f>Q543*H543</f>
        <v>0</v>
      </c>
      <c r="S543" s="182">
        <v>0</v>
      </c>
      <c r="T543" s="183">
        <f>S543*H543</f>
        <v>0</v>
      </c>
      <c r="U543" s="34"/>
      <c r="V543" s="34"/>
      <c r="W543" s="34"/>
      <c r="X543" s="34"/>
      <c r="Y543" s="34"/>
      <c r="Z543" s="34"/>
      <c r="AA543" s="34"/>
      <c r="AB543" s="34"/>
      <c r="AC543" s="34"/>
      <c r="AD543" s="34"/>
      <c r="AE543" s="34"/>
      <c r="AR543" s="184" t="s">
        <v>194</v>
      </c>
      <c r="AT543" s="184" t="s">
        <v>146</v>
      </c>
      <c r="AU543" s="184" t="s">
        <v>82</v>
      </c>
      <c r="AY543" s="17" t="s">
        <v>143</v>
      </c>
      <c r="BE543" s="185">
        <f>IF(N543="základní",J543,0)</f>
        <v>0</v>
      </c>
      <c r="BF543" s="185">
        <f>IF(N543="snížená",J543,0)</f>
        <v>0</v>
      </c>
      <c r="BG543" s="185">
        <f>IF(N543="zákl. přenesená",J543,0)</f>
        <v>0</v>
      </c>
      <c r="BH543" s="185">
        <f>IF(N543="sníž. přenesená",J543,0)</f>
        <v>0</v>
      </c>
      <c r="BI543" s="185">
        <f>IF(N543="nulová",J543,0)</f>
        <v>0</v>
      </c>
      <c r="BJ543" s="17" t="s">
        <v>80</v>
      </c>
      <c r="BK543" s="185">
        <f>ROUND(I543*H543,2)</f>
        <v>0</v>
      </c>
      <c r="BL543" s="17" t="s">
        <v>194</v>
      </c>
      <c r="BM543" s="184" t="s">
        <v>950</v>
      </c>
    </row>
    <row r="544" spans="1:65" s="2" customFormat="1" ht="11.25" x14ac:dyDescent="0.2">
      <c r="A544" s="34"/>
      <c r="B544" s="35"/>
      <c r="C544" s="36"/>
      <c r="D544" s="186" t="s">
        <v>152</v>
      </c>
      <c r="E544" s="36"/>
      <c r="F544" s="187" t="s">
        <v>951</v>
      </c>
      <c r="G544" s="36"/>
      <c r="H544" s="36"/>
      <c r="I544" s="188"/>
      <c r="J544" s="36"/>
      <c r="K544" s="36"/>
      <c r="L544" s="39"/>
      <c r="M544" s="189"/>
      <c r="N544" s="190"/>
      <c r="O544" s="64"/>
      <c r="P544" s="64"/>
      <c r="Q544" s="64"/>
      <c r="R544" s="64"/>
      <c r="S544" s="64"/>
      <c r="T544" s="65"/>
      <c r="U544" s="34"/>
      <c r="V544" s="34"/>
      <c r="W544" s="34"/>
      <c r="X544" s="34"/>
      <c r="Y544" s="34"/>
      <c r="Z544" s="34"/>
      <c r="AA544" s="34"/>
      <c r="AB544" s="34"/>
      <c r="AC544" s="34"/>
      <c r="AD544" s="34"/>
      <c r="AE544" s="34"/>
      <c r="AT544" s="17" t="s">
        <v>152</v>
      </c>
      <c r="AU544" s="17" t="s">
        <v>82</v>
      </c>
    </row>
    <row r="545" spans="1:65" s="13" customFormat="1" ht="11.25" x14ac:dyDescent="0.2">
      <c r="B545" s="201"/>
      <c r="C545" s="202"/>
      <c r="D545" s="203" t="s">
        <v>159</v>
      </c>
      <c r="E545" s="204" t="s">
        <v>19</v>
      </c>
      <c r="F545" s="205" t="s">
        <v>952</v>
      </c>
      <c r="G545" s="202"/>
      <c r="H545" s="206">
        <v>28</v>
      </c>
      <c r="I545" s="207"/>
      <c r="J545" s="202"/>
      <c r="K545" s="202"/>
      <c r="L545" s="208"/>
      <c r="M545" s="209"/>
      <c r="N545" s="210"/>
      <c r="O545" s="210"/>
      <c r="P545" s="210"/>
      <c r="Q545" s="210"/>
      <c r="R545" s="210"/>
      <c r="S545" s="210"/>
      <c r="T545" s="211"/>
      <c r="AT545" s="212" t="s">
        <v>159</v>
      </c>
      <c r="AU545" s="212" t="s">
        <v>82</v>
      </c>
      <c r="AV545" s="13" t="s">
        <v>82</v>
      </c>
      <c r="AW545" s="13" t="s">
        <v>33</v>
      </c>
      <c r="AX545" s="13" t="s">
        <v>72</v>
      </c>
      <c r="AY545" s="212" t="s">
        <v>143</v>
      </c>
    </row>
    <row r="546" spans="1:65" s="14" customFormat="1" ht="11.25" x14ac:dyDescent="0.2">
      <c r="B546" s="213"/>
      <c r="C546" s="214"/>
      <c r="D546" s="203" t="s">
        <v>159</v>
      </c>
      <c r="E546" s="215" t="s">
        <v>19</v>
      </c>
      <c r="F546" s="216" t="s">
        <v>161</v>
      </c>
      <c r="G546" s="214"/>
      <c r="H546" s="217">
        <v>28</v>
      </c>
      <c r="I546" s="218"/>
      <c r="J546" s="214"/>
      <c r="K546" s="214"/>
      <c r="L546" s="219"/>
      <c r="M546" s="220"/>
      <c r="N546" s="221"/>
      <c r="O546" s="221"/>
      <c r="P546" s="221"/>
      <c r="Q546" s="221"/>
      <c r="R546" s="221"/>
      <c r="S546" s="221"/>
      <c r="T546" s="222"/>
      <c r="AT546" s="223" t="s">
        <v>159</v>
      </c>
      <c r="AU546" s="223" t="s">
        <v>82</v>
      </c>
      <c r="AV546" s="14" t="s">
        <v>151</v>
      </c>
      <c r="AW546" s="14" t="s">
        <v>33</v>
      </c>
      <c r="AX546" s="14" t="s">
        <v>80</v>
      </c>
      <c r="AY546" s="223" t="s">
        <v>143</v>
      </c>
    </row>
    <row r="547" spans="1:65" s="2" customFormat="1" ht="24.2" customHeight="1" x14ac:dyDescent="0.2">
      <c r="A547" s="34"/>
      <c r="B547" s="35"/>
      <c r="C547" s="191" t="s">
        <v>505</v>
      </c>
      <c r="D547" s="191" t="s">
        <v>155</v>
      </c>
      <c r="E547" s="192" t="s">
        <v>953</v>
      </c>
      <c r="F547" s="193" t="s">
        <v>954</v>
      </c>
      <c r="G547" s="194" t="s">
        <v>296</v>
      </c>
      <c r="H547" s="195">
        <v>28</v>
      </c>
      <c r="I547" s="196"/>
      <c r="J547" s="197">
        <f>ROUND(I547*H547,2)</f>
        <v>0</v>
      </c>
      <c r="K547" s="193" t="s">
        <v>150</v>
      </c>
      <c r="L547" s="198"/>
      <c r="M547" s="199" t="s">
        <v>19</v>
      </c>
      <c r="N547" s="200" t="s">
        <v>43</v>
      </c>
      <c r="O547" s="64"/>
      <c r="P547" s="182">
        <f>O547*H547</f>
        <v>0</v>
      </c>
      <c r="Q547" s="182">
        <v>0</v>
      </c>
      <c r="R547" s="182">
        <f>Q547*H547</f>
        <v>0</v>
      </c>
      <c r="S547" s="182">
        <v>0</v>
      </c>
      <c r="T547" s="183">
        <f>S547*H547</f>
        <v>0</v>
      </c>
      <c r="U547" s="34"/>
      <c r="V547" s="34"/>
      <c r="W547" s="34"/>
      <c r="X547" s="34"/>
      <c r="Y547" s="34"/>
      <c r="Z547" s="34"/>
      <c r="AA547" s="34"/>
      <c r="AB547" s="34"/>
      <c r="AC547" s="34"/>
      <c r="AD547" s="34"/>
      <c r="AE547" s="34"/>
      <c r="AR547" s="184" t="s">
        <v>232</v>
      </c>
      <c r="AT547" s="184" t="s">
        <v>155</v>
      </c>
      <c r="AU547" s="184" t="s">
        <v>82</v>
      </c>
      <c r="AY547" s="17" t="s">
        <v>143</v>
      </c>
      <c r="BE547" s="185">
        <f>IF(N547="základní",J547,0)</f>
        <v>0</v>
      </c>
      <c r="BF547" s="185">
        <f>IF(N547="snížená",J547,0)</f>
        <v>0</v>
      </c>
      <c r="BG547" s="185">
        <f>IF(N547="zákl. přenesená",J547,0)</f>
        <v>0</v>
      </c>
      <c r="BH547" s="185">
        <f>IF(N547="sníž. přenesená",J547,0)</f>
        <v>0</v>
      </c>
      <c r="BI547" s="185">
        <f>IF(N547="nulová",J547,0)</f>
        <v>0</v>
      </c>
      <c r="BJ547" s="17" t="s">
        <v>80</v>
      </c>
      <c r="BK547" s="185">
        <f>ROUND(I547*H547,2)</f>
        <v>0</v>
      </c>
      <c r="BL547" s="17" t="s">
        <v>194</v>
      </c>
      <c r="BM547" s="184" t="s">
        <v>955</v>
      </c>
    </row>
    <row r="548" spans="1:65" s="2" customFormat="1" ht="37.9" customHeight="1" x14ac:dyDescent="0.2">
      <c r="A548" s="34"/>
      <c r="B548" s="35"/>
      <c r="C548" s="173" t="s">
        <v>510</v>
      </c>
      <c r="D548" s="173" t="s">
        <v>146</v>
      </c>
      <c r="E548" s="174" t="s">
        <v>956</v>
      </c>
      <c r="F548" s="175" t="s">
        <v>957</v>
      </c>
      <c r="G548" s="176" t="s">
        <v>296</v>
      </c>
      <c r="H548" s="177">
        <v>1</v>
      </c>
      <c r="I548" s="178"/>
      <c r="J548" s="179">
        <f>ROUND(I548*H548,2)</f>
        <v>0</v>
      </c>
      <c r="K548" s="175" t="s">
        <v>19</v>
      </c>
      <c r="L548" s="39"/>
      <c r="M548" s="180" t="s">
        <v>19</v>
      </c>
      <c r="N548" s="181" t="s">
        <v>43</v>
      </c>
      <c r="O548" s="64"/>
      <c r="P548" s="182">
        <f>O548*H548</f>
        <v>0</v>
      </c>
      <c r="Q548" s="182">
        <v>0</v>
      </c>
      <c r="R548" s="182">
        <f>Q548*H548</f>
        <v>0</v>
      </c>
      <c r="S548" s="182">
        <v>0</v>
      </c>
      <c r="T548" s="183">
        <f>S548*H548</f>
        <v>0</v>
      </c>
      <c r="U548" s="34"/>
      <c r="V548" s="34"/>
      <c r="W548" s="34"/>
      <c r="X548" s="34"/>
      <c r="Y548" s="34"/>
      <c r="Z548" s="34"/>
      <c r="AA548" s="34"/>
      <c r="AB548" s="34"/>
      <c r="AC548" s="34"/>
      <c r="AD548" s="34"/>
      <c r="AE548" s="34"/>
      <c r="AR548" s="184" t="s">
        <v>194</v>
      </c>
      <c r="AT548" s="184" t="s">
        <v>146</v>
      </c>
      <c r="AU548" s="184" t="s">
        <v>82</v>
      </c>
      <c r="AY548" s="17" t="s">
        <v>143</v>
      </c>
      <c r="BE548" s="185">
        <f>IF(N548="základní",J548,0)</f>
        <v>0</v>
      </c>
      <c r="BF548" s="185">
        <f>IF(N548="snížená",J548,0)</f>
        <v>0</v>
      </c>
      <c r="BG548" s="185">
        <f>IF(N548="zákl. přenesená",J548,0)</f>
        <v>0</v>
      </c>
      <c r="BH548" s="185">
        <f>IF(N548="sníž. přenesená",J548,0)</f>
        <v>0</v>
      </c>
      <c r="BI548" s="185">
        <f>IF(N548="nulová",J548,0)</f>
        <v>0</v>
      </c>
      <c r="BJ548" s="17" t="s">
        <v>80</v>
      </c>
      <c r="BK548" s="185">
        <f>ROUND(I548*H548,2)</f>
        <v>0</v>
      </c>
      <c r="BL548" s="17" t="s">
        <v>194</v>
      </c>
      <c r="BM548" s="184" t="s">
        <v>958</v>
      </c>
    </row>
    <row r="549" spans="1:65" s="2" customFormat="1" ht="37.9" customHeight="1" x14ac:dyDescent="0.2">
      <c r="A549" s="34"/>
      <c r="B549" s="35"/>
      <c r="C549" s="173" t="s">
        <v>959</v>
      </c>
      <c r="D549" s="173" t="s">
        <v>146</v>
      </c>
      <c r="E549" s="174" t="s">
        <v>960</v>
      </c>
      <c r="F549" s="175" t="s">
        <v>961</v>
      </c>
      <c r="G549" s="176" t="s">
        <v>296</v>
      </c>
      <c r="H549" s="177">
        <v>1</v>
      </c>
      <c r="I549" s="178"/>
      <c r="J549" s="179">
        <f>ROUND(I549*H549,2)</f>
        <v>0</v>
      </c>
      <c r="K549" s="175" t="s">
        <v>150</v>
      </c>
      <c r="L549" s="39"/>
      <c r="M549" s="180" t="s">
        <v>19</v>
      </c>
      <c r="N549" s="181" t="s">
        <v>43</v>
      </c>
      <c r="O549" s="64"/>
      <c r="P549" s="182">
        <f>O549*H549</f>
        <v>0</v>
      </c>
      <c r="Q549" s="182">
        <v>0</v>
      </c>
      <c r="R549" s="182">
        <f>Q549*H549</f>
        <v>0</v>
      </c>
      <c r="S549" s="182">
        <v>0</v>
      </c>
      <c r="T549" s="183">
        <f>S549*H549</f>
        <v>0</v>
      </c>
      <c r="U549" s="34"/>
      <c r="V549" s="34"/>
      <c r="W549" s="34"/>
      <c r="X549" s="34"/>
      <c r="Y549" s="34"/>
      <c r="Z549" s="34"/>
      <c r="AA549" s="34"/>
      <c r="AB549" s="34"/>
      <c r="AC549" s="34"/>
      <c r="AD549" s="34"/>
      <c r="AE549" s="34"/>
      <c r="AR549" s="184" t="s">
        <v>194</v>
      </c>
      <c r="AT549" s="184" t="s">
        <v>146</v>
      </c>
      <c r="AU549" s="184" t="s">
        <v>82</v>
      </c>
      <c r="AY549" s="17" t="s">
        <v>143</v>
      </c>
      <c r="BE549" s="185">
        <f>IF(N549="základní",J549,0)</f>
        <v>0</v>
      </c>
      <c r="BF549" s="185">
        <f>IF(N549="snížená",J549,0)</f>
        <v>0</v>
      </c>
      <c r="BG549" s="185">
        <f>IF(N549="zákl. přenesená",J549,0)</f>
        <v>0</v>
      </c>
      <c r="BH549" s="185">
        <f>IF(N549="sníž. přenesená",J549,0)</f>
        <v>0</v>
      </c>
      <c r="BI549" s="185">
        <f>IF(N549="nulová",J549,0)</f>
        <v>0</v>
      </c>
      <c r="BJ549" s="17" t="s">
        <v>80</v>
      </c>
      <c r="BK549" s="185">
        <f>ROUND(I549*H549,2)</f>
        <v>0</v>
      </c>
      <c r="BL549" s="17" t="s">
        <v>194</v>
      </c>
      <c r="BM549" s="184" t="s">
        <v>962</v>
      </c>
    </row>
    <row r="550" spans="1:65" s="2" customFormat="1" ht="11.25" x14ac:dyDescent="0.2">
      <c r="A550" s="34"/>
      <c r="B550" s="35"/>
      <c r="C550" s="36"/>
      <c r="D550" s="186" t="s">
        <v>152</v>
      </c>
      <c r="E550" s="36"/>
      <c r="F550" s="187" t="s">
        <v>963</v>
      </c>
      <c r="G550" s="36"/>
      <c r="H550" s="36"/>
      <c r="I550" s="188"/>
      <c r="J550" s="36"/>
      <c r="K550" s="36"/>
      <c r="L550" s="39"/>
      <c r="M550" s="189"/>
      <c r="N550" s="190"/>
      <c r="O550" s="64"/>
      <c r="P550" s="64"/>
      <c r="Q550" s="64"/>
      <c r="R550" s="64"/>
      <c r="S550" s="64"/>
      <c r="T550" s="65"/>
      <c r="U550" s="34"/>
      <c r="V550" s="34"/>
      <c r="W550" s="34"/>
      <c r="X550" s="34"/>
      <c r="Y550" s="34"/>
      <c r="Z550" s="34"/>
      <c r="AA550" s="34"/>
      <c r="AB550" s="34"/>
      <c r="AC550" s="34"/>
      <c r="AD550" s="34"/>
      <c r="AE550" s="34"/>
      <c r="AT550" s="17" t="s">
        <v>152</v>
      </c>
      <c r="AU550" s="17" t="s">
        <v>82</v>
      </c>
    </row>
    <row r="551" spans="1:65" s="2" customFormat="1" ht="49.15" customHeight="1" x14ac:dyDescent="0.2">
      <c r="A551" s="34"/>
      <c r="B551" s="35"/>
      <c r="C551" s="173" t="s">
        <v>964</v>
      </c>
      <c r="D551" s="173" t="s">
        <v>146</v>
      </c>
      <c r="E551" s="174" t="s">
        <v>965</v>
      </c>
      <c r="F551" s="175" t="s">
        <v>966</v>
      </c>
      <c r="G551" s="176" t="s">
        <v>180</v>
      </c>
      <c r="H551" s="177">
        <v>1.6419999999999999</v>
      </c>
      <c r="I551" s="178"/>
      <c r="J551" s="179">
        <f>ROUND(I551*H551,2)</f>
        <v>0</v>
      </c>
      <c r="K551" s="175" t="s">
        <v>150</v>
      </c>
      <c r="L551" s="39"/>
      <c r="M551" s="180" t="s">
        <v>19</v>
      </c>
      <c r="N551" s="181" t="s">
        <v>43</v>
      </c>
      <c r="O551" s="64"/>
      <c r="P551" s="182">
        <f>O551*H551</f>
        <v>0</v>
      </c>
      <c r="Q551" s="182">
        <v>0</v>
      </c>
      <c r="R551" s="182">
        <f>Q551*H551</f>
        <v>0</v>
      </c>
      <c r="S551" s="182">
        <v>0</v>
      </c>
      <c r="T551" s="183">
        <f>S551*H551</f>
        <v>0</v>
      </c>
      <c r="U551" s="34"/>
      <c r="V551" s="34"/>
      <c r="W551" s="34"/>
      <c r="X551" s="34"/>
      <c r="Y551" s="34"/>
      <c r="Z551" s="34"/>
      <c r="AA551" s="34"/>
      <c r="AB551" s="34"/>
      <c r="AC551" s="34"/>
      <c r="AD551" s="34"/>
      <c r="AE551" s="34"/>
      <c r="AR551" s="184" t="s">
        <v>194</v>
      </c>
      <c r="AT551" s="184" t="s">
        <v>146</v>
      </c>
      <c r="AU551" s="184" t="s">
        <v>82</v>
      </c>
      <c r="AY551" s="17" t="s">
        <v>143</v>
      </c>
      <c r="BE551" s="185">
        <f>IF(N551="základní",J551,0)</f>
        <v>0</v>
      </c>
      <c r="BF551" s="185">
        <f>IF(N551="snížená",J551,0)</f>
        <v>0</v>
      </c>
      <c r="BG551" s="185">
        <f>IF(N551="zákl. přenesená",J551,0)</f>
        <v>0</v>
      </c>
      <c r="BH551" s="185">
        <f>IF(N551="sníž. přenesená",J551,0)</f>
        <v>0</v>
      </c>
      <c r="BI551" s="185">
        <f>IF(N551="nulová",J551,0)</f>
        <v>0</v>
      </c>
      <c r="BJ551" s="17" t="s">
        <v>80</v>
      </c>
      <c r="BK551" s="185">
        <f>ROUND(I551*H551,2)</f>
        <v>0</v>
      </c>
      <c r="BL551" s="17" t="s">
        <v>194</v>
      </c>
      <c r="BM551" s="184" t="s">
        <v>967</v>
      </c>
    </row>
    <row r="552" spans="1:65" s="2" customFormat="1" ht="11.25" x14ac:dyDescent="0.2">
      <c r="A552" s="34"/>
      <c r="B552" s="35"/>
      <c r="C552" s="36"/>
      <c r="D552" s="186" t="s">
        <v>152</v>
      </c>
      <c r="E552" s="36"/>
      <c r="F552" s="187" t="s">
        <v>968</v>
      </c>
      <c r="G552" s="36"/>
      <c r="H552" s="36"/>
      <c r="I552" s="188"/>
      <c r="J552" s="36"/>
      <c r="K552" s="36"/>
      <c r="L552" s="39"/>
      <c r="M552" s="189"/>
      <c r="N552" s="190"/>
      <c r="O552" s="64"/>
      <c r="P552" s="64"/>
      <c r="Q552" s="64"/>
      <c r="R552" s="64"/>
      <c r="S552" s="64"/>
      <c r="T552" s="65"/>
      <c r="U552" s="34"/>
      <c r="V552" s="34"/>
      <c r="W552" s="34"/>
      <c r="X552" s="34"/>
      <c r="Y552" s="34"/>
      <c r="Z552" s="34"/>
      <c r="AA552" s="34"/>
      <c r="AB552" s="34"/>
      <c r="AC552" s="34"/>
      <c r="AD552" s="34"/>
      <c r="AE552" s="34"/>
      <c r="AT552" s="17" t="s">
        <v>152</v>
      </c>
      <c r="AU552" s="17" t="s">
        <v>82</v>
      </c>
    </row>
    <row r="553" spans="1:65" s="12" customFormat="1" ht="22.9" customHeight="1" x14ac:dyDescent="0.2">
      <c r="B553" s="157"/>
      <c r="C553" s="158"/>
      <c r="D553" s="159" t="s">
        <v>71</v>
      </c>
      <c r="E553" s="171" t="s">
        <v>969</v>
      </c>
      <c r="F553" s="171" t="s">
        <v>970</v>
      </c>
      <c r="G553" s="158"/>
      <c r="H553" s="158"/>
      <c r="I553" s="161"/>
      <c r="J553" s="172">
        <f>BK553</f>
        <v>0</v>
      </c>
      <c r="K553" s="158"/>
      <c r="L553" s="163"/>
      <c r="M553" s="164"/>
      <c r="N553" s="165"/>
      <c r="O553" s="165"/>
      <c r="P553" s="166">
        <f>SUM(P554:P579)</f>
        <v>0</v>
      </c>
      <c r="Q553" s="165"/>
      <c r="R553" s="166">
        <f>SUM(R554:R579)</f>
        <v>0</v>
      </c>
      <c r="S553" s="165"/>
      <c r="T553" s="167">
        <f>SUM(T554:T579)</f>
        <v>0</v>
      </c>
      <c r="AR553" s="168" t="s">
        <v>82</v>
      </c>
      <c r="AT553" s="169" t="s">
        <v>71</v>
      </c>
      <c r="AU553" s="169" t="s">
        <v>80</v>
      </c>
      <c r="AY553" s="168" t="s">
        <v>143</v>
      </c>
      <c r="BK553" s="170">
        <f>SUM(BK554:BK579)</f>
        <v>0</v>
      </c>
    </row>
    <row r="554" spans="1:65" s="2" customFormat="1" ht="16.5" customHeight="1" x14ac:dyDescent="0.2">
      <c r="A554" s="34"/>
      <c r="B554" s="35"/>
      <c r="C554" s="173" t="s">
        <v>971</v>
      </c>
      <c r="D554" s="173" t="s">
        <v>146</v>
      </c>
      <c r="E554" s="174" t="s">
        <v>972</v>
      </c>
      <c r="F554" s="175" t="s">
        <v>973</v>
      </c>
      <c r="G554" s="176" t="s">
        <v>251</v>
      </c>
      <c r="H554" s="177">
        <v>25.16</v>
      </c>
      <c r="I554" s="178"/>
      <c r="J554" s="179">
        <f>ROUND(I554*H554,2)</f>
        <v>0</v>
      </c>
      <c r="K554" s="175" t="s">
        <v>150</v>
      </c>
      <c r="L554" s="39"/>
      <c r="M554" s="180" t="s">
        <v>19</v>
      </c>
      <c r="N554" s="181" t="s">
        <v>43</v>
      </c>
      <c r="O554" s="64"/>
      <c r="P554" s="182">
        <f>O554*H554</f>
        <v>0</v>
      </c>
      <c r="Q554" s="182">
        <v>0</v>
      </c>
      <c r="R554" s="182">
        <f>Q554*H554</f>
        <v>0</v>
      </c>
      <c r="S554" s="182">
        <v>0</v>
      </c>
      <c r="T554" s="183">
        <f>S554*H554</f>
        <v>0</v>
      </c>
      <c r="U554" s="34"/>
      <c r="V554" s="34"/>
      <c r="W554" s="34"/>
      <c r="X554" s="34"/>
      <c r="Y554" s="34"/>
      <c r="Z554" s="34"/>
      <c r="AA554" s="34"/>
      <c r="AB554" s="34"/>
      <c r="AC554" s="34"/>
      <c r="AD554" s="34"/>
      <c r="AE554" s="34"/>
      <c r="AR554" s="184" t="s">
        <v>194</v>
      </c>
      <c r="AT554" s="184" t="s">
        <v>146</v>
      </c>
      <c r="AU554" s="184" t="s">
        <v>82</v>
      </c>
      <c r="AY554" s="17" t="s">
        <v>143</v>
      </c>
      <c r="BE554" s="185">
        <f>IF(N554="základní",J554,0)</f>
        <v>0</v>
      </c>
      <c r="BF554" s="185">
        <f>IF(N554="snížená",J554,0)</f>
        <v>0</v>
      </c>
      <c r="BG554" s="185">
        <f>IF(N554="zákl. přenesená",J554,0)</f>
        <v>0</v>
      </c>
      <c r="BH554" s="185">
        <f>IF(N554="sníž. přenesená",J554,0)</f>
        <v>0</v>
      </c>
      <c r="BI554" s="185">
        <f>IF(N554="nulová",J554,0)</f>
        <v>0</v>
      </c>
      <c r="BJ554" s="17" t="s">
        <v>80</v>
      </c>
      <c r="BK554" s="185">
        <f>ROUND(I554*H554,2)</f>
        <v>0</v>
      </c>
      <c r="BL554" s="17" t="s">
        <v>194</v>
      </c>
      <c r="BM554" s="184" t="s">
        <v>721</v>
      </c>
    </row>
    <row r="555" spans="1:65" s="2" customFormat="1" ht="11.25" x14ac:dyDescent="0.2">
      <c r="A555" s="34"/>
      <c r="B555" s="35"/>
      <c r="C555" s="36"/>
      <c r="D555" s="186" t="s">
        <v>152</v>
      </c>
      <c r="E555" s="36"/>
      <c r="F555" s="187" t="s">
        <v>974</v>
      </c>
      <c r="G555" s="36"/>
      <c r="H555" s="36"/>
      <c r="I555" s="188"/>
      <c r="J555" s="36"/>
      <c r="K555" s="36"/>
      <c r="L555" s="39"/>
      <c r="M555" s="189"/>
      <c r="N555" s="190"/>
      <c r="O555" s="64"/>
      <c r="P555" s="64"/>
      <c r="Q555" s="64"/>
      <c r="R555" s="64"/>
      <c r="S555" s="64"/>
      <c r="T555" s="65"/>
      <c r="U555" s="34"/>
      <c r="V555" s="34"/>
      <c r="W555" s="34"/>
      <c r="X555" s="34"/>
      <c r="Y555" s="34"/>
      <c r="Z555" s="34"/>
      <c r="AA555" s="34"/>
      <c r="AB555" s="34"/>
      <c r="AC555" s="34"/>
      <c r="AD555" s="34"/>
      <c r="AE555" s="34"/>
      <c r="AT555" s="17" t="s">
        <v>152</v>
      </c>
      <c r="AU555" s="17" t="s">
        <v>82</v>
      </c>
    </row>
    <row r="556" spans="1:65" s="2" customFormat="1" ht="24.2" customHeight="1" x14ac:dyDescent="0.2">
      <c r="A556" s="34"/>
      <c r="B556" s="35"/>
      <c r="C556" s="191" t="s">
        <v>527</v>
      </c>
      <c r="D556" s="191" t="s">
        <v>155</v>
      </c>
      <c r="E556" s="192" t="s">
        <v>975</v>
      </c>
      <c r="F556" s="193" t="s">
        <v>976</v>
      </c>
      <c r="G556" s="194" t="s">
        <v>180</v>
      </c>
      <c r="H556" s="195">
        <v>0.75600000000000001</v>
      </c>
      <c r="I556" s="196"/>
      <c r="J556" s="197">
        <f>ROUND(I556*H556,2)</f>
        <v>0</v>
      </c>
      <c r="K556" s="193" t="s">
        <v>150</v>
      </c>
      <c r="L556" s="198"/>
      <c r="M556" s="199" t="s">
        <v>19</v>
      </c>
      <c r="N556" s="200" t="s">
        <v>43</v>
      </c>
      <c r="O556" s="64"/>
      <c r="P556" s="182">
        <f>O556*H556</f>
        <v>0</v>
      </c>
      <c r="Q556" s="182">
        <v>0</v>
      </c>
      <c r="R556" s="182">
        <f>Q556*H556</f>
        <v>0</v>
      </c>
      <c r="S556" s="182">
        <v>0</v>
      </c>
      <c r="T556" s="183">
        <f>S556*H556</f>
        <v>0</v>
      </c>
      <c r="U556" s="34"/>
      <c r="V556" s="34"/>
      <c r="W556" s="34"/>
      <c r="X556" s="34"/>
      <c r="Y556" s="34"/>
      <c r="Z556" s="34"/>
      <c r="AA556" s="34"/>
      <c r="AB556" s="34"/>
      <c r="AC556" s="34"/>
      <c r="AD556" s="34"/>
      <c r="AE556" s="34"/>
      <c r="AR556" s="184" t="s">
        <v>232</v>
      </c>
      <c r="AT556" s="184" t="s">
        <v>155</v>
      </c>
      <c r="AU556" s="184" t="s">
        <v>82</v>
      </c>
      <c r="AY556" s="17" t="s">
        <v>143</v>
      </c>
      <c r="BE556" s="185">
        <f>IF(N556="základní",J556,0)</f>
        <v>0</v>
      </c>
      <c r="BF556" s="185">
        <f>IF(N556="snížená",J556,0)</f>
        <v>0</v>
      </c>
      <c r="BG556" s="185">
        <f>IF(N556="zákl. přenesená",J556,0)</f>
        <v>0</v>
      </c>
      <c r="BH556" s="185">
        <f>IF(N556="sníž. přenesená",J556,0)</f>
        <v>0</v>
      </c>
      <c r="BI556" s="185">
        <f>IF(N556="nulová",J556,0)</f>
        <v>0</v>
      </c>
      <c r="BJ556" s="17" t="s">
        <v>80</v>
      </c>
      <c r="BK556" s="185">
        <f>ROUND(I556*H556,2)</f>
        <v>0</v>
      </c>
      <c r="BL556" s="17" t="s">
        <v>194</v>
      </c>
      <c r="BM556" s="184" t="s">
        <v>739</v>
      </c>
    </row>
    <row r="557" spans="1:65" s="2" customFormat="1" ht="24.2" customHeight="1" x14ac:dyDescent="0.2">
      <c r="A557" s="34"/>
      <c r="B557" s="35"/>
      <c r="C557" s="191" t="s">
        <v>977</v>
      </c>
      <c r="D557" s="191" t="s">
        <v>155</v>
      </c>
      <c r="E557" s="192" t="s">
        <v>978</v>
      </c>
      <c r="F557" s="193" t="s">
        <v>979</v>
      </c>
      <c r="G557" s="194" t="s">
        <v>180</v>
      </c>
      <c r="H557" s="195">
        <v>1.0999999999999999E-2</v>
      </c>
      <c r="I557" s="196"/>
      <c r="J557" s="197">
        <f>ROUND(I557*H557,2)</f>
        <v>0</v>
      </c>
      <c r="K557" s="193" t="s">
        <v>150</v>
      </c>
      <c r="L557" s="198"/>
      <c r="M557" s="199" t="s">
        <v>19</v>
      </c>
      <c r="N557" s="200" t="s">
        <v>43</v>
      </c>
      <c r="O557" s="64"/>
      <c r="P557" s="182">
        <f>O557*H557</f>
        <v>0</v>
      </c>
      <c r="Q557" s="182">
        <v>0</v>
      </c>
      <c r="R557" s="182">
        <f>Q557*H557</f>
        <v>0</v>
      </c>
      <c r="S557" s="182">
        <v>0</v>
      </c>
      <c r="T557" s="183">
        <f>S557*H557</f>
        <v>0</v>
      </c>
      <c r="U557" s="34"/>
      <c r="V557" s="34"/>
      <c r="W557" s="34"/>
      <c r="X557" s="34"/>
      <c r="Y557" s="34"/>
      <c r="Z557" s="34"/>
      <c r="AA557" s="34"/>
      <c r="AB557" s="34"/>
      <c r="AC557" s="34"/>
      <c r="AD557" s="34"/>
      <c r="AE557" s="34"/>
      <c r="AR557" s="184" t="s">
        <v>232</v>
      </c>
      <c r="AT557" s="184" t="s">
        <v>155</v>
      </c>
      <c r="AU557" s="184" t="s">
        <v>82</v>
      </c>
      <c r="AY557" s="17" t="s">
        <v>143</v>
      </c>
      <c r="BE557" s="185">
        <f>IF(N557="základní",J557,0)</f>
        <v>0</v>
      </c>
      <c r="BF557" s="185">
        <f>IF(N557="snížená",J557,0)</f>
        <v>0</v>
      </c>
      <c r="BG557" s="185">
        <f>IF(N557="zákl. přenesená",J557,0)</f>
        <v>0</v>
      </c>
      <c r="BH557" s="185">
        <f>IF(N557="sníž. přenesená",J557,0)</f>
        <v>0</v>
      </c>
      <c r="BI557" s="185">
        <f>IF(N557="nulová",J557,0)</f>
        <v>0</v>
      </c>
      <c r="BJ557" s="17" t="s">
        <v>80</v>
      </c>
      <c r="BK557" s="185">
        <f>ROUND(I557*H557,2)</f>
        <v>0</v>
      </c>
      <c r="BL557" s="17" t="s">
        <v>194</v>
      </c>
      <c r="BM557" s="184" t="s">
        <v>735</v>
      </c>
    </row>
    <row r="558" spans="1:65" s="2" customFormat="1" ht="37.9" customHeight="1" x14ac:dyDescent="0.2">
      <c r="A558" s="34"/>
      <c r="B558" s="35"/>
      <c r="C558" s="173" t="s">
        <v>532</v>
      </c>
      <c r="D558" s="173" t="s">
        <v>146</v>
      </c>
      <c r="E558" s="174" t="s">
        <v>980</v>
      </c>
      <c r="F558" s="175" t="s">
        <v>981</v>
      </c>
      <c r="G558" s="176" t="s">
        <v>251</v>
      </c>
      <c r="H558" s="177">
        <v>6.1349999999999998</v>
      </c>
      <c r="I558" s="178"/>
      <c r="J558" s="179">
        <f>ROUND(I558*H558,2)</f>
        <v>0</v>
      </c>
      <c r="K558" s="175" t="s">
        <v>150</v>
      </c>
      <c r="L558" s="39"/>
      <c r="M558" s="180" t="s">
        <v>19</v>
      </c>
      <c r="N558" s="181" t="s">
        <v>43</v>
      </c>
      <c r="O558" s="64"/>
      <c r="P558" s="182">
        <f>O558*H558</f>
        <v>0</v>
      </c>
      <c r="Q558" s="182">
        <v>0</v>
      </c>
      <c r="R558" s="182">
        <f>Q558*H558</f>
        <v>0</v>
      </c>
      <c r="S558" s="182">
        <v>0</v>
      </c>
      <c r="T558" s="183">
        <f>S558*H558</f>
        <v>0</v>
      </c>
      <c r="U558" s="34"/>
      <c r="V558" s="34"/>
      <c r="W558" s="34"/>
      <c r="X558" s="34"/>
      <c r="Y558" s="34"/>
      <c r="Z558" s="34"/>
      <c r="AA558" s="34"/>
      <c r="AB558" s="34"/>
      <c r="AC558" s="34"/>
      <c r="AD558" s="34"/>
      <c r="AE558" s="34"/>
      <c r="AR558" s="184" t="s">
        <v>194</v>
      </c>
      <c r="AT558" s="184" t="s">
        <v>146</v>
      </c>
      <c r="AU558" s="184" t="s">
        <v>82</v>
      </c>
      <c r="AY558" s="17" t="s">
        <v>143</v>
      </c>
      <c r="BE558" s="185">
        <f>IF(N558="základní",J558,0)</f>
        <v>0</v>
      </c>
      <c r="BF558" s="185">
        <f>IF(N558="snížená",J558,0)</f>
        <v>0</v>
      </c>
      <c r="BG558" s="185">
        <f>IF(N558="zákl. přenesená",J558,0)</f>
        <v>0</v>
      </c>
      <c r="BH558" s="185">
        <f>IF(N558="sníž. přenesená",J558,0)</f>
        <v>0</v>
      </c>
      <c r="BI558" s="185">
        <f>IF(N558="nulová",J558,0)</f>
        <v>0</v>
      </c>
      <c r="BJ558" s="17" t="s">
        <v>80</v>
      </c>
      <c r="BK558" s="185">
        <f>ROUND(I558*H558,2)</f>
        <v>0</v>
      </c>
      <c r="BL558" s="17" t="s">
        <v>194</v>
      </c>
      <c r="BM558" s="184" t="s">
        <v>744</v>
      </c>
    </row>
    <row r="559" spans="1:65" s="2" customFormat="1" ht="11.25" x14ac:dyDescent="0.2">
      <c r="A559" s="34"/>
      <c r="B559" s="35"/>
      <c r="C559" s="36"/>
      <c r="D559" s="186" t="s">
        <v>152</v>
      </c>
      <c r="E559" s="36"/>
      <c r="F559" s="187" t="s">
        <v>982</v>
      </c>
      <c r="G559" s="36"/>
      <c r="H559" s="36"/>
      <c r="I559" s="188"/>
      <c r="J559" s="36"/>
      <c r="K559" s="36"/>
      <c r="L559" s="39"/>
      <c r="M559" s="189"/>
      <c r="N559" s="190"/>
      <c r="O559" s="64"/>
      <c r="P559" s="64"/>
      <c r="Q559" s="64"/>
      <c r="R559" s="64"/>
      <c r="S559" s="64"/>
      <c r="T559" s="65"/>
      <c r="U559" s="34"/>
      <c r="V559" s="34"/>
      <c r="W559" s="34"/>
      <c r="X559" s="34"/>
      <c r="Y559" s="34"/>
      <c r="Z559" s="34"/>
      <c r="AA559" s="34"/>
      <c r="AB559" s="34"/>
      <c r="AC559" s="34"/>
      <c r="AD559" s="34"/>
      <c r="AE559" s="34"/>
      <c r="AT559" s="17" t="s">
        <v>152</v>
      </c>
      <c r="AU559" s="17" t="s">
        <v>82</v>
      </c>
    </row>
    <row r="560" spans="1:65" s="13" customFormat="1" ht="11.25" x14ac:dyDescent="0.2">
      <c r="B560" s="201"/>
      <c r="C560" s="202"/>
      <c r="D560" s="203" t="s">
        <v>159</v>
      </c>
      <c r="E560" s="204" t="s">
        <v>19</v>
      </c>
      <c r="F560" s="205" t="s">
        <v>983</v>
      </c>
      <c r="G560" s="202"/>
      <c r="H560" s="206">
        <v>6.1349999999999998</v>
      </c>
      <c r="I560" s="207"/>
      <c r="J560" s="202"/>
      <c r="K560" s="202"/>
      <c r="L560" s="208"/>
      <c r="M560" s="209"/>
      <c r="N560" s="210"/>
      <c r="O560" s="210"/>
      <c r="P560" s="210"/>
      <c r="Q560" s="210"/>
      <c r="R560" s="210"/>
      <c r="S560" s="210"/>
      <c r="T560" s="211"/>
      <c r="AT560" s="212" t="s">
        <v>159</v>
      </c>
      <c r="AU560" s="212" t="s">
        <v>82</v>
      </c>
      <c r="AV560" s="13" t="s">
        <v>82</v>
      </c>
      <c r="AW560" s="13" t="s">
        <v>33</v>
      </c>
      <c r="AX560" s="13" t="s">
        <v>72</v>
      </c>
      <c r="AY560" s="212" t="s">
        <v>143</v>
      </c>
    </row>
    <row r="561" spans="1:65" s="14" customFormat="1" ht="11.25" x14ac:dyDescent="0.2">
      <c r="B561" s="213"/>
      <c r="C561" s="214"/>
      <c r="D561" s="203" t="s">
        <v>159</v>
      </c>
      <c r="E561" s="215" t="s">
        <v>19</v>
      </c>
      <c r="F561" s="216" t="s">
        <v>161</v>
      </c>
      <c r="G561" s="214"/>
      <c r="H561" s="217">
        <v>6.1349999999999998</v>
      </c>
      <c r="I561" s="218"/>
      <c r="J561" s="214"/>
      <c r="K561" s="214"/>
      <c r="L561" s="219"/>
      <c r="M561" s="220"/>
      <c r="N561" s="221"/>
      <c r="O561" s="221"/>
      <c r="P561" s="221"/>
      <c r="Q561" s="221"/>
      <c r="R561" s="221"/>
      <c r="S561" s="221"/>
      <c r="T561" s="222"/>
      <c r="AT561" s="223" t="s">
        <v>159</v>
      </c>
      <c r="AU561" s="223" t="s">
        <v>82</v>
      </c>
      <c r="AV561" s="14" t="s">
        <v>151</v>
      </c>
      <c r="AW561" s="14" t="s">
        <v>33</v>
      </c>
      <c r="AX561" s="14" t="s">
        <v>80</v>
      </c>
      <c r="AY561" s="223" t="s">
        <v>143</v>
      </c>
    </row>
    <row r="562" spans="1:65" s="2" customFormat="1" ht="16.5" customHeight="1" x14ac:dyDescent="0.2">
      <c r="A562" s="34"/>
      <c r="B562" s="35"/>
      <c r="C562" s="191" t="s">
        <v>984</v>
      </c>
      <c r="D562" s="191" t="s">
        <v>155</v>
      </c>
      <c r="E562" s="192" t="s">
        <v>985</v>
      </c>
      <c r="F562" s="193" t="s">
        <v>986</v>
      </c>
      <c r="G562" s="194" t="s">
        <v>180</v>
      </c>
      <c r="H562" s="195">
        <v>0.93899999999999995</v>
      </c>
      <c r="I562" s="196"/>
      <c r="J562" s="197">
        <f>ROUND(I562*H562,2)</f>
        <v>0</v>
      </c>
      <c r="K562" s="193" t="s">
        <v>19</v>
      </c>
      <c r="L562" s="198"/>
      <c r="M562" s="199" t="s">
        <v>19</v>
      </c>
      <c r="N562" s="200" t="s">
        <v>43</v>
      </c>
      <c r="O562" s="64"/>
      <c r="P562" s="182">
        <f>O562*H562</f>
        <v>0</v>
      </c>
      <c r="Q562" s="182">
        <v>0</v>
      </c>
      <c r="R562" s="182">
        <f>Q562*H562</f>
        <v>0</v>
      </c>
      <c r="S562" s="182">
        <v>0</v>
      </c>
      <c r="T562" s="183">
        <f>S562*H562</f>
        <v>0</v>
      </c>
      <c r="U562" s="34"/>
      <c r="V562" s="34"/>
      <c r="W562" s="34"/>
      <c r="X562" s="34"/>
      <c r="Y562" s="34"/>
      <c r="Z562" s="34"/>
      <c r="AA562" s="34"/>
      <c r="AB562" s="34"/>
      <c r="AC562" s="34"/>
      <c r="AD562" s="34"/>
      <c r="AE562" s="34"/>
      <c r="AR562" s="184" t="s">
        <v>232</v>
      </c>
      <c r="AT562" s="184" t="s">
        <v>155</v>
      </c>
      <c r="AU562" s="184" t="s">
        <v>82</v>
      </c>
      <c r="AY562" s="17" t="s">
        <v>143</v>
      </c>
      <c r="BE562" s="185">
        <f>IF(N562="základní",J562,0)</f>
        <v>0</v>
      </c>
      <c r="BF562" s="185">
        <f>IF(N562="snížená",J562,0)</f>
        <v>0</v>
      </c>
      <c r="BG562" s="185">
        <f>IF(N562="zákl. přenesená",J562,0)</f>
        <v>0</v>
      </c>
      <c r="BH562" s="185">
        <f>IF(N562="sníž. přenesená",J562,0)</f>
        <v>0</v>
      </c>
      <c r="BI562" s="185">
        <f>IF(N562="nulová",J562,0)</f>
        <v>0</v>
      </c>
      <c r="BJ562" s="17" t="s">
        <v>80</v>
      </c>
      <c r="BK562" s="185">
        <f>ROUND(I562*H562,2)</f>
        <v>0</v>
      </c>
      <c r="BL562" s="17" t="s">
        <v>194</v>
      </c>
      <c r="BM562" s="184" t="s">
        <v>758</v>
      </c>
    </row>
    <row r="563" spans="1:65" s="13" customFormat="1" ht="11.25" x14ac:dyDescent="0.2">
      <c r="B563" s="201"/>
      <c r="C563" s="202"/>
      <c r="D563" s="203" t="s">
        <v>159</v>
      </c>
      <c r="E563" s="204" t="s">
        <v>19</v>
      </c>
      <c r="F563" s="205" t="s">
        <v>987</v>
      </c>
      <c r="G563" s="202"/>
      <c r="H563" s="206">
        <v>0.93899999999999995</v>
      </c>
      <c r="I563" s="207"/>
      <c r="J563" s="202"/>
      <c r="K563" s="202"/>
      <c r="L563" s="208"/>
      <c r="M563" s="209"/>
      <c r="N563" s="210"/>
      <c r="O563" s="210"/>
      <c r="P563" s="210"/>
      <c r="Q563" s="210"/>
      <c r="R563" s="210"/>
      <c r="S563" s="210"/>
      <c r="T563" s="211"/>
      <c r="AT563" s="212" t="s">
        <v>159</v>
      </c>
      <c r="AU563" s="212" t="s">
        <v>82</v>
      </c>
      <c r="AV563" s="13" t="s">
        <v>82</v>
      </c>
      <c r="AW563" s="13" t="s">
        <v>33</v>
      </c>
      <c r="AX563" s="13" t="s">
        <v>72</v>
      </c>
      <c r="AY563" s="212" t="s">
        <v>143</v>
      </c>
    </row>
    <row r="564" spans="1:65" s="14" customFormat="1" ht="11.25" x14ac:dyDescent="0.2">
      <c r="B564" s="213"/>
      <c r="C564" s="214"/>
      <c r="D564" s="203" t="s">
        <v>159</v>
      </c>
      <c r="E564" s="215" t="s">
        <v>19</v>
      </c>
      <c r="F564" s="216" t="s">
        <v>161</v>
      </c>
      <c r="G564" s="214"/>
      <c r="H564" s="217">
        <v>0.93899999999999995</v>
      </c>
      <c r="I564" s="218"/>
      <c r="J564" s="214"/>
      <c r="K564" s="214"/>
      <c r="L564" s="219"/>
      <c r="M564" s="220"/>
      <c r="N564" s="221"/>
      <c r="O564" s="221"/>
      <c r="P564" s="221"/>
      <c r="Q564" s="221"/>
      <c r="R564" s="221"/>
      <c r="S564" s="221"/>
      <c r="T564" s="222"/>
      <c r="AT564" s="223" t="s">
        <v>159</v>
      </c>
      <c r="AU564" s="223" t="s">
        <v>82</v>
      </c>
      <c r="AV564" s="14" t="s">
        <v>151</v>
      </c>
      <c r="AW564" s="14" t="s">
        <v>33</v>
      </c>
      <c r="AX564" s="14" t="s">
        <v>80</v>
      </c>
      <c r="AY564" s="223" t="s">
        <v>143</v>
      </c>
    </row>
    <row r="565" spans="1:65" s="2" customFormat="1" ht="24.2" customHeight="1" x14ac:dyDescent="0.2">
      <c r="A565" s="34"/>
      <c r="B565" s="35"/>
      <c r="C565" s="173" t="s">
        <v>543</v>
      </c>
      <c r="D565" s="173" t="s">
        <v>146</v>
      </c>
      <c r="E565" s="174" t="s">
        <v>988</v>
      </c>
      <c r="F565" s="175" t="s">
        <v>989</v>
      </c>
      <c r="G565" s="176" t="s">
        <v>296</v>
      </c>
      <c r="H565" s="177">
        <v>1</v>
      </c>
      <c r="I565" s="178"/>
      <c r="J565" s="179">
        <f>ROUND(I565*H565,2)</f>
        <v>0</v>
      </c>
      <c r="K565" s="175" t="s">
        <v>150</v>
      </c>
      <c r="L565" s="39"/>
      <c r="M565" s="180" t="s">
        <v>19</v>
      </c>
      <c r="N565" s="181" t="s">
        <v>43</v>
      </c>
      <c r="O565" s="64"/>
      <c r="P565" s="182">
        <f>O565*H565</f>
        <v>0</v>
      </c>
      <c r="Q565" s="182">
        <v>0</v>
      </c>
      <c r="R565" s="182">
        <f>Q565*H565</f>
        <v>0</v>
      </c>
      <c r="S565" s="182">
        <v>0</v>
      </c>
      <c r="T565" s="183">
        <f>S565*H565</f>
        <v>0</v>
      </c>
      <c r="U565" s="34"/>
      <c r="V565" s="34"/>
      <c r="W565" s="34"/>
      <c r="X565" s="34"/>
      <c r="Y565" s="34"/>
      <c r="Z565" s="34"/>
      <c r="AA565" s="34"/>
      <c r="AB565" s="34"/>
      <c r="AC565" s="34"/>
      <c r="AD565" s="34"/>
      <c r="AE565" s="34"/>
      <c r="AR565" s="184" t="s">
        <v>194</v>
      </c>
      <c r="AT565" s="184" t="s">
        <v>146</v>
      </c>
      <c r="AU565" s="184" t="s">
        <v>82</v>
      </c>
      <c r="AY565" s="17" t="s">
        <v>143</v>
      </c>
      <c r="BE565" s="185">
        <f>IF(N565="základní",J565,0)</f>
        <v>0</v>
      </c>
      <c r="BF565" s="185">
        <f>IF(N565="snížená",J565,0)</f>
        <v>0</v>
      </c>
      <c r="BG565" s="185">
        <f>IF(N565="zákl. přenesená",J565,0)</f>
        <v>0</v>
      </c>
      <c r="BH565" s="185">
        <f>IF(N565="sníž. přenesená",J565,0)</f>
        <v>0</v>
      </c>
      <c r="BI565" s="185">
        <f>IF(N565="nulová",J565,0)</f>
        <v>0</v>
      </c>
      <c r="BJ565" s="17" t="s">
        <v>80</v>
      </c>
      <c r="BK565" s="185">
        <f>ROUND(I565*H565,2)</f>
        <v>0</v>
      </c>
      <c r="BL565" s="17" t="s">
        <v>194</v>
      </c>
      <c r="BM565" s="184" t="s">
        <v>990</v>
      </c>
    </row>
    <row r="566" spans="1:65" s="2" customFormat="1" ht="11.25" x14ac:dyDescent="0.2">
      <c r="A566" s="34"/>
      <c r="B566" s="35"/>
      <c r="C566" s="36"/>
      <c r="D566" s="186" t="s">
        <v>152</v>
      </c>
      <c r="E566" s="36"/>
      <c r="F566" s="187" t="s">
        <v>991</v>
      </c>
      <c r="G566" s="36"/>
      <c r="H566" s="36"/>
      <c r="I566" s="188"/>
      <c r="J566" s="36"/>
      <c r="K566" s="36"/>
      <c r="L566" s="39"/>
      <c r="M566" s="189"/>
      <c r="N566" s="190"/>
      <c r="O566" s="64"/>
      <c r="P566" s="64"/>
      <c r="Q566" s="64"/>
      <c r="R566" s="64"/>
      <c r="S566" s="64"/>
      <c r="T566" s="65"/>
      <c r="U566" s="34"/>
      <c r="V566" s="34"/>
      <c r="W566" s="34"/>
      <c r="X566" s="34"/>
      <c r="Y566" s="34"/>
      <c r="Z566" s="34"/>
      <c r="AA566" s="34"/>
      <c r="AB566" s="34"/>
      <c r="AC566" s="34"/>
      <c r="AD566" s="34"/>
      <c r="AE566" s="34"/>
      <c r="AT566" s="17" t="s">
        <v>152</v>
      </c>
      <c r="AU566" s="17" t="s">
        <v>82</v>
      </c>
    </row>
    <row r="567" spans="1:65" s="2" customFormat="1" ht="16.5" customHeight="1" x14ac:dyDescent="0.2">
      <c r="A567" s="34"/>
      <c r="B567" s="35"/>
      <c r="C567" s="191" t="s">
        <v>992</v>
      </c>
      <c r="D567" s="191" t="s">
        <v>155</v>
      </c>
      <c r="E567" s="192" t="s">
        <v>993</v>
      </c>
      <c r="F567" s="193" t="s">
        <v>994</v>
      </c>
      <c r="G567" s="194" t="s">
        <v>296</v>
      </c>
      <c r="H567" s="195">
        <v>1</v>
      </c>
      <c r="I567" s="196"/>
      <c r="J567" s="197">
        <f>ROUND(I567*H567,2)</f>
        <v>0</v>
      </c>
      <c r="K567" s="193" t="s">
        <v>150</v>
      </c>
      <c r="L567" s="198"/>
      <c r="M567" s="199" t="s">
        <v>19</v>
      </c>
      <c r="N567" s="200" t="s">
        <v>43</v>
      </c>
      <c r="O567" s="64"/>
      <c r="P567" s="182">
        <f>O567*H567</f>
        <v>0</v>
      </c>
      <c r="Q567" s="182">
        <v>0</v>
      </c>
      <c r="R567" s="182">
        <f>Q567*H567</f>
        <v>0</v>
      </c>
      <c r="S567" s="182">
        <v>0</v>
      </c>
      <c r="T567" s="183">
        <f>S567*H567</f>
        <v>0</v>
      </c>
      <c r="U567" s="34"/>
      <c r="V567" s="34"/>
      <c r="W567" s="34"/>
      <c r="X567" s="34"/>
      <c r="Y567" s="34"/>
      <c r="Z567" s="34"/>
      <c r="AA567" s="34"/>
      <c r="AB567" s="34"/>
      <c r="AC567" s="34"/>
      <c r="AD567" s="34"/>
      <c r="AE567" s="34"/>
      <c r="AR567" s="184" t="s">
        <v>232</v>
      </c>
      <c r="AT567" s="184" t="s">
        <v>155</v>
      </c>
      <c r="AU567" s="184" t="s">
        <v>82</v>
      </c>
      <c r="AY567" s="17" t="s">
        <v>143</v>
      </c>
      <c r="BE567" s="185">
        <f>IF(N567="základní",J567,0)</f>
        <v>0</v>
      </c>
      <c r="BF567" s="185">
        <f>IF(N567="snížená",J567,0)</f>
        <v>0</v>
      </c>
      <c r="BG567" s="185">
        <f>IF(N567="zákl. přenesená",J567,0)</f>
        <v>0</v>
      </c>
      <c r="BH567" s="185">
        <f>IF(N567="sníž. přenesená",J567,0)</f>
        <v>0</v>
      </c>
      <c r="BI567" s="185">
        <f>IF(N567="nulová",J567,0)</f>
        <v>0</v>
      </c>
      <c r="BJ567" s="17" t="s">
        <v>80</v>
      </c>
      <c r="BK567" s="185">
        <f>ROUND(I567*H567,2)</f>
        <v>0</v>
      </c>
      <c r="BL567" s="17" t="s">
        <v>194</v>
      </c>
      <c r="BM567" s="184" t="s">
        <v>995</v>
      </c>
    </row>
    <row r="568" spans="1:65" s="2" customFormat="1" ht="24.2" customHeight="1" x14ac:dyDescent="0.2">
      <c r="A568" s="34"/>
      <c r="B568" s="35"/>
      <c r="C568" s="173" t="s">
        <v>548</v>
      </c>
      <c r="D568" s="173" t="s">
        <v>146</v>
      </c>
      <c r="E568" s="174" t="s">
        <v>996</v>
      </c>
      <c r="F568" s="175" t="s">
        <v>997</v>
      </c>
      <c r="G568" s="176" t="s">
        <v>998</v>
      </c>
      <c r="H568" s="177">
        <v>50</v>
      </c>
      <c r="I568" s="178"/>
      <c r="J568" s="179">
        <f>ROUND(I568*H568,2)</f>
        <v>0</v>
      </c>
      <c r="K568" s="175" t="s">
        <v>150</v>
      </c>
      <c r="L568" s="39"/>
      <c r="M568" s="180" t="s">
        <v>19</v>
      </c>
      <c r="N568" s="181" t="s">
        <v>43</v>
      </c>
      <c r="O568" s="64"/>
      <c r="P568" s="182">
        <f>O568*H568</f>
        <v>0</v>
      </c>
      <c r="Q568" s="182">
        <v>0</v>
      </c>
      <c r="R568" s="182">
        <f>Q568*H568</f>
        <v>0</v>
      </c>
      <c r="S568" s="182">
        <v>0</v>
      </c>
      <c r="T568" s="183">
        <f>S568*H568</f>
        <v>0</v>
      </c>
      <c r="U568" s="34"/>
      <c r="V568" s="34"/>
      <c r="W568" s="34"/>
      <c r="X568" s="34"/>
      <c r="Y568" s="34"/>
      <c r="Z568" s="34"/>
      <c r="AA568" s="34"/>
      <c r="AB568" s="34"/>
      <c r="AC568" s="34"/>
      <c r="AD568" s="34"/>
      <c r="AE568" s="34"/>
      <c r="AR568" s="184" t="s">
        <v>194</v>
      </c>
      <c r="AT568" s="184" t="s">
        <v>146</v>
      </c>
      <c r="AU568" s="184" t="s">
        <v>82</v>
      </c>
      <c r="AY568" s="17" t="s">
        <v>143</v>
      </c>
      <c r="BE568" s="185">
        <f>IF(N568="základní",J568,0)</f>
        <v>0</v>
      </c>
      <c r="BF568" s="185">
        <f>IF(N568="snížená",J568,0)</f>
        <v>0</v>
      </c>
      <c r="BG568" s="185">
        <f>IF(N568="zákl. přenesená",J568,0)</f>
        <v>0</v>
      </c>
      <c r="BH568" s="185">
        <f>IF(N568="sníž. přenesená",J568,0)</f>
        <v>0</v>
      </c>
      <c r="BI568" s="185">
        <f>IF(N568="nulová",J568,0)</f>
        <v>0</v>
      </c>
      <c r="BJ568" s="17" t="s">
        <v>80</v>
      </c>
      <c r="BK568" s="185">
        <f>ROUND(I568*H568,2)</f>
        <v>0</v>
      </c>
      <c r="BL568" s="17" t="s">
        <v>194</v>
      </c>
      <c r="BM568" s="184" t="s">
        <v>999</v>
      </c>
    </row>
    <row r="569" spans="1:65" s="2" customFormat="1" ht="11.25" x14ac:dyDescent="0.2">
      <c r="A569" s="34"/>
      <c r="B569" s="35"/>
      <c r="C569" s="36"/>
      <c r="D569" s="186" t="s">
        <v>152</v>
      </c>
      <c r="E569" s="36"/>
      <c r="F569" s="187" t="s">
        <v>1000</v>
      </c>
      <c r="G569" s="36"/>
      <c r="H569" s="36"/>
      <c r="I569" s="188"/>
      <c r="J569" s="36"/>
      <c r="K569" s="36"/>
      <c r="L569" s="39"/>
      <c r="M569" s="189"/>
      <c r="N569" s="190"/>
      <c r="O569" s="64"/>
      <c r="P569" s="64"/>
      <c r="Q569" s="64"/>
      <c r="R569" s="64"/>
      <c r="S569" s="64"/>
      <c r="T569" s="65"/>
      <c r="U569" s="34"/>
      <c r="V569" s="34"/>
      <c r="W569" s="34"/>
      <c r="X569" s="34"/>
      <c r="Y569" s="34"/>
      <c r="Z569" s="34"/>
      <c r="AA569" s="34"/>
      <c r="AB569" s="34"/>
      <c r="AC569" s="34"/>
      <c r="AD569" s="34"/>
      <c r="AE569" s="34"/>
      <c r="AT569" s="17" t="s">
        <v>152</v>
      </c>
      <c r="AU569" s="17" t="s">
        <v>82</v>
      </c>
    </row>
    <row r="570" spans="1:65" s="2" customFormat="1" ht="21.75" customHeight="1" x14ac:dyDescent="0.2">
      <c r="A570" s="34"/>
      <c r="B570" s="35"/>
      <c r="C570" s="191" t="s">
        <v>1001</v>
      </c>
      <c r="D570" s="191" t="s">
        <v>155</v>
      </c>
      <c r="E570" s="192" t="s">
        <v>1002</v>
      </c>
      <c r="F570" s="193" t="s">
        <v>1003</v>
      </c>
      <c r="G570" s="194" t="s">
        <v>180</v>
      </c>
      <c r="H570" s="195">
        <v>0.05</v>
      </c>
      <c r="I570" s="196"/>
      <c r="J570" s="197">
        <f>ROUND(I570*H570,2)</f>
        <v>0</v>
      </c>
      <c r="K570" s="193" t="s">
        <v>150</v>
      </c>
      <c r="L570" s="198"/>
      <c r="M570" s="199" t="s">
        <v>19</v>
      </c>
      <c r="N570" s="200" t="s">
        <v>43</v>
      </c>
      <c r="O570" s="64"/>
      <c r="P570" s="182">
        <f>O570*H570</f>
        <v>0</v>
      </c>
      <c r="Q570" s="182">
        <v>0</v>
      </c>
      <c r="R570" s="182">
        <f>Q570*H570</f>
        <v>0</v>
      </c>
      <c r="S570" s="182">
        <v>0</v>
      </c>
      <c r="T570" s="183">
        <f>S570*H570</f>
        <v>0</v>
      </c>
      <c r="U570" s="34"/>
      <c r="V570" s="34"/>
      <c r="W570" s="34"/>
      <c r="X570" s="34"/>
      <c r="Y570" s="34"/>
      <c r="Z570" s="34"/>
      <c r="AA570" s="34"/>
      <c r="AB570" s="34"/>
      <c r="AC570" s="34"/>
      <c r="AD570" s="34"/>
      <c r="AE570" s="34"/>
      <c r="AR570" s="184" t="s">
        <v>232</v>
      </c>
      <c r="AT570" s="184" t="s">
        <v>155</v>
      </c>
      <c r="AU570" s="184" t="s">
        <v>82</v>
      </c>
      <c r="AY570" s="17" t="s">
        <v>143</v>
      </c>
      <c r="BE570" s="185">
        <f>IF(N570="základní",J570,0)</f>
        <v>0</v>
      </c>
      <c r="BF570" s="185">
        <f>IF(N570="snížená",J570,0)</f>
        <v>0</v>
      </c>
      <c r="BG570" s="185">
        <f>IF(N570="zákl. přenesená",J570,0)</f>
        <v>0</v>
      </c>
      <c r="BH570" s="185">
        <f>IF(N570="sníž. přenesená",J570,0)</f>
        <v>0</v>
      </c>
      <c r="BI570" s="185">
        <f>IF(N570="nulová",J570,0)</f>
        <v>0</v>
      </c>
      <c r="BJ570" s="17" t="s">
        <v>80</v>
      </c>
      <c r="BK570" s="185">
        <f>ROUND(I570*H570,2)</f>
        <v>0</v>
      </c>
      <c r="BL570" s="17" t="s">
        <v>194</v>
      </c>
      <c r="BM570" s="184" t="s">
        <v>1004</v>
      </c>
    </row>
    <row r="571" spans="1:65" s="2" customFormat="1" ht="33" customHeight="1" x14ac:dyDescent="0.2">
      <c r="A571" s="34"/>
      <c r="B571" s="35"/>
      <c r="C571" s="173" t="s">
        <v>363</v>
      </c>
      <c r="D571" s="173" t="s">
        <v>146</v>
      </c>
      <c r="E571" s="174" t="s">
        <v>1005</v>
      </c>
      <c r="F571" s="175" t="s">
        <v>1006</v>
      </c>
      <c r="G571" s="176" t="s">
        <v>998</v>
      </c>
      <c r="H571" s="177">
        <v>100</v>
      </c>
      <c r="I571" s="178"/>
      <c r="J571" s="179">
        <f>ROUND(I571*H571,2)</f>
        <v>0</v>
      </c>
      <c r="K571" s="175" t="s">
        <v>150</v>
      </c>
      <c r="L571" s="39"/>
      <c r="M571" s="180" t="s">
        <v>19</v>
      </c>
      <c r="N571" s="181" t="s">
        <v>43</v>
      </c>
      <c r="O571" s="64"/>
      <c r="P571" s="182">
        <f>O571*H571</f>
        <v>0</v>
      </c>
      <c r="Q571" s="182">
        <v>0</v>
      </c>
      <c r="R571" s="182">
        <f>Q571*H571</f>
        <v>0</v>
      </c>
      <c r="S571" s="182">
        <v>0</v>
      </c>
      <c r="T571" s="183">
        <f>S571*H571</f>
        <v>0</v>
      </c>
      <c r="U571" s="34"/>
      <c r="V571" s="34"/>
      <c r="W571" s="34"/>
      <c r="X571" s="34"/>
      <c r="Y571" s="34"/>
      <c r="Z571" s="34"/>
      <c r="AA571" s="34"/>
      <c r="AB571" s="34"/>
      <c r="AC571" s="34"/>
      <c r="AD571" s="34"/>
      <c r="AE571" s="34"/>
      <c r="AR571" s="184" t="s">
        <v>194</v>
      </c>
      <c r="AT571" s="184" t="s">
        <v>146</v>
      </c>
      <c r="AU571" s="184" t="s">
        <v>82</v>
      </c>
      <c r="AY571" s="17" t="s">
        <v>143</v>
      </c>
      <c r="BE571" s="185">
        <f>IF(N571="základní",J571,0)</f>
        <v>0</v>
      </c>
      <c r="BF571" s="185">
        <f>IF(N571="snížená",J571,0)</f>
        <v>0</v>
      </c>
      <c r="BG571" s="185">
        <f>IF(N571="zákl. přenesená",J571,0)</f>
        <v>0</v>
      </c>
      <c r="BH571" s="185">
        <f>IF(N571="sníž. přenesená",J571,0)</f>
        <v>0</v>
      </c>
      <c r="BI571" s="185">
        <f>IF(N571="nulová",J571,0)</f>
        <v>0</v>
      </c>
      <c r="BJ571" s="17" t="s">
        <v>80</v>
      </c>
      <c r="BK571" s="185">
        <f>ROUND(I571*H571,2)</f>
        <v>0</v>
      </c>
      <c r="BL571" s="17" t="s">
        <v>194</v>
      </c>
      <c r="BM571" s="184" t="s">
        <v>1007</v>
      </c>
    </row>
    <row r="572" spans="1:65" s="2" customFormat="1" ht="11.25" x14ac:dyDescent="0.2">
      <c r="A572" s="34"/>
      <c r="B572" s="35"/>
      <c r="C572" s="36"/>
      <c r="D572" s="186" t="s">
        <v>152</v>
      </c>
      <c r="E572" s="36"/>
      <c r="F572" s="187" t="s">
        <v>1008</v>
      </c>
      <c r="G572" s="36"/>
      <c r="H572" s="36"/>
      <c r="I572" s="188"/>
      <c r="J572" s="36"/>
      <c r="K572" s="36"/>
      <c r="L572" s="39"/>
      <c r="M572" s="189"/>
      <c r="N572" s="190"/>
      <c r="O572" s="64"/>
      <c r="P572" s="64"/>
      <c r="Q572" s="64"/>
      <c r="R572" s="64"/>
      <c r="S572" s="64"/>
      <c r="T572" s="65"/>
      <c r="U572" s="34"/>
      <c r="V572" s="34"/>
      <c r="W572" s="34"/>
      <c r="X572" s="34"/>
      <c r="Y572" s="34"/>
      <c r="Z572" s="34"/>
      <c r="AA572" s="34"/>
      <c r="AB572" s="34"/>
      <c r="AC572" s="34"/>
      <c r="AD572" s="34"/>
      <c r="AE572" s="34"/>
      <c r="AT572" s="17" t="s">
        <v>152</v>
      </c>
      <c r="AU572" s="17" t="s">
        <v>82</v>
      </c>
    </row>
    <row r="573" spans="1:65" s="2" customFormat="1" ht="24.2" customHeight="1" x14ac:dyDescent="0.2">
      <c r="A573" s="34"/>
      <c r="B573" s="35"/>
      <c r="C573" s="173" t="s">
        <v>1009</v>
      </c>
      <c r="D573" s="173" t="s">
        <v>146</v>
      </c>
      <c r="E573" s="174" t="s">
        <v>1010</v>
      </c>
      <c r="F573" s="175" t="s">
        <v>1011</v>
      </c>
      <c r="G573" s="176" t="s">
        <v>998</v>
      </c>
      <c r="H573" s="177">
        <v>136.99</v>
      </c>
      <c r="I573" s="178"/>
      <c r="J573" s="179">
        <f>ROUND(I573*H573,2)</f>
        <v>0</v>
      </c>
      <c r="K573" s="175" t="s">
        <v>150</v>
      </c>
      <c r="L573" s="39"/>
      <c r="M573" s="180" t="s">
        <v>19</v>
      </c>
      <c r="N573" s="181" t="s">
        <v>43</v>
      </c>
      <c r="O573" s="64"/>
      <c r="P573" s="182">
        <f>O573*H573</f>
        <v>0</v>
      </c>
      <c r="Q573" s="182">
        <v>0</v>
      </c>
      <c r="R573" s="182">
        <f>Q573*H573</f>
        <v>0</v>
      </c>
      <c r="S573" s="182">
        <v>0</v>
      </c>
      <c r="T573" s="183">
        <f>S573*H573</f>
        <v>0</v>
      </c>
      <c r="U573" s="34"/>
      <c r="V573" s="34"/>
      <c r="W573" s="34"/>
      <c r="X573" s="34"/>
      <c r="Y573" s="34"/>
      <c r="Z573" s="34"/>
      <c r="AA573" s="34"/>
      <c r="AB573" s="34"/>
      <c r="AC573" s="34"/>
      <c r="AD573" s="34"/>
      <c r="AE573" s="34"/>
      <c r="AR573" s="184" t="s">
        <v>194</v>
      </c>
      <c r="AT573" s="184" t="s">
        <v>146</v>
      </c>
      <c r="AU573" s="184" t="s">
        <v>82</v>
      </c>
      <c r="AY573" s="17" t="s">
        <v>143</v>
      </c>
      <c r="BE573" s="185">
        <f>IF(N573="základní",J573,0)</f>
        <v>0</v>
      </c>
      <c r="BF573" s="185">
        <f>IF(N573="snížená",J573,0)</f>
        <v>0</v>
      </c>
      <c r="BG573" s="185">
        <f>IF(N573="zákl. přenesená",J573,0)</f>
        <v>0</v>
      </c>
      <c r="BH573" s="185">
        <f>IF(N573="sníž. přenesená",J573,0)</f>
        <v>0</v>
      </c>
      <c r="BI573" s="185">
        <f>IF(N573="nulová",J573,0)</f>
        <v>0</v>
      </c>
      <c r="BJ573" s="17" t="s">
        <v>80</v>
      </c>
      <c r="BK573" s="185">
        <f>ROUND(I573*H573,2)</f>
        <v>0</v>
      </c>
      <c r="BL573" s="17" t="s">
        <v>194</v>
      </c>
      <c r="BM573" s="184" t="s">
        <v>1012</v>
      </c>
    </row>
    <row r="574" spans="1:65" s="2" customFormat="1" ht="11.25" x14ac:dyDescent="0.2">
      <c r="A574" s="34"/>
      <c r="B574" s="35"/>
      <c r="C574" s="36"/>
      <c r="D574" s="186" t="s">
        <v>152</v>
      </c>
      <c r="E574" s="36"/>
      <c r="F574" s="187" t="s">
        <v>1013</v>
      </c>
      <c r="G574" s="36"/>
      <c r="H574" s="36"/>
      <c r="I574" s="188"/>
      <c r="J574" s="36"/>
      <c r="K574" s="36"/>
      <c r="L574" s="39"/>
      <c r="M574" s="189"/>
      <c r="N574" s="190"/>
      <c r="O574" s="64"/>
      <c r="P574" s="64"/>
      <c r="Q574" s="64"/>
      <c r="R574" s="64"/>
      <c r="S574" s="64"/>
      <c r="T574" s="65"/>
      <c r="U574" s="34"/>
      <c r="V574" s="34"/>
      <c r="W574" s="34"/>
      <c r="X574" s="34"/>
      <c r="Y574" s="34"/>
      <c r="Z574" s="34"/>
      <c r="AA574" s="34"/>
      <c r="AB574" s="34"/>
      <c r="AC574" s="34"/>
      <c r="AD574" s="34"/>
      <c r="AE574" s="34"/>
      <c r="AT574" s="17" t="s">
        <v>152</v>
      </c>
      <c r="AU574" s="17" t="s">
        <v>82</v>
      </c>
    </row>
    <row r="575" spans="1:65" s="15" customFormat="1" ht="11.25" x14ac:dyDescent="0.2">
      <c r="B575" s="224"/>
      <c r="C575" s="225"/>
      <c r="D575" s="203" t="s">
        <v>159</v>
      </c>
      <c r="E575" s="226" t="s">
        <v>19</v>
      </c>
      <c r="F575" s="227" t="s">
        <v>1014</v>
      </c>
      <c r="G575" s="225"/>
      <c r="H575" s="226" t="s">
        <v>19</v>
      </c>
      <c r="I575" s="228"/>
      <c r="J575" s="225"/>
      <c r="K575" s="225"/>
      <c r="L575" s="229"/>
      <c r="M575" s="230"/>
      <c r="N575" s="231"/>
      <c r="O575" s="231"/>
      <c r="P575" s="231"/>
      <c r="Q575" s="231"/>
      <c r="R575" s="231"/>
      <c r="S575" s="231"/>
      <c r="T575" s="232"/>
      <c r="AT575" s="233" t="s">
        <v>159</v>
      </c>
      <c r="AU575" s="233" t="s">
        <v>82</v>
      </c>
      <c r="AV575" s="15" t="s">
        <v>80</v>
      </c>
      <c r="AW575" s="15" t="s">
        <v>33</v>
      </c>
      <c r="AX575" s="15" t="s">
        <v>72</v>
      </c>
      <c r="AY575" s="233" t="s">
        <v>143</v>
      </c>
    </row>
    <row r="576" spans="1:65" s="13" customFormat="1" ht="11.25" x14ac:dyDescent="0.2">
      <c r="B576" s="201"/>
      <c r="C576" s="202"/>
      <c r="D576" s="203" t="s">
        <v>159</v>
      </c>
      <c r="E576" s="204" t="s">
        <v>19</v>
      </c>
      <c r="F576" s="205" t="s">
        <v>1015</v>
      </c>
      <c r="G576" s="202"/>
      <c r="H576" s="206">
        <v>136.99</v>
      </c>
      <c r="I576" s="207"/>
      <c r="J576" s="202"/>
      <c r="K576" s="202"/>
      <c r="L576" s="208"/>
      <c r="M576" s="209"/>
      <c r="N576" s="210"/>
      <c r="O576" s="210"/>
      <c r="P576" s="210"/>
      <c r="Q576" s="210"/>
      <c r="R576" s="210"/>
      <c r="S576" s="210"/>
      <c r="T576" s="211"/>
      <c r="AT576" s="212" t="s">
        <v>159</v>
      </c>
      <c r="AU576" s="212" t="s">
        <v>82</v>
      </c>
      <c r="AV576" s="13" t="s">
        <v>82</v>
      </c>
      <c r="AW576" s="13" t="s">
        <v>33</v>
      </c>
      <c r="AX576" s="13" t="s">
        <v>72</v>
      </c>
      <c r="AY576" s="212" t="s">
        <v>143</v>
      </c>
    </row>
    <row r="577" spans="1:65" s="14" customFormat="1" ht="11.25" x14ac:dyDescent="0.2">
      <c r="B577" s="213"/>
      <c r="C577" s="214"/>
      <c r="D577" s="203" t="s">
        <v>159</v>
      </c>
      <c r="E577" s="215" t="s">
        <v>19</v>
      </c>
      <c r="F577" s="216" t="s">
        <v>161</v>
      </c>
      <c r="G577" s="214"/>
      <c r="H577" s="217">
        <v>136.99</v>
      </c>
      <c r="I577" s="218"/>
      <c r="J577" s="214"/>
      <c r="K577" s="214"/>
      <c r="L577" s="219"/>
      <c r="M577" s="220"/>
      <c r="N577" s="221"/>
      <c r="O577" s="221"/>
      <c r="P577" s="221"/>
      <c r="Q577" s="221"/>
      <c r="R577" s="221"/>
      <c r="S577" s="221"/>
      <c r="T577" s="222"/>
      <c r="AT577" s="223" t="s">
        <v>159</v>
      </c>
      <c r="AU577" s="223" t="s">
        <v>82</v>
      </c>
      <c r="AV577" s="14" t="s">
        <v>151</v>
      </c>
      <c r="AW577" s="14" t="s">
        <v>33</v>
      </c>
      <c r="AX577" s="14" t="s">
        <v>80</v>
      </c>
      <c r="AY577" s="223" t="s">
        <v>143</v>
      </c>
    </row>
    <row r="578" spans="1:65" s="2" customFormat="1" ht="49.15" customHeight="1" x14ac:dyDescent="0.2">
      <c r="A578" s="34"/>
      <c r="B578" s="35"/>
      <c r="C578" s="173" t="s">
        <v>553</v>
      </c>
      <c r="D578" s="173" t="s">
        <v>146</v>
      </c>
      <c r="E578" s="174" t="s">
        <v>1016</v>
      </c>
      <c r="F578" s="175" t="s">
        <v>1017</v>
      </c>
      <c r="G578" s="176" t="s">
        <v>180</v>
      </c>
      <c r="H578" s="177">
        <v>1.869</v>
      </c>
      <c r="I578" s="178"/>
      <c r="J578" s="179">
        <f>ROUND(I578*H578,2)</f>
        <v>0</v>
      </c>
      <c r="K578" s="175" t="s">
        <v>150</v>
      </c>
      <c r="L578" s="39"/>
      <c r="M578" s="180" t="s">
        <v>19</v>
      </c>
      <c r="N578" s="181" t="s">
        <v>43</v>
      </c>
      <c r="O578" s="64"/>
      <c r="P578" s="182">
        <f>O578*H578</f>
        <v>0</v>
      </c>
      <c r="Q578" s="182">
        <v>0</v>
      </c>
      <c r="R578" s="182">
        <f>Q578*H578</f>
        <v>0</v>
      </c>
      <c r="S578" s="182">
        <v>0</v>
      </c>
      <c r="T578" s="183">
        <f>S578*H578</f>
        <v>0</v>
      </c>
      <c r="U578" s="34"/>
      <c r="V578" s="34"/>
      <c r="W578" s="34"/>
      <c r="X578" s="34"/>
      <c r="Y578" s="34"/>
      <c r="Z578" s="34"/>
      <c r="AA578" s="34"/>
      <c r="AB578" s="34"/>
      <c r="AC578" s="34"/>
      <c r="AD578" s="34"/>
      <c r="AE578" s="34"/>
      <c r="AR578" s="184" t="s">
        <v>194</v>
      </c>
      <c r="AT578" s="184" t="s">
        <v>146</v>
      </c>
      <c r="AU578" s="184" t="s">
        <v>82</v>
      </c>
      <c r="AY578" s="17" t="s">
        <v>143</v>
      </c>
      <c r="BE578" s="185">
        <f>IF(N578="základní",J578,0)</f>
        <v>0</v>
      </c>
      <c r="BF578" s="185">
        <f>IF(N578="snížená",J578,0)</f>
        <v>0</v>
      </c>
      <c r="BG578" s="185">
        <f>IF(N578="zákl. přenesená",J578,0)</f>
        <v>0</v>
      </c>
      <c r="BH578" s="185">
        <f>IF(N578="sníž. přenesená",J578,0)</f>
        <v>0</v>
      </c>
      <c r="BI578" s="185">
        <f>IF(N578="nulová",J578,0)</f>
        <v>0</v>
      </c>
      <c r="BJ578" s="17" t="s">
        <v>80</v>
      </c>
      <c r="BK578" s="185">
        <f>ROUND(I578*H578,2)</f>
        <v>0</v>
      </c>
      <c r="BL578" s="17" t="s">
        <v>194</v>
      </c>
      <c r="BM578" s="184" t="s">
        <v>1018</v>
      </c>
    </row>
    <row r="579" spans="1:65" s="2" customFormat="1" ht="11.25" x14ac:dyDescent="0.2">
      <c r="A579" s="34"/>
      <c r="B579" s="35"/>
      <c r="C579" s="36"/>
      <c r="D579" s="186" t="s">
        <v>152</v>
      </c>
      <c r="E579" s="36"/>
      <c r="F579" s="187" t="s">
        <v>1019</v>
      </c>
      <c r="G579" s="36"/>
      <c r="H579" s="36"/>
      <c r="I579" s="188"/>
      <c r="J579" s="36"/>
      <c r="K579" s="36"/>
      <c r="L579" s="39"/>
      <c r="M579" s="189"/>
      <c r="N579" s="190"/>
      <c r="O579" s="64"/>
      <c r="P579" s="64"/>
      <c r="Q579" s="64"/>
      <c r="R579" s="64"/>
      <c r="S579" s="64"/>
      <c r="T579" s="65"/>
      <c r="U579" s="34"/>
      <c r="V579" s="34"/>
      <c r="W579" s="34"/>
      <c r="X579" s="34"/>
      <c r="Y579" s="34"/>
      <c r="Z579" s="34"/>
      <c r="AA579" s="34"/>
      <c r="AB579" s="34"/>
      <c r="AC579" s="34"/>
      <c r="AD579" s="34"/>
      <c r="AE579" s="34"/>
      <c r="AT579" s="17" t="s">
        <v>152</v>
      </c>
      <c r="AU579" s="17" t="s">
        <v>82</v>
      </c>
    </row>
    <row r="580" spans="1:65" s="12" customFormat="1" ht="22.9" customHeight="1" x14ac:dyDescent="0.2">
      <c r="B580" s="157"/>
      <c r="C580" s="158"/>
      <c r="D580" s="159" t="s">
        <v>71</v>
      </c>
      <c r="E580" s="171" t="s">
        <v>1020</v>
      </c>
      <c r="F580" s="171" t="s">
        <v>1021</v>
      </c>
      <c r="G580" s="158"/>
      <c r="H580" s="158"/>
      <c r="I580" s="161"/>
      <c r="J580" s="172">
        <f>BK580</f>
        <v>0</v>
      </c>
      <c r="K580" s="158"/>
      <c r="L580" s="163"/>
      <c r="M580" s="164"/>
      <c r="N580" s="165"/>
      <c r="O580" s="165"/>
      <c r="P580" s="166">
        <f>SUM(P581:P620)</f>
        <v>0</v>
      </c>
      <c r="Q580" s="165"/>
      <c r="R580" s="166">
        <f>SUM(R581:R620)</f>
        <v>0</v>
      </c>
      <c r="S580" s="165"/>
      <c r="T580" s="167">
        <f>SUM(T581:T620)</f>
        <v>0</v>
      </c>
      <c r="AR580" s="168" t="s">
        <v>82</v>
      </c>
      <c r="AT580" s="169" t="s">
        <v>71</v>
      </c>
      <c r="AU580" s="169" t="s">
        <v>80</v>
      </c>
      <c r="AY580" s="168" t="s">
        <v>143</v>
      </c>
      <c r="BK580" s="170">
        <f>SUM(BK581:BK620)</f>
        <v>0</v>
      </c>
    </row>
    <row r="581" spans="1:65" s="2" customFormat="1" ht="24.2" customHeight="1" x14ac:dyDescent="0.2">
      <c r="A581" s="34"/>
      <c r="B581" s="35"/>
      <c r="C581" s="173" t="s">
        <v>1022</v>
      </c>
      <c r="D581" s="173" t="s">
        <v>146</v>
      </c>
      <c r="E581" s="174" t="s">
        <v>1023</v>
      </c>
      <c r="F581" s="175" t="s">
        <v>1024</v>
      </c>
      <c r="G581" s="176" t="s">
        <v>149</v>
      </c>
      <c r="H581" s="177">
        <v>92.623999999999995</v>
      </c>
      <c r="I581" s="178"/>
      <c r="J581" s="179">
        <f>ROUND(I581*H581,2)</f>
        <v>0</v>
      </c>
      <c r="K581" s="175" t="s">
        <v>150</v>
      </c>
      <c r="L581" s="39"/>
      <c r="M581" s="180" t="s">
        <v>19</v>
      </c>
      <c r="N581" s="181" t="s">
        <v>43</v>
      </c>
      <c r="O581" s="64"/>
      <c r="P581" s="182">
        <f>O581*H581</f>
        <v>0</v>
      </c>
      <c r="Q581" s="182">
        <v>0</v>
      </c>
      <c r="R581" s="182">
        <f>Q581*H581</f>
        <v>0</v>
      </c>
      <c r="S581" s="182">
        <v>0</v>
      </c>
      <c r="T581" s="183">
        <f>S581*H581</f>
        <v>0</v>
      </c>
      <c r="U581" s="34"/>
      <c r="V581" s="34"/>
      <c r="W581" s="34"/>
      <c r="X581" s="34"/>
      <c r="Y581" s="34"/>
      <c r="Z581" s="34"/>
      <c r="AA581" s="34"/>
      <c r="AB581" s="34"/>
      <c r="AC581" s="34"/>
      <c r="AD581" s="34"/>
      <c r="AE581" s="34"/>
      <c r="AR581" s="184" t="s">
        <v>194</v>
      </c>
      <c r="AT581" s="184" t="s">
        <v>146</v>
      </c>
      <c r="AU581" s="184" t="s">
        <v>82</v>
      </c>
      <c r="AY581" s="17" t="s">
        <v>143</v>
      </c>
      <c r="BE581" s="185">
        <f>IF(N581="základní",J581,0)</f>
        <v>0</v>
      </c>
      <c r="BF581" s="185">
        <f>IF(N581="snížená",J581,0)</f>
        <v>0</v>
      </c>
      <c r="BG581" s="185">
        <f>IF(N581="zákl. přenesená",J581,0)</f>
        <v>0</v>
      </c>
      <c r="BH581" s="185">
        <f>IF(N581="sníž. přenesená",J581,0)</f>
        <v>0</v>
      </c>
      <c r="BI581" s="185">
        <f>IF(N581="nulová",J581,0)</f>
        <v>0</v>
      </c>
      <c r="BJ581" s="17" t="s">
        <v>80</v>
      </c>
      <c r="BK581" s="185">
        <f>ROUND(I581*H581,2)</f>
        <v>0</v>
      </c>
      <c r="BL581" s="17" t="s">
        <v>194</v>
      </c>
      <c r="BM581" s="184" t="s">
        <v>1025</v>
      </c>
    </row>
    <row r="582" spans="1:65" s="2" customFormat="1" ht="11.25" x14ac:dyDescent="0.2">
      <c r="A582" s="34"/>
      <c r="B582" s="35"/>
      <c r="C582" s="36"/>
      <c r="D582" s="186" t="s">
        <v>152</v>
      </c>
      <c r="E582" s="36"/>
      <c r="F582" s="187" t="s">
        <v>1026</v>
      </c>
      <c r="G582" s="36"/>
      <c r="H582" s="36"/>
      <c r="I582" s="188"/>
      <c r="J582" s="36"/>
      <c r="K582" s="36"/>
      <c r="L582" s="39"/>
      <c r="M582" s="189"/>
      <c r="N582" s="190"/>
      <c r="O582" s="64"/>
      <c r="P582" s="64"/>
      <c r="Q582" s="64"/>
      <c r="R582" s="64"/>
      <c r="S582" s="64"/>
      <c r="T582" s="65"/>
      <c r="U582" s="34"/>
      <c r="V582" s="34"/>
      <c r="W582" s="34"/>
      <c r="X582" s="34"/>
      <c r="Y582" s="34"/>
      <c r="Z582" s="34"/>
      <c r="AA582" s="34"/>
      <c r="AB582" s="34"/>
      <c r="AC582" s="34"/>
      <c r="AD582" s="34"/>
      <c r="AE582" s="34"/>
      <c r="AT582" s="17" t="s">
        <v>152</v>
      </c>
      <c r="AU582" s="17" t="s">
        <v>82</v>
      </c>
    </row>
    <row r="583" spans="1:65" s="2" customFormat="1" ht="24.2" customHeight="1" x14ac:dyDescent="0.2">
      <c r="A583" s="34"/>
      <c r="B583" s="35"/>
      <c r="C583" s="173" t="s">
        <v>559</v>
      </c>
      <c r="D583" s="173" t="s">
        <v>146</v>
      </c>
      <c r="E583" s="174" t="s">
        <v>1027</v>
      </c>
      <c r="F583" s="175" t="s">
        <v>1028</v>
      </c>
      <c r="G583" s="176" t="s">
        <v>149</v>
      </c>
      <c r="H583" s="177">
        <v>102.804</v>
      </c>
      <c r="I583" s="178"/>
      <c r="J583" s="179">
        <f>ROUND(I583*H583,2)</f>
        <v>0</v>
      </c>
      <c r="K583" s="175" t="s">
        <v>150</v>
      </c>
      <c r="L583" s="39"/>
      <c r="M583" s="180" t="s">
        <v>19</v>
      </c>
      <c r="N583" s="181" t="s">
        <v>43</v>
      </c>
      <c r="O583" s="64"/>
      <c r="P583" s="182">
        <f>O583*H583</f>
        <v>0</v>
      </c>
      <c r="Q583" s="182">
        <v>0</v>
      </c>
      <c r="R583" s="182">
        <f>Q583*H583</f>
        <v>0</v>
      </c>
      <c r="S583" s="182">
        <v>0</v>
      </c>
      <c r="T583" s="183">
        <f>S583*H583</f>
        <v>0</v>
      </c>
      <c r="U583" s="34"/>
      <c r="V583" s="34"/>
      <c r="W583" s="34"/>
      <c r="X583" s="34"/>
      <c r="Y583" s="34"/>
      <c r="Z583" s="34"/>
      <c r="AA583" s="34"/>
      <c r="AB583" s="34"/>
      <c r="AC583" s="34"/>
      <c r="AD583" s="34"/>
      <c r="AE583" s="34"/>
      <c r="AR583" s="184" t="s">
        <v>194</v>
      </c>
      <c r="AT583" s="184" t="s">
        <v>146</v>
      </c>
      <c r="AU583" s="184" t="s">
        <v>82</v>
      </c>
      <c r="AY583" s="17" t="s">
        <v>143</v>
      </c>
      <c r="BE583" s="185">
        <f>IF(N583="základní",J583,0)</f>
        <v>0</v>
      </c>
      <c r="BF583" s="185">
        <f>IF(N583="snížená",J583,0)</f>
        <v>0</v>
      </c>
      <c r="BG583" s="185">
        <f>IF(N583="zákl. přenesená",J583,0)</f>
        <v>0</v>
      </c>
      <c r="BH583" s="185">
        <f>IF(N583="sníž. přenesená",J583,0)</f>
        <v>0</v>
      </c>
      <c r="BI583" s="185">
        <f>IF(N583="nulová",J583,0)</f>
        <v>0</v>
      </c>
      <c r="BJ583" s="17" t="s">
        <v>80</v>
      </c>
      <c r="BK583" s="185">
        <f>ROUND(I583*H583,2)</f>
        <v>0</v>
      </c>
      <c r="BL583" s="17" t="s">
        <v>194</v>
      </c>
      <c r="BM583" s="184" t="s">
        <v>1029</v>
      </c>
    </row>
    <row r="584" spans="1:65" s="2" customFormat="1" ht="11.25" x14ac:dyDescent="0.2">
      <c r="A584" s="34"/>
      <c r="B584" s="35"/>
      <c r="C584" s="36"/>
      <c r="D584" s="186" t="s">
        <v>152</v>
      </c>
      <c r="E584" s="36"/>
      <c r="F584" s="187" t="s">
        <v>1030</v>
      </c>
      <c r="G584" s="36"/>
      <c r="H584" s="36"/>
      <c r="I584" s="188"/>
      <c r="J584" s="36"/>
      <c r="K584" s="36"/>
      <c r="L584" s="39"/>
      <c r="M584" s="189"/>
      <c r="N584" s="190"/>
      <c r="O584" s="64"/>
      <c r="P584" s="64"/>
      <c r="Q584" s="64"/>
      <c r="R584" s="64"/>
      <c r="S584" s="64"/>
      <c r="T584" s="65"/>
      <c r="U584" s="34"/>
      <c r="V584" s="34"/>
      <c r="W584" s="34"/>
      <c r="X584" s="34"/>
      <c r="Y584" s="34"/>
      <c r="Z584" s="34"/>
      <c r="AA584" s="34"/>
      <c r="AB584" s="34"/>
      <c r="AC584" s="34"/>
      <c r="AD584" s="34"/>
      <c r="AE584" s="34"/>
      <c r="AT584" s="17" t="s">
        <v>152</v>
      </c>
      <c r="AU584" s="17" t="s">
        <v>82</v>
      </c>
    </row>
    <row r="585" spans="1:65" s="13" customFormat="1" ht="11.25" x14ac:dyDescent="0.2">
      <c r="B585" s="201"/>
      <c r="C585" s="202"/>
      <c r="D585" s="203" t="s">
        <v>159</v>
      </c>
      <c r="E585" s="204" t="s">
        <v>19</v>
      </c>
      <c r="F585" s="205" t="s">
        <v>1031</v>
      </c>
      <c r="G585" s="202"/>
      <c r="H585" s="206">
        <v>10.18</v>
      </c>
      <c r="I585" s="207"/>
      <c r="J585" s="202"/>
      <c r="K585" s="202"/>
      <c r="L585" s="208"/>
      <c r="M585" s="209"/>
      <c r="N585" s="210"/>
      <c r="O585" s="210"/>
      <c r="P585" s="210"/>
      <c r="Q585" s="210"/>
      <c r="R585" s="210"/>
      <c r="S585" s="210"/>
      <c r="T585" s="211"/>
      <c r="AT585" s="212" t="s">
        <v>159</v>
      </c>
      <c r="AU585" s="212" t="s">
        <v>82</v>
      </c>
      <c r="AV585" s="13" t="s">
        <v>82</v>
      </c>
      <c r="AW585" s="13" t="s">
        <v>33</v>
      </c>
      <c r="AX585" s="13" t="s">
        <v>72</v>
      </c>
      <c r="AY585" s="212" t="s">
        <v>143</v>
      </c>
    </row>
    <row r="586" spans="1:65" s="13" customFormat="1" ht="11.25" x14ac:dyDescent="0.2">
      <c r="B586" s="201"/>
      <c r="C586" s="202"/>
      <c r="D586" s="203" t="s">
        <v>159</v>
      </c>
      <c r="E586" s="204" t="s">
        <v>19</v>
      </c>
      <c r="F586" s="205" t="s">
        <v>1032</v>
      </c>
      <c r="G586" s="202"/>
      <c r="H586" s="206">
        <v>92.623999999999995</v>
      </c>
      <c r="I586" s="207"/>
      <c r="J586" s="202"/>
      <c r="K586" s="202"/>
      <c r="L586" s="208"/>
      <c r="M586" s="209"/>
      <c r="N586" s="210"/>
      <c r="O586" s="210"/>
      <c r="P586" s="210"/>
      <c r="Q586" s="210"/>
      <c r="R586" s="210"/>
      <c r="S586" s="210"/>
      <c r="T586" s="211"/>
      <c r="AT586" s="212" t="s">
        <v>159</v>
      </c>
      <c r="AU586" s="212" t="s">
        <v>82</v>
      </c>
      <c r="AV586" s="13" t="s">
        <v>82</v>
      </c>
      <c r="AW586" s="13" t="s">
        <v>33</v>
      </c>
      <c r="AX586" s="13" t="s">
        <v>72</v>
      </c>
      <c r="AY586" s="212" t="s">
        <v>143</v>
      </c>
    </row>
    <row r="587" spans="1:65" s="14" customFormat="1" ht="11.25" x14ac:dyDescent="0.2">
      <c r="B587" s="213"/>
      <c r="C587" s="214"/>
      <c r="D587" s="203" t="s">
        <v>159</v>
      </c>
      <c r="E587" s="215" t="s">
        <v>19</v>
      </c>
      <c r="F587" s="216" t="s">
        <v>161</v>
      </c>
      <c r="G587" s="214"/>
      <c r="H587" s="217">
        <v>102.804</v>
      </c>
      <c r="I587" s="218"/>
      <c r="J587" s="214"/>
      <c r="K587" s="214"/>
      <c r="L587" s="219"/>
      <c r="M587" s="220"/>
      <c r="N587" s="221"/>
      <c r="O587" s="221"/>
      <c r="P587" s="221"/>
      <c r="Q587" s="221"/>
      <c r="R587" s="221"/>
      <c r="S587" s="221"/>
      <c r="T587" s="222"/>
      <c r="AT587" s="223" t="s">
        <v>159</v>
      </c>
      <c r="AU587" s="223" t="s">
        <v>82</v>
      </c>
      <c r="AV587" s="14" t="s">
        <v>151</v>
      </c>
      <c r="AW587" s="14" t="s">
        <v>33</v>
      </c>
      <c r="AX587" s="14" t="s">
        <v>80</v>
      </c>
      <c r="AY587" s="223" t="s">
        <v>143</v>
      </c>
    </row>
    <row r="588" spans="1:65" s="2" customFormat="1" ht="37.9" customHeight="1" x14ac:dyDescent="0.2">
      <c r="A588" s="34"/>
      <c r="B588" s="35"/>
      <c r="C588" s="173" t="s">
        <v>1033</v>
      </c>
      <c r="D588" s="173" t="s">
        <v>146</v>
      </c>
      <c r="E588" s="174" t="s">
        <v>1034</v>
      </c>
      <c r="F588" s="175" t="s">
        <v>1035</v>
      </c>
      <c r="G588" s="176" t="s">
        <v>149</v>
      </c>
      <c r="H588" s="177">
        <v>92.623999999999995</v>
      </c>
      <c r="I588" s="178"/>
      <c r="J588" s="179">
        <f>ROUND(I588*H588,2)</f>
        <v>0</v>
      </c>
      <c r="K588" s="175" t="s">
        <v>150</v>
      </c>
      <c r="L588" s="39"/>
      <c r="M588" s="180" t="s">
        <v>19</v>
      </c>
      <c r="N588" s="181" t="s">
        <v>43</v>
      </c>
      <c r="O588" s="64"/>
      <c r="P588" s="182">
        <f>O588*H588</f>
        <v>0</v>
      </c>
      <c r="Q588" s="182">
        <v>0</v>
      </c>
      <c r="R588" s="182">
        <f>Q588*H588</f>
        <v>0</v>
      </c>
      <c r="S588" s="182">
        <v>0</v>
      </c>
      <c r="T588" s="183">
        <f>S588*H588</f>
        <v>0</v>
      </c>
      <c r="U588" s="34"/>
      <c r="V588" s="34"/>
      <c r="W588" s="34"/>
      <c r="X588" s="34"/>
      <c r="Y588" s="34"/>
      <c r="Z588" s="34"/>
      <c r="AA588" s="34"/>
      <c r="AB588" s="34"/>
      <c r="AC588" s="34"/>
      <c r="AD588" s="34"/>
      <c r="AE588" s="34"/>
      <c r="AR588" s="184" t="s">
        <v>194</v>
      </c>
      <c r="AT588" s="184" t="s">
        <v>146</v>
      </c>
      <c r="AU588" s="184" t="s">
        <v>82</v>
      </c>
      <c r="AY588" s="17" t="s">
        <v>143</v>
      </c>
      <c r="BE588" s="185">
        <f>IF(N588="základní",J588,0)</f>
        <v>0</v>
      </c>
      <c r="BF588" s="185">
        <f>IF(N588="snížená",J588,0)</f>
        <v>0</v>
      </c>
      <c r="BG588" s="185">
        <f>IF(N588="zákl. přenesená",J588,0)</f>
        <v>0</v>
      </c>
      <c r="BH588" s="185">
        <f>IF(N588="sníž. přenesená",J588,0)</f>
        <v>0</v>
      </c>
      <c r="BI588" s="185">
        <f>IF(N588="nulová",J588,0)</f>
        <v>0</v>
      </c>
      <c r="BJ588" s="17" t="s">
        <v>80</v>
      </c>
      <c r="BK588" s="185">
        <f>ROUND(I588*H588,2)</f>
        <v>0</v>
      </c>
      <c r="BL588" s="17" t="s">
        <v>194</v>
      </c>
      <c r="BM588" s="184" t="s">
        <v>1036</v>
      </c>
    </row>
    <row r="589" spans="1:65" s="2" customFormat="1" ht="11.25" x14ac:dyDescent="0.2">
      <c r="A589" s="34"/>
      <c r="B589" s="35"/>
      <c r="C589" s="36"/>
      <c r="D589" s="186" t="s">
        <v>152</v>
      </c>
      <c r="E589" s="36"/>
      <c r="F589" s="187" t="s">
        <v>1037</v>
      </c>
      <c r="G589" s="36"/>
      <c r="H589" s="36"/>
      <c r="I589" s="188"/>
      <c r="J589" s="36"/>
      <c r="K589" s="36"/>
      <c r="L589" s="39"/>
      <c r="M589" s="189"/>
      <c r="N589" s="190"/>
      <c r="O589" s="64"/>
      <c r="P589" s="64"/>
      <c r="Q589" s="64"/>
      <c r="R589" s="64"/>
      <c r="S589" s="64"/>
      <c r="T589" s="65"/>
      <c r="U589" s="34"/>
      <c r="V589" s="34"/>
      <c r="W589" s="34"/>
      <c r="X589" s="34"/>
      <c r="Y589" s="34"/>
      <c r="Z589" s="34"/>
      <c r="AA589" s="34"/>
      <c r="AB589" s="34"/>
      <c r="AC589" s="34"/>
      <c r="AD589" s="34"/>
      <c r="AE589" s="34"/>
      <c r="AT589" s="17" t="s">
        <v>152</v>
      </c>
      <c r="AU589" s="17" t="s">
        <v>82</v>
      </c>
    </row>
    <row r="590" spans="1:65" s="2" customFormat="1" ht="24.2" customHeight="1" x14ac:dyDescent="0.2">
      <c r="A590" s="34"/>
      <c r="B590" s="35"/>
      <c r="C590" s="173" t="s">
        <v>1038</v>
      </c>
      <c r="D590" s="173" t="s">
        <v>146</v>
      </c>
      <c r="E590" s="174" t="s">
        <v>1039</v>
      </c>
      <c r="F590" s="175" t="s">
        <v>1040</v>
      </c>
      <c r="G590" s="176" t="s">
        <v>251</v>
      </c>
      <c r="H590" s="177">
        <v>28.8</v>
      </c>
      <c r="I590" s="178"/>
      <c r="J590" s="179">
        <f>ROUND(I590*H590,2)</f>
        <v>0</v>
      </c>
      <c r="K590" s="175" t="s">
        <v>150</v>
      </c>
      <c r="L590" s="39"/>
      <c r="M590" s="180" t="s">
        <v>19</v>
      </c>
      <c r="N590" s="181" t="s">
        <v>43</v>
      </c>
      <c r="O590" s="64"/>
      <c r="P590" s="182">
        <f>O590*H590</f>
        <v>0</v>
      </c>
      <c r="Q590" s="182">
        <v>0</v>
      </c>
      <c r="R590" s="182">
        <f>Q590*H590</f>
        <v>0</v>
      </c>
      <c r="S590" s="182">
        <v>0</v>
      </c>
      <c r="T590" s="183">
        <f>S590*H590</f>
        <v>0</v>
      </c>
      <c r="U590" s="34"/>
      <c r="V590" s="34"/>
      <c r="W590" s="34"/>
      <c r="X590" s="34"/>
      <c r="Y590" s="34"/>
      <c r="Z590" s="34"/>
      <c r="AA590" s="34"/>
      <c r="AB590" s="34"/>
      <c r="AC590" s="34"/>
      <c r="AD590" s="34"/>
      <c r="AE590" s="34"/>
      <c r="AR590" s="184" t="s">
        <v>194</v>
      </c>
      <c r="AT590" s="184" t="s">
        <v>146</v>
      </c>
      <c r="AU590" s="184" t="s">
        <v>82</v>
      </c>
      <c r="AY590" s="17" t="s">
        <v>143</v>
      </c>
      <c r="BE590" s="185">
        <f>IF(N590="základní",J590,0)</f>
        <v>0</v>
      </c>
      <c r="BF590" s="185">
        <f>IF(N590="snížená",J590,0)</f>
        <v>0</v>
      </c>
      <c r="BG590" s="185">
        <f>IF(N590="zákl. přenesená",J590,0)</f>
        <v>0</v>
      </c>
      <c r="BH590" s="185">
        <f>IF(N590="sníž. přenesená",J590,0)</f>
        <v>0</v>
      </c>
      <c r="BI590" s="185">
        <f>IF(N590="nulová",J590,0)</f>
        <v>0</v>
      </c>
      <c r="BJ590" s="17" t="s">
        <v>80</v>
      </c>
      <c r="BK590" s="185">
        <f>ROUND(I590*H590,2)</f>
        <v>0</v>
      </c>
      <c r="BL590" s="17" t="s">
        <v>194</v>
      </c>
      <c r="BM590" s="184" t="s">
        <v>1041</v>
      </c>
    </row>
    <row r="591" spans="1:65" s="2" customFormat="1" ht="11.25" x14ac:dyDescent="0.2">
      <c r="A591" s="34"/>
      <c r="B591" s="35"/>
      <c r="C591" s="36"/>
      <c r="D591" s="186" t="s">
        <v>152</v>
      </c>
      <c r="E591" s="36"/>
      <c r="F591" s="187" t="s">
        <v>1042</v>
      </c>
      <c r="G591" s="36"/>
      <c r="H591" s="36"/>
      <c r="I591" s="188"/>
      <c r="J591" s="36"/>
      <c r="K591" s="36"/>
      <c r="L591" s="39"/>
      <c r="M591" s="189"/>
      <c r="N591" s="190"/>
      <c r="O591" s="64"/>
      <c r="P591" s="64"/>
      <c r="Q591" s="64"/>
      <c r="R591" s="64"/>
      <c r="S591" s="64"/>
      <c r="T591" s="65"/>
      <c r="U591" s="34"/>
      <c r="V591" s="34"/>
      <c r="W591" s="34"/>
      <c r="X591" s="34"/>
      <c r="Y591" s="34"/>
      <c r="Z591" s="34"/>
      <c r="AA591" s="34"/>
      <c r="AB591" s="34"/>
      <c r="AC591" s="34"/>
      <c r="AD591" s="34"/>
      <c r="AE591" s="34"/>
      <c r="AT591" s="17" t="s">
        <v>152</v>
      </c>
      <c r="AU591" s="17" t="s">
        <v>82</v>
      </c>
    </row>
    <row r="592" spans="1:65" s="15" customFormat="1" ht="11.25" x14ac:dyDescent="0.2">
      <c r="B592" s="224"/>
      <c r="C592" s="225"/>
      <c r="D592" s="203" t="s">
        <v>159</v>
      </c>
      <c r="E592" s="226" t="s">
        <v>19</v>
      </c>
      <c r="F592" s="227" t="s">
        <v>1043</v>
      </c>
      <c r="G592" s="225"/>
      <c r="H592" s="226" t="s">
        <v>19</v>
      </c>
      <c r="I592" s="228"/>
      <c r="J592" s="225"/>
      <c r="K592" s="225"/>
      <c r="L592" s="229"/>
      <c r="M592" s="230"/>
      <c r="N592" s="231"/>
      <c r="O592" s="231"/>
      <c r="P592" s="231"/>
      <c r="Q592" s="231"/>
      <c r="R592" s="231"/>
      <c r="S592" s="231"/>
      <c r="T592" s="232"/>
      <c r="AT592" s="233" t="s">
        <v>159</v>
      </c>
      <c r="AU592" s="233" t="s">
        <v>82</v>
      </c>
      <c r="AV592" s="15" t="s">
        <v>80</v>
      </c>
      <c r="AW592" s="15" t="s">
        <v>33</v>
      </c>
      <c r="AX592" s="15" t="s">
        <v>72</v>
      </c>
      <c r="AY592" s="233" t="s">
        <v>143</v>
      </c>
    </row>
    <row r="593" spans="1:65" s="13" customFormat="1" ht="11.25" x14ac:dyDescent="0.2">
      <c r="B593" s="201"/>
      <c r="C593" s="202"/>
      <c r="D593" s="203" t="s">
        <v>159</v>
      </c>
      <c r="E593" s="204" t="s">
        <v>19</v>
      </c>
      <c r="F593" s="205" t="s">
        <v>1044</v>
      </c>
      <c r="G593" s="202"/>
      <c r="H593" s="206">
        <v>9.6</v>
      </c>
      <c r="I593" s="207"/>
      <c r="J593" s="202"/>
      <c r="K593" s="202"/>
      <c r="L593" s="208"/>
      <c r="M593" s="209"/>
      <c r="N593" s="210"/>
      <c r="O593" s="210"/>
      <c r="P593" s="210"/>
      <c r="Q593" s="210"/>
      <c r="R593" s="210"/>
      <c r="S593" s="210"/>
      <c r="T593" s="211"/>
      <c r="AT593" s="212" t="s">
        <v>159</v>
      </c>
      <c r="AU593" s="212" t="s">
        <v>82</v>
      </c>
      <c r="AV593" s="13" t="s">
        <v>82</v>
      </c>
      <c r="AW593" s="13" t="s">
        <v>33</v>
      </c>
      <c r="AX593" s="13" t="s">
        <v>72</v>
      </c>
      <c r="AY593" s="212" t="s">
        <v>143</v>
      </c>
    </row>
    <row r="594" spans="1:65" s="13" customFormat="1" ht="11.25" x14ac:dyDescent="0.2">
      <c r="B594" s="201"/>
      <c r="C594" s="202"/>
      <c r="D594" s="203" t="s">
        <v>159</v>
      </c>
      <c r="E594" s="204" t="s">
        <v>19</v>
      </c>
      <c r="F594" s="205" t="s">
        <v>1045</v>
      </c>
      <c r="G594" s="202"/>
      <c r="H594" s="206">
        <v>8.4</v>
      </c>
      <c r="I594" s="207"/>
      <c r="J594" s="202"/>
      <c r="K594" s="202"/>
      <c r="L594" s="208"/>
      <c r="M594" s="209"/>
      <c r="N594" s="210"/>
      <c r="O594" s="210"/>
      <c r="P594" s="210"/>
      <c r="Q594" s="210"/>
      <c r="R594" s="210"/>
      <c r="S594" s="210"/>
      <c r="T594" s="211"/>
      <c r="AT594" s="212" t="s">
        <v>159</v>
      </c>
      <c r="AU594" s="212" t="s">
        <v>82</v>
      </c>
      <c r="AV594" s="13" t="s">
        <v>82</v>
      </c>
      <c r="AW594" s="13" t="s">
        <v>33</v>
      </c>
      <c r="AX594" s="13" t="s">
        <v>72</v>
      </c>
      <c r="AY594" s="212" t="s">
        <v>143</v>
      </c>
    </row>
    <row r="595" spans="1:65" s="13" customFormat="1" ht="11.25" x14ac:dyDescent="0.2">
      <c r="B595" s="201"/>
      <c r="C595" s="202"/>
      <c r="D595" s="203" t="s">
        <v>159</v>
      </c>
      <c r="E595" s="204" t="s">
        <v>19</v>
      </c>
      <c r="F595" s="205" t="s">
        <v>1046</v>
      </c>
      <c r="G595" s="202"/>
      <c r="H595" s="206">
        <v>10.8</v>
      </c>
      <c r="I595" s="207"/>
      <c r="J595" s="202"/>
      <c r="K595" s="202"/>
      <c r="L595" s="208"/>
      <c r="M595" s="209"/>
      <c r="N595" s="210"/>
      <c r="O595" s="210"/>
      <c r="P595" s="210"/>
      <c r="Q595" s="210"/>
      <c r="R595" s="210"/>
      <c r="S595" s="210"/>
      <c r="T595" s="211"/>
      <c r="AT595" s="212" t="s">
        <v>159</v>
      </c>
      <c r="AU595" s="212" t="s">
        <v>82</v>
      </c>
      <c r="AV595" s="13" t="s">
        <v>82</v>
      </c>
      <c r="AW595" s="13" t="s">
        <v>33</v>
      </c>
      <c r="AX595" s="13" t="s">
        <v>72</v>
      </c>
      <c r="AY595" s="212" t="s">
        <v>143</v>
      </c>
    </row>
    <row r="596" spans="1:65" s="14" customFormat="1" ht="11.25" x14ac:dyDescent="0.2">
      <c r="B596" s="213"/>
      <c r="C596" s="214"/>
      <c r="D596" s="203" t="s">
        <v>159</v>
      </c>
      <c r="E596" s="215" t="s">
        <v>19</v>
      </c>
      <c r="F596" s="216" t="s">
        <v>161</v>
      </c>
      <c r="G596" s="214"/>
      <c r="H596" s="217">
        <v>28.8</v>
      </c>
      <c r="I596" s="218"/>
      <c r="J596" s="214"/>
      <c r="K596" s="214"/>
      <c r="L596" s="219"/>
      <c r="M596" s="220"/>
      <c r="N596" s="221"/>
      <c r="O596" s="221"/>
      <c r="P596" s="221"/>
      <c r="Q596" s="221"/>
      <c r="R596" s="221"/>
      <c r="S596" s="221"/>
      <c r="T596" s="222"/>
      <c r="AT596" s="223" t="s">
        <v>159</v>
      </c>
      <c r="AU596" s="223" t="s">
        <v>82</v>
      </c>
      <c r="AV596" s="14" t="s">
        <v>151</v>
      </c>
      <c r="AW596" s="14" t="s">
        <v>33</v>
      </c>
      <c r="AX596" s="14" t="s">
        <v>80</v>
      </c>
      <c r="AY596" s="223" t="s">
        <v>143</v>
      </c>
    </row>
    <row r="597" spans="1:65" s="2" customFormat="1" ht="33" customHeight="1" x14ac:dyDescent="0.2">
      <c r="A597" s="34"/>
      <c r="B597" s="35"/>
      <c r="C597" s="173" t="s">
        <v>1047</v>
      </c>
      <c r="D597" s="173" t="s">
        <v>146</v>
      </c>
      <c r="E597" s="174" t="s">
        <v>1048</v>
      </c>
      <c r="F597" s="175" t="s">
        <v>1049</v>
      </c>
      <c r="G597" s="176" t="s">
        <v>251</v>
      </c>
      <c r="H597" s="177">
        <v>101.8</v>
      </c>
      <c r="I597" s="178"/>
      <c r="J597" s="179">
        <f>ROUND(I597*H597,2)</f>
        <v>0</v>
      </c>
      <c r="K597" s="175" t="s">
        <v>150</v>
      </c>
      <c r="L597" s="39"/>
      <c r="M597" s="180" t="s">
        <v>19</v>
      </c>
      <c r="N597" s="181" t="s">
        <v>43</v>
      </c>
      <c r="O597" s="64"/>
      <c r="P597" s="182">
        <f>O597*H597</f>
        <v>0</v>
      </c>
      <c r="Q597" s="182">
        <v>0</v>
      </c>
      <c r="R597" s="182">
        <f>Q597*H597</f>
        <v>0</v>
      </c>
      <c r="S597" s="182">
        <v>0</v>
      </c>
      <c r="T597" s="183">
        <f>S597*H597</f>
        <v>0</v>
      </c>
      <c r="U597" s="34"/>
      <c r="V597" s="34"/>
      <c r="W597" s="34"/>
      <c r="X597" s="34"/>
      <c r="Y597" s="34"/>
      <c r="Z597" s="34"/>
      <c r="AA597" s="34"/>
      <c r="AB597" s="34"/>
      <c r="AC597" s="34"/>
      <c r="AD597" s="34"/>
      <c r="AE597" s="34"/>
      <c r="AR597" s="184" t="s">
        <v>194</v>
      </c>
      <c r="AT597" s="184" t="s">
        <v>146</v>
      </c>
      <c r="AU597" s="184" t="s">
        <v>82</v>
      </c>
      <c r="AY597" s="17" t="s">
        <v>143</v>
      </c>
      <c r="BE597" s="185">
        <f>IF(N597="základní",J597,0)</f>
        <v>0</v>
      </c>
      <c r="BF597" s="185">
        <f>IF(N597="snížená",J597,0)</f>
        <v>0</v>
      </c>
      <c r="BG597" s="185">
        <f>IF(N597="zákl. přenesená",J597,0)</f>
        <v>0</v>
      </c>
      <c r="BH597" s="185">
        <f>IF(N597="sníž. přenesená",J597,0)</f>
        <v>0</v>
      </c>
      <c r="BI597" s="185">
        <f>IF(N597="nulová",J597,0)</f>
        <v>0</v>
      </c>
      <c r="BJ597" s="17" t="s">
        <v>80</v>
      </c>
      <c r="BK597" s="185">
        <f>ROUND(I597*H597,2)</f>
        <v>0</v>
      </c>
      <c r="BL597" s="17" t="s">
        <v>194</v>
      </c>
      <c r="BM597" s="184" t="s">
        <v>1050</v>
      </c>
    </row>
    <row r="598" spans="1:65" s="2" customFormat="1" ht="11.25" x14ac:dyDescent="0.2">
      <c r="A598" s="34"/>
      <c r="B598" s="35"/>
      <c r="C598" s="36"/>
      <c r="D598" s="186" t="s">
        <v>152</v>
      </c>
      <c r="E598" s="36"/>
      <c r="F598" s="187" t="s">
        <v>1051</v>
      </c>
      <c r="G598" s="36"/>
      <c r="H598" s="36"/>
      <c r="I598" s="188"/>
      <c r="J598" s="36"/>
      <c r="K598" s="36"/>
      <c r="L598" s="39"/>
      <c r="M598" s="189"/>
      <c r="N598" s="190"/>
      <c r="O598" s="64"/>
      <c r="P598" s="64"/>
      <c r="Q598" s="64"/>
      <c r="R598" s="64"/>
      <c r="S598" s="64"/>
      <c r="T598" s="65"/>
      <c r="U598" s="34"/>
      <c r="V598" s="34"/>
      <c r="W598" s="34"/>
      <c r="X598" s="34"/>
      <c r="Y598" s="34"/>
      <c r="Z598" s="34"/>
      <c r="AA598" s="34"/>
      <c r="AB598" s="34"/>
      <c r="AC598" s="34"/>
      <c r="AD598" s="34"/>
      <c r="AE598" s="34"/>
      <c r="AT598" s="17" t="s">
        <v>152</v>
      </c>
      <c r="AU598" s="17" t="s">
        <v>82</v>
      </c>
    </row>
    <row r="599" spans="1:65" s="2" customFormat="1" ht="24.2" customHeight="1" x14ac:dyDescent="0.2">
      <c r="A599" s="34"/>
      <c r="B599" s="35"/>
      <c r="C599" s="191" t="s">
        <v>522</v>
      </c>
      <c r="D599" s="191" t="s">
        <v>155</v>
      </c>
      <c r="E599" s="192" t="s">
        <v>1052</v>
      </c>
      <c r="F599" s="193" t="s">
        <v>1053</v>
      </c>
      <c r="G599" s="194" t="s">
        <v>149</v>
      </c>
      <c r="H599" s="195">
        <v>11.198</v>
      </c>
      <c r="I599" s="196"/>
      <c r="J599" s="197">
        <f>ROUND(I599*H599,2)</f>
        <v>0</v>
      </c>
      <c r="K599" s="193" t="s">
        <v>150</v>
      </c>
      <c r="L599" s="198"/>
      <c r="M599" s="199" t="s">
        <v>19</v>
      </c>
      <c r="N599" s="200" t="s">
        <v>43</v>
      </c>
      <c r="O599" s="64"/>
      <c r="P599" s="182">
        <f>O599*H599</f>
        <v>0</v>
      </c>
      <c r="Q599" s="182">
        <v>0</v>
      </c>
      <c r="R599" s="182">
        <f>Q599*H599</f>
        <v>0</v>
      </c>
      <c r="S599" s="182">
        <v>0</v>
      </c>
      <c r="T599" s="183">
        <f>S599*H599</f>
        <v>0</v>
      </c>
      <c r="U599" s="34"/>
      <c r="V599" s="34"/>
      <c r="W599" s="34"/>
      <c r="X599" s="34"/>
      <c r="Y599" s="34"/>
      <c r="Z599" s="34"/>
      <c r="AA599" s="34"/>
      <c r="AB599" s="34"/>
      <c r="AC599" s="34"/>
      <c r="AD599" s="34"/>
      <c r="AE599" s="34"/>
      <c r="AR599" s="184" t="s">
        <v>232</v>
      </c>
      <c r="AT599" s="184" t="s">
        <v>155</v>
      </c>
      <c r="AU599" s="184" t="s">
        <v>82</v>
      </c>
      <c r="AY599" s="17" t="s">
        <v>143</v>
      </c>
      <c r="BE599" s="185">
        <f>IF(N599="základní",J599,0)</f>
        <v>0</v>
      </c>
      <c r="BF599" s="185">
        <f>IF(N599="snížená",J599,0)</f>
        <v>0</v>
      </c>
      <c r="BG599" s="185">
        <f>IF(N599="zákl. přenesená",J599,0)</f>
        <v>0</v>
      </c>
      <c r="BH599" s="185">
        <f>IF(N599="sníž. přenesená",J599,0)</f>
        <v>0</v>
      </c>
      <c r="BI599" s="185">
        <f>IF(N599="nulová",J599,0)</f>
        <v>0</v>
      </c>
      <c r="BJ599" s="17" t="s">
        <v>80</v>
      </c>
      <c r="BK599" s="185">
        <f>ROUND(I599*H599,2)</f>
        <v>0</v>
      </c>
      <c r="BL599" s="17" t="s">
        <v>194</v>
      </c>
      <c r="BM599" s="184" t="s">
        <v>1054</v>
      </c>
    </row>
    <row r="600" spans="1:65" s="13" customFormat="1" ht="11.25" x14ac:dyDescent="0.2">
      <c r="B600" s="201"/>
      <c r="C600" s="202"/>
      <c r="D600" s="203" t="s">
        <v>159</v>
      </c>
      <c r="E600" s="204" t="s">
        <v>19</v>
      </c>
      <c r="F600" s="205" t="s">
        <v>1055</v>
      </c>
      <c r="G600" s="202"/>
      <c r="H600" s="206">
        <v>11.198</v>
      </c>
      <c r="I600" s="207"/>
      <c r="J600" s="202"/>
      <c r="K600" s="202"/>
      <c r="L600" s="208"/>
      <c r="M600" s="209"/>
      <c r="N600" s="210"/>
      <c r="O600" s="210"/>
      <c r="P600" s="210"/>
      <c r="Q600" s="210"/>
      <c r="R600" s="210"/>
      <c r="S600" s="210"/>
      <c r="T600" s="211"/>
      <c r="AT600" s="212" t="s">
        <v>159</v>
      </c>
      <c r="AU600" s="212" t="s">
        <v>82</v>
      </c>
      <c r="AV600" s="13" t="s">
        <v>82</v>
      </c>
      <c r="AW600" s="13" t="s">
        <v>33</v>
      </c>
      <c r="AX600" s="13" t="s">
        <v>72</v>
      </c>
      <c r="AY600" s="212" t="s">
        <v>143</v>
      </c>
    </row>
    <row r="601" spans="1:65" s="14" customFormat="1" ht="11.25" x14ac:dyDescent="0.2">
      <c r="B601" s="213"/>
      <c r="C601" s="214"/>
      <c r="D601" s="203" t="s">
        <v>159</v>
      </c>
      <c r="E601" s="215" t="s">
        <v>19</v>
      </c>
      <c r="F601" s="216" t="s">
        <v>161</v>
      </c>
      <c r="G601" s="214"/>
      <c r="H601" s="217">
        <v>11.198</v>
      </c>
      <c r="I601" s="218"/>
      <c r="J601" s="214"/>
      <c r="K601" s="214"/>
      <c r="L601" s="219"/>
      <c r="M601" s="220"/>
      <c r="N601" s="221"/>
      <c r="O601" s="221"/>
      <c r="P601" s="221"/>
      <c r="Q601" s="221"/>
      <c r="R601" s="221"/>
      <c r="S601" s="221"/>
      <c r="T601" s="222"/>
      <c r="AT601" s="223" t="s">
        <v>159</v>
      </c>
      <c r="AU601" s="223" t="s">
        <v>82</v>
      </c>
      <c r="AV601" s="14" t="s">
        <v>151</v>
      </c>
      <c r="AW601" s="14" t="s">
        <v>33</v>
      </c>
      <c r="AX601" s="14" t="s">
        <v>80</v>
      </c>
      <c r="AY601" s="223" t="s">
        <v>143</v>
      </c>
    </row>
    <row r="602" spans="1:65" s="2" customFormat="1" ht="24.2" customHeight="1" x14ac:dyDescent="0.2">
      <c r="A602" s="34"/>
      <c r="B602" s="35"/>
      <c r="C602" s="173" t="s">
        <v>1056</v>
      </c>
      <c r="D602" s="173" t="s">
        <v>146</v>
      </c>
      <c r="E602" s="174" t="s">
        <v>1057</v>
      </c>
      <c r="F602" s="175" t="s">
        <v>1058</v>
      </c>
      <c r="G602" s="176" t="s">
        <v>149</v>
      </c>
      <c r="H602" s="177">
        <v>13.69</v>
      </c>
      <c r="I602" s="178"/>
      <c r="J602" s="179">
        <f>ROUND(I602*H602,2)</f>
        <v>0</v>
      </c>
      <c r="K602" s="175" t="s">
        <v>150</v>
      </c>
      <c r="L602" s="39"/>
      <c r="M602" s="180" t="s">
        <v>19</v>
      </c>
      <c r="N602" s="181" t="s">
        <v>43</v>
      </c>
      <c r="O602" s="64"/>
      <c r="P602" s="182">
        <f>O602*H602</f>
        <v>0</v>
      </c>
      <c r="Q602" s="182">
        <v>0</v>
      </c>
      <c r="R602" s="182">
        <f>Q602*H602</f>
        <v>0</v>
      </c>
      <c r="S602" s="182">
        <v>0</v>
      </c>
      <c r="T602" s="183">
        <f>S602*H602</f>
        <v>0</v>
      </c>
      <c r="U602" s="34"/>
      <c r="V602" s="34"/>
      <c r="W602" s="34"/>
      <c r="X602" s="34"/>
      <c r="Y602" s="34"/>
      <c r="Z602" s="34"/>
      <c r="AA602" s="34"/>
      <c r="AB602" s="34"/>
      <c r="AC602" s="34"/>
      <c r="AD602" s="34"/>
      <c r="AE602" s="34"/>
      <c r="AR602" s="184" t="s">
        <v>194</v>
      </c>
      <c r="AT602" s="184" t="s">
        <v>146</v>
      </c>
      <c r="AU602" s="184" t="s">
        <v>82</v>
      </c>
      <c r="AY602" s="17" t="s">
        <v>143</v>
      </c>
      <c r="BE602" s="185">
        <f>IF(N602="základní",J602,0)</f>
        <v>0</v>
      </c>
      <c r="BF602" s="185">
        <f>IF(N602="snížená",J602,0)</f>
        <v>0</v>
      </c>
      <c r="BG602" s="185">
        <f>IF(N602="zákl. přenesená",J602,0)</f>
        <v>0</v>
      </c>
      <c r="BH602" s="185">
        <f>IF(N602="sníž. přenesená",J602,0)</f>
        <v>0</v>
      </c>
      <c r="BI602" s="185">
        <f>IF(N602="nulová",J602,0)</f>
        <v>0</v>
      </c>
      <c r="BJ602" s="17" t="s">
        <v>80</v>
      </c>
      <c r="BK602" s="185">
        <f>ROUND(I602*H602,2)</f>
        <v>0</v>
      </c>
      <c r="BL602" s="17" t="s">
        <v>194</v>
      </c>
      <c r="BM602" s="184" t="s">
        <v>1059</v>
      </c>
    </row>
    <row r="603" spans="1:65" s="2" customFormat="1" ht="11.25" x14ac:dyDescent="0.2">
      <c r="A603" s="34"/>
      <c r="B603" s="35"/>
      <c r="C603" s="36"/>
      <c r="D603" s="186" t="s">
        <v>152</v>
      </c>
      <c r="E603" s="36"/>
      <c r="F603" s="187" t="s">
        <v>1060</v>
      </c>
      <c r="G603" s="36"/>
      <c r="H603" s="36"/>
      <c r="I603" s="188"/>
      <c r="J603" s="36"/>
      <c r="K603" s="36"/>
      <c r="L603" s="39"/>
      <c r="M603" s="189"/>
      <c r="N603" s="190"/>
      <c r="O603" s="64"/>
      <c r="P603" s="64"/>
      <c r="Q603" s="64"/>
      <c r="R603" s="64"/>
      <c r="S603" s="64"/>
      <c r="T603" s="65"/>
      <c r="U603" s="34"/>
      <c r="V603" s="34"/>
      <c r="W603" s="34"/>
      <c r="X603" s="34"/>
      <c r="Y603" s="34"/>
      <c r="Z603" s="34"/>
      <c r="AA603" s="34"/>
      <c r="AB603" s="34"/>
      <c r="AC603" s="34"/>
      <c r="AD603" s="34"/>
      <c r="AE603" s="34"/>
      <c r="AT603" s="17" t="s">
        <v>152</v>
      </c>
      <c r="AU603" s="17" t="s">
        <v>82</v>
      </c>
    </row>
    <row r="604" spans="1:65" s="13" customFormat="1" ht="11.25" x14ac:dyDescent="0.2">
      <c r="B604" s="201"/>
      <c r="C604" s="202"/>
      <c r="D604" s="203" t="s">
        <v>159</v>
      </c>
      <c r="E604" s="204" t="s">
        <v>19</v>
      </c>
      <c r="F604" s="205" t="s">
        <v>1061</v>
      </c>
      <c r="G604" s="202"/>
      <c r="H604" s="206">
        <v>13.69</v>
      </c>
      <c r="I604" s="207"/>
      <c r="J604" s="202"/>
      <c r="K604" s="202"/>
      <c r="L604" s="208"/>
      <c r="M604" s="209"/>
      <c r="N604" s="210"/>
      <c r="O604" s="210"/>
      <c r="P604" s="210"/>
      <c r="Q604" s="210"/>
      <c r="R604" s="210"/>
      <c r="S604" s="210"/>
      <c r="T604" s="211"/>
      <c r="AT604" s="212" t="s">
        <v>159</v>
      </c>
      <c r="AU604" s="212" t="s">
        <v>82</v>
      </c>
      <c r="AV604" s="13" t="s">
        <v>82</v>
      </c>
      <c r="AW604" s="13" t="s">
        <v>33</v>
      </c>
      <c r="AX604" s="13" t="s">
        <v>72</v>
      </c>
      <c r="AY604" s="212" t="s">
        <v>143</v>
      </c>
    </row>
    <row r="605" spans="1:65" s="14" customFormat="1" ht="11.25" x14ac:dyDescent="0.2">
      <c r="B605" s="213"/>
      <c r="C605" s="214"/>
      <c r="D605" s="203" t="s">
        <v>159</v>
      </c>
      <c r="E605" s="215" t="s">
        <v>19</v>
      </c>
      <c r="F605" s="216" t="s">
        <v>161</v>
      </c>
      <c r="G605" s="214"/>
      <c r="H605" s="217">
        <v>13.69</v>
      </c>
      <c r="I605" s="218"/>
      <c r="J605" s="214"/>
      <c r="K605" s="214"/>
      <c r="L605" s="219"/>
      <c r="M605" s="220"/>
      <c r="N605" s="221"/>
      <c r="O605" s="221"/>
      <c r="P605" s="221"/>
      <c r="Q605" s="221"/>
      <c r="R605" s="221"/>
      <c r="S605" s="221"/>
      <c r="T605" s="222"/>
      <c r="AT605" s="223" t="s">
        <v>159</v>
      </c>
      <c r="AU605" s="223" t="s">
        <v>82</v>
      </c>
      <c r="AV605" s="14" t="s">
        <v>151</v>
      </c>
      <c r="AW605" s="14" t="s">
        <v>33</v>
      </c>
      <c r="AX605" s="14" t="s">
        <v>80</v>
      </c>
      <c r="AY605" s="223" t="s">
        <v>143</v>
      </c>
    </row>
    <row r="606" spans="1:65" s="2" customFormat="1" ht="37.9" customHeight="1" x14ac:dyDescent="0.2">
      <c r="A606" s="34"/>
      <c r="B606" s="35"/>
      <c r="C606" s="173" t="s">
        <v>1062</v>
      </c>
      <c r="D606" s="173" t="s">
        <v>146</v>
      </c>
      <c r="E606" s="174" t="s">
        <v>1063</v>
      </c>
      <c r="F606" s="175" t="s">
        <v>1064</v>
      </c>
      <c r="G606" s="176" t="s">
        <v>149</v>
      </c>
      <c r="H606" s="177">
        <v>92.623999999999995</v>
      </c>
      <c r="I606" s="178"/>
      <c r="J606" s="179">
        <f>ROUND(I606*H606,2)</f>
        <v>0</v>
      </c>
      <c r="K606" s="175" t="s">
        <v>150</v>
      </c>
      <c r="L606" s="39"/>
      <c r="M606" s="180" t="s">
        <v>19</v>
      </c>
      <c r="N606" s="181" t="s">
        <v>43</v>
      </c>
      <c r="O606" s="64"/>
      <c r="P606" s="182">
        <f>O606*H606</f>
        <v>0</v>
      </c>
      <c r="Q606" s="182">
        <v>0</v>
      </c>
      <c r="R606" s="182">
        <f>Q606*H606</f>
        <v>0</v>
      </c>
      <c r="S606" s="182">
        <v>0</v>
      </c>
      <c r="T606" s="183">
        <f>S606*H606</f>
        <v>0</v>
      </c>
      <c r="U606" s="34"/>
      <c r="V606" s="34"/>
      <c r="W606" s="34"/>
      <c r="X606" s="34"/>
      <c r="Y606" s="34"/>
      <c r="Z606" s="34"/>
      <c r="AA606" s="34"/>
      <c r="AB606" s="34"/>
      <c r="AC606" s="34"/>
      <c r="AD606" s="34"/>
      <c r="AE606" s="34"/>
      <c r="AR606" s="184" t="s">
        <v>194</v>
      </c>
      <c r="AT606" s="184" t="s">
        <v>146</v>
      </c>
      <c r="AU606" s="184" t="s">
        <v>82</v>
      </c>
      <c r="AY606" s="17" t="s">
        <v>143</v>
      </c>
      <c r="BE606" s="185">
        <f>IF(N606="základní",J606,0)</f>
        <v>0</v>
      </c>
      <c r="BF606" s="185">
        <f>IF(N606="snížená",J606,0)</f>
        <v>0</v>
      </c>
      <c r="BG606" s="185">
        <f>IF(N606="zákl. přenesená",J606,0)</f>
        <v>0</v>
      </c>
      <c r="BH606" s="185">
        <f>IF(N606="sníž. přenesená",J606,0)</f>
        <v>0</v>
      </c>
      <c r="BI606" s="185">
        <f>IF(N606="nulová",J606,0)</f>
        <v>0</v>
      </c>
      <c r="BJ606" s="17" t="s">
        <v>80</v>
      </c>
      <c r="BK606" s="185">
        <f>ROUND(I606*H606,2)</f>
        <v>0</v>
      </c>
      <c r="BL606" s="17" t="s">
        <v>194</v>
      </c>
      <c r="BM606" s="184" t="s">
        <v>1065</v>
      </c>
    </row>
    <row r="607" spans="1:65" s="2" customFormat="1" ht="11.25" x14ac:dyDescent="0.2">
      <c r="A607" s="34"/>
      <c r="B607" s="35"/>
      <c r="C607" s="36"/>
      <c r="D607" s="186" t="s">
        <v>152</v>
      </c>
      <c r="E607" s="36"/>
      <c r="F607" s="187" t="s">
        <v>1066</v>
      </c>
      <c r="G607" s="36"/>
      <c r="H607" s="36"/>
      <c r="I607" s="188"/>
      <c r="J607" s="36"/>
      <c r="K607" s="36"/>
      <c r="L607" s="39"/>
      <c r="M607" s="189"/>
      <c r="N607" s="190"/>
      <c r="O607" s="64"/>
      <c r="P607" s="64"/>
      <c r="Q607" s="64"/>
      <c r="R607" s="64"/>
      <c r="S607" s="64"/>
      <c r="T607" s="65"/>
      <c r="U607" s="34"/>
      <c r="V607" s="34"/>
      <c r="W607" s="34"/>
      <c r="X607" s="34"/>
      <c r="Y607" s="34"/>
      <c r="Z607" s="34"/>
      <c r="AA607" s="34"/>
      <c r="AB607" s="34"/>
      <c r="AC607" s="34"/>
      <c r="AD607" s="34"/>
      <c r="AE607" s="34"/>
      <c r="AT607" s="17" t="s">
        <v>152</v>
      </c>
      <c r="AU607" s="17" t="s">
        <v>82</v>
      </c>
    </row>
    <row r="608" spans="1:65" s="2" customFormat="1" ht="24.2" customHeight="1" x14ac:dyDescent="0.2">
      <c r="A608" s="34"/>
      <c r="B608" s="35"/>
      <c r="C608" s="191" t="s">
        <v>515</v>
      </c>
      <c r="D608" s="191" t="s">
        <v>155</v>
      </c>
      <c r="E608" s="192" t="s">
        <v>1052</v>
      </c>
      <c r="F608" s="193" t="s">
        <v>1053</v>
      </c>
      <c r="G608" s="194" t="s">
        <v>149</v>
      </c>
      <c r="H608" s="195">
        <v>101.886</v>
      </c>
      <c r="I608" s="196"/>
      <c r="J608" s="197">
        <f>ROUND(I608*H608,2)</f>
        <v>0</v>
      </c>
      <c r="K608" s="193" t="s">
        <v>150</v>
      </c>
      <c r="L608" s="198"/>
      <c r="M608" s="199" t="s">
        <v>19</v>
      </c>
      <c r="N608" s="200" t="s">
        <v>43</v>
      </c>
      <c r="O608" s="64"/>
      <c r="P608" s="182">
        <f>O608*H608</f>
        <v>0</v>
      </c>
      <c r="Q608" s="182">
        <v>0</v>
      </c>
      <c r="R608" s="182">
        <f>Q608*H608</f>
        <v>0</v>
      </c>
      <c r="S608" s="182">
        <v>0</v>
      </c>
      <c r="T608" s="183">
        <f>S608*H608</f>
        <v>0</v>
      </c>
      <c r="U608" s="34"/>
      <c r="V608" s="34"/>
      <c r="W608" s="34"/>
      <c r="X608" s="34"/>
      <c r="Y608" s="34"/>
      <c r="Z608" s="34"/>
      <c r="AA608" s="34"/>
      <c r="AB608" s="34"/>
      <c r="AC608" s="34"/>
      <c r="AD608" s="34"/>
      <c r="AE608" s="34"/>
      <c r="AR608" s="184" t="s">
        <v>232</v>
      </c>
      <c r="AT608" s="184" t="s">
        <v>155</v>
      </c>
      <c r="AU608" s="184" t="s">
        <v>82</v>
      </c>
      <c r="AY608" s="17" t="s">
        <v>143</v>
      </c>
      <c r="BE608" s="185">
        <f>IF(N608="základní",J608,0)</f>
        <v>0</v>
      </c>
      <c r="BF608" s="185">
        <f>IF(N608="snížená",J608,0)</f>
        <v>0</v>
      </c>
      <c r="BG608" s="185">
        <f>IF(N608="zákl. přenesená",J608,0)</f>
        <v>0</v>
      </c>
      <c r="BH608" s="185">
        <f>IF(N608="sníž. přenesená",J608,0)</f>
        <v>0</v>
      </c>
      <c r="BI608" s="185">
        <f>IF(N608="nulová",J608,0)</f>
        <v>0</v>
      </c>
      <c r="BJ608" s="17" t="s">
        <v>80</v>
      </c>
      <c r="BK608" s="185">
        <f>ROUND(I608*H608,2)</f>
        <v>0</v>
      </c>
      <c r="BL608" s="17" t="s">
        <v>194</v>
      </c>
      <c r="BM608" s="184" t="s">
        <v>1067</v>
      </c>
    </row>
    <row r="609" spans="1:65" s="13" customFormat="1" ht="11.25" x14ac:dyDescent="0.2">
      <c r="B609" s="201"/>
      <c r="C609" s="202"/>
      <c r="D609" s="203" t="s">
        <v>159</v>
      </c>
      <c r="E609" s="204" t="s">
        <v>19</v>
      </c>
      <c r="F609" s="205" t="s">
        <v>1068</v>
      </c>
      <c r="G609" s="202"/>
      <c r="H609" s="206">
        <v>101.886</v>
      </c>
      <c r="I609" s="207"/>
      <c r="J609" s="202"/>
      <c r="K609" s="202"/>
      <c r="L609" s="208"/>
      <c r="M609" s="209"/>
      <c r="N609" s="210"/>
      <c r="O609" s="210"/>
      <c r="P609" s="210"/>
      <c r="Q609" s="210"/>
      <c r="R609" s="210"/>
      <c r="S609" s="210"/>
      <c r="T609" s="211"/>
      <c r="AT609" s="212" t="s">
        <v>159</v>
      </c>
      <c r="AU609" s="212" t="s">
        <v>82</v>
      </c>
      <c r="AV609" s="13" t="s">
        <v>82</v>
      </c>
      <c r="AW609" s="13" t="s">
        <v>33</v>
      </c>
      <c r="AX609" s="13" t="s">
        <v>72</v>
      </c>
      <c r="AY609" s="212" t="s">
        <v>143</v>
      </c>
    </row>
    <row r="610" spans="1:65" s="14" customFormat="1" ht="11.25" x14ac:dyDescent="0.2">
      <c r="B610" s="213"/>
      <c r="C610" s="214"/>
      <c r="D610" s="203" t="s">
        <v>159</v>
      </c>
      <c r="E610" s="215" t="s">
        <v>19</v>
      </c>
      <c r="F610" s="216" t="s">
        <v>161</v>
      </c>
      <c r="G610" s="214"/>
      <c r="H610" s="217">
        <v>101.886</v>
      </c>
      <c r="I610" s="218"/>
      <c r="J610" s="214"/>
      <c r="K610" s="214"/>
      <c r="L610" s="219"/>
      <c r="M610" s="220"/>
      <c r="N610" s="221"/>
      <c r="O610" s="221"/>
      <c r="P610" s="221"/>
      <c r="Q610" s="221"/>
      <c r="R610" s="221"/>
      <c r="S610" s="221"/>
      <c r="T610" s="222"/>
      <c r="AT610" s="223" t="s">
        <v>159</v>
      </c>
      <c r="AU610" s="223" t="s">
        <v>82</v>
      </c>
      <c r="AV610" s="14" t="s">
        <v>151</v>
      </c>
      <c r="AW610" s="14" t="s">
        <v>33</v>
      </c>
      <c r="AX610" s="14" t="s">
        <v>80</v>
      </c>
      <c r="AY610" s="223" t="s">
        <v>143</v>
      </c>
    </row>
    <row r="611" spans="1:65" s="2" customFormat="1" ht="33" customHeight="1" x14ac:dyDescent="0.2">
      <c r="A611" s="34"/>
      <c r="B611" s="35"/>
      <c r="C611" s="173" t="s">
        <v>1069</v>
      </c>
      <c r="D611" s="173" t="s">
        <v>146</v>
      </c>
      <c r="E611" s="174" t="s">
        <v>1070</v>
      </c>
      <c r="F611" s="175" t="s">
        <v>1071</v>
      </c>
      <c r="G611" s="176" t="s">
        <v>149</v>
      </c>
      <c r="H611" s="177">
        <v>33.47</v>
      </c>
      <c r="I611" s="178"/>
      <c r="J611" s="179">
        <f>ROUND(I611*H611,2)</f>
        <v>0</v>
      </c>
      <c r="K611" s="175" t="s">
        <v>150</v>
      </c>
      <c r="L611" s="39"/>
      <c r="M611" s="180" t="s">
        <v>19</v>
      </c>
      <c r="N611" s="181" t="s">
        <v>43</v>
      </c>
      <c r="O611" s="64"/>
      <c r="P611" s="182">
        <f>O611*H611</f>
        <v>0</v>
      </c>
      <c r="Q611" s="182">
        <v>0</v>
      </c>
      <c r="R611" s="182">
        <f>Q611*H611</f>
        <v>0</v>
      </c>
      <c r="S611" s="182">
        <v>0</v>
      </c>
      <c r="T611" s="183">
        <f>S611*H611</f>
        <v>0</v>
      </c>
      <c r="U611" s="34"/>
      <c r="V611" s="34"/>
      <c r="W611" s="34"/>
      <c r="X611" s="34"/>
      <c r="Y611" s="34"/>
      <c r="Z611" s="34"/>
      <c r="AA611" s="34"/>
      <c r="AB611" s="34"/>
      <c r="AC611" s="34"/>
      <c r="AD611" s="34"/>
      <c r="AE611" s="34"/>
      <c r="AR611" s="184" t="s">
        <v>194</v>
      </c>
      <c r="AT611" s="184" t="s">
        <v>146</v>
      </c>
      <c r="AU611" s="184" t="s">
        <v>82</v>
      </c>
      <c r="AY611" s="17" t="s">
        <v>143</v>
      </c>
      <c r="BE611" s="185">
        <f>IF(N611="základní",J611,0)</f>
        <v>0</v>
      </c>
      <c r="BF611" s="185">
        <f>IF(N611="snížená",J611,0)</f>
        <v>0</v>
      </c>
      <c r="BG611" s="185">
        <f>IF(N611="zákl. přenesená",J611,0)</f>
        <v>0</v>
      </c>
      <c r="BH611" s="185">
        <f>IF(N611="sníž. přenesená",J611,0)</f>
        <v>0</v>
      </c>
      <c r="BI611" s="185">
        <f>IF(N611="nulová",J611,0)</f>
        <v>0</v>
      </c>
      <c r="BJ611" s="17" t="s">
        <v>80</v>
      </c>
      <c r="BK611" s="185">
        <f>ROUND(I611*H611,2)</f>
        <v>0</v>
      </c>
      <c r="BL611" s="17" t="s">
        <v>194</v>
      </c>
      <c r="BM611" s="184" t="s">
        <v>1072</v>
      </c>
    </row>
    <row r="612" spans="1:65" s="2" customFormat="1" ht="11.25" x14ac:dyDescent="0.2">
      <c r="A612" s="34"/>
      <c r="B612" s="35"/>
      <c r="C612" s="36"/>
      <c r="D612" s="186" t="s">
        <v>152</v>
      </c>
      <c r="E612" s="36"/>
      <c r="F612" s="187" t="s">
        <v>1073</v>
      </c>
      <c r="G612" s="36"/>
      <c r="H612" s="36"/>
      <c r="I612" s="188"/>
      <c r="J612" s="36"/>
      <c r="K612" s="36"/>
      <c r="L612" s="39"/>
      <c r="M612" s="189"/>
      <c r="N612" s="190"/>
      <c r="O612" s="64"/>
      <c r="P612" s="64"/>
      <c r="Q612" s="64"/>
      <c r="R612" s="64"/>
      <c r="S612" s="64"/>
      <c r="T612" s="65"/>
      <c r="U612" s="34"/>
      <c r="V612" s="34"/>
      <c r="W612" s="34"/>
      <c r="X612" s="34"/>
      <c r="Y612" s="34"/>
      <c r="Z612" s="34"/>
      <c r="AA612" s="34"/>
      <c r="AB612" s="34"/>
      <c r="AC612" s="34"/>
      <c r="AD612" s="34"/>
      <c r="AE612" s="34"/>
      <c r="AT612" s="17" t="s">
        <v>152</v>
      </c>
      <c r="AU612" s="17" t="s">
        <v>82</v>
      </c>
    </row>
    <row r="613" spans="1:65" s="2" customFormat="1" ht="16.5" customHeight="1" x14ac:dyDescent="0.2">
      <c r="A613" s="34"/>
      <c r="B613" s="35"/>
      <c r="C613" s="173" t="s">
        <v>565</v>
      </c>
      <c r="D613" s="173" t="s">
        <v>146</v>
      </c>
      <c r="E613" s="174" t="s">
        <v>1074</v>
      </c>
      <c r="F613" s="175" t="s">
        <v>1075</v>
      </c>
      <c r="G613" s="176" t="s">
        <v>251</v>
      </c>
      <c r="H613" s="177">
        <v>101.8</v>
      </c>
      <c r="I613" s="178"/>
      <c r="J613" s="179">
        <f>ROUND(I613*H613,2)</f>
        <v>0</v>
      </c>
      <c r="K613" s="175" t="s">
        <v>150</v>
      </c>
      <c r="L613" s="39"/>
      <c r="M613" s="180" t="s">
        <v>19</v>
      </c>
      <c r="N613" s="181" t="s">
        <v>43</v>
      </c>
      <c r="O613" s="64"/>
      <c r="P613" s="182">
        <f>O613*H613</f>
        <v>0</v>
      </c>
      <c r="Q613" s="182">
        <v>0</v>
      </c>
      <c r="R613" s="182">
        <f>Q613*H613</f>
        <v>0</v>
      </c>
      <c r="S613" s="182">
        <v>0</v>
      </c>
      <c r="T613" s="183">
        <f>S613*H613</f>
        <v>0</v>
      </c>
      <c r="U613" s="34"/>
      <c r="V613" s="34"/>
      <c r="W613" s="34"/>
      <c r="X613" s="34"/>
      <c r="Y613" s="34"/>
      <c r="Z613" s="34"/>
      <c r="AA613" s="34"/>
      <c r="AB613" s="34"/>
      <c r="AC613" s="34"/>
      <c r="AD613" s="34"/>
      <c r="AE613" s="34"/>
      <c r="AR613" s="184" t="s">
        <v>194</v>
      </c>
      <c r="AT613" s="184" t="s">
        <v>146</v>
      </c>
      <c r="AU613" s="184" t="s">
        <v>82</v>
      </c>
      <c r="AY613" s="17" t="s">
        <v>143</v>
      </c>
      <c r="BE613" s="185">
        <f>IF(N613="základní",J613,0)</f>
        <v>0</v>
      </c>
      <c r="BF613" s="185">
        <f>IF(N613="snížená",J613,0)</f>
        <v>0</v>
      </c>
      <c r="BG613" s="185">
        <f>IF(N613="zákl. přenesená",J613,0)</f>
        <v>0</v>
      </c>
      <c r="BH613" s="185">
        <f>IF(N613="sníž. přenesená",J613,0)</f>
        <v>0</v>
      </c>
      <c r="BI613" s="185">
        <f>IF(N613="nulová",J613,0)</f>
        <v>0</v>
      </c>
      <c r="BJ613" s="17" t="s">
        <v>80</v>
      </c>
      <c r="BK613" s="185">
        <f>ROUND(I613*H613,2)</f>
        <v>0</v>
      </c>
      <c r="BL613" s="17" t="s">
        <v>194</v>
      </c>
      <c r="BM613" s="184" t="s">
        <v>1076</v>
      </c>
    </row>
    <row r="614" spans="1:65" s="2" customFormat="1" ht="11.25" x14ac:dyDescent="0.2">
      <c r="A614" s="34"/>
      <c r="B614" s="35"/>
      <c r="C614" s="36"/>
      <c r="D614" s="186" t="s">
        <v>152</v>
      </c>
      <c r="E614" s="36"/>
      <c r="F614" s="187" t="s">
        <v>1077</v>
      </c>
      <c r="G614" s="36"/>
      <c r="H614" s="36"/>
      <c r="I614" s="188"/>
      <c r="J614" s="36"/>
      <c r="K614" s="36"/>
      <c r="L614" s="39"/>
      <c r="M614" s="189"/>
      <c r="N614" s="190"/>
      <c r="O614" s="64"/>
      <c r="P614" s="64"/>
      <c r="Q614" s="64"/>
      <c r="R614" s="64"/>
      <c r="S614" s="64"/>
      <c r="T614" s="65"/>
      <c r="U614" s="34"/>
      <c r="V614" s="34"/>
      <c r="W614" s="34"/>
      <c r="X614" s="34"/>
      <c r="Y614" s="34"/>
      <c r="Z614" s="34"/>
      <c r="AA614" s="34"/>
      <c r="AB614" s="34"/>
      <c r="AC614" s="34"/>
      <c r="AD614" s="34"/>
      <c r="AE614" s="34"/>
      <c r="AT614" s="17" t="s">
        <v>152</v>
      </c>
      <c r="AU614" s="17" t="s">
        <v>82</v>
      </c>
    </row>
    <row r="615" spans="1:65" s="2" customFormat="1" ht="16.5" customHeight="1" x14ac:dyDescent="0.2">
      <c r="A615" s="34"/>
      <c r="B615" s="35"/>
      <c r="C615" s="173" t="s">
        <v>1078</v>
      </c>
      <c r="D615" s="173" t="s">
        <v>146</v>
      </c>
      <c r="E615" s="174" t="s">
        <v>1079</v>
      </c>
      <c r="F615" s="175" t="s">
        <v>1080</v>
      </c>
      <c r="G615" s="176" t="s">
        <v>251</v>
      </c>
      <c r="H615" s="177">
        <v>101.8</v>
      </c>
      <c r="I615" s="178"/>
      <c r="J615" s="179">
        <f>ROUND(I615*H615,2)</f>
        <v>0</v>
      </c>
      <c r="K615" s="175" t="s">
        <v>150</v>
      </c>
      <c r="L615" s="39"/>
      <c r="M615" s="180" t="s">
        <v>19</v>
      </c>
      <c r="N615" s="181" t="s">
        <v>43</v>
      </c>
      <c r="O615" s="64"/>
      <c r="P615" s="182">
        <f>O615*H615</f>
        <v>0</v>
      </c>
      <c r="Q615" s="182">
        <v>0</v>
      </c>
      <c r="R615" s="182">
        <f>Q615*H615</f>
        <v>0</v>
      </c>
      <c r="S615" s="182">
        <v>0</v>
      </c>
      <c r="T615" s="183">
        <f>S615*H615</f>
        <v>0</v>
      </c>
      <c r="U615" s="34"/>
      <c r="V615" s="34"/>
      <c r="W615" s="34"/>
      <c r="X615" s="34"/>
      <c r="Y615" s="34"/>
      <c r="Z615" s="34"/>
      <c r="AA615" s="34"/>
      <c r="AB615" s="34"/>
      <c r="AC615" s="34"/>
      <c r="AD615" s="34"/>
      <c r="AE615" s="34"/>
      <c r="AR615" s="184" t="s">
        <v>194</v>
      </c>
      <c r="AT615" s="184" t="s">
        <v>146</v>
      </c>
      <c r="AU615" s="184" t="s">
        <v>82</v>
      </c>
      <c r="AY615" s="17" t="s">
        <v>143</v>
      </c>
      <c r="BE615" s="185">
        <f>IF(N615="základní",J615,0)</f>
        <v>0</v>
      </c>
      <c r="BF615" s="185">
        <f>IF(N615="snížená",J615,0)</f>
        <v>0</v>
      </c>
      <c r="BG615" s="185">
        <f>IF(N615="zákl. přenesená",J615,0)</f>
        <v>0</v>
      </c>
      <c r="BH615" s="185">
        <f>IF(N615="sníž. přenesená",J615,0)</f>
        <v>0</v>
      </c>
      <c r="BI615" s="185">
        <f>IF(N615="nulová",J615,0)</f>
        <v>0</v>
      </c>
      <c r="BJ615" s="17" t="s">
        <v>80</v>
      </c>
      <c r="BK615" s="185">
        <f>ROUND(I615*H615,2)</f>
        <v>0</v>
      </c>
      <c r="BL615" s="17" t="s">
        <v>194</v>
      </c>
      <c r="BM615" s="184" t="s">
        <v>1081</v>
      </c>
    </row>
    <row r="616" spans="1:65" s="2" customFormat="1" ht="11.25" x14ac:dyDescent="0.2">
      <c r="A616" s="34"/>
      <c r="B616" s="35"/>
      <c r="C616" s="36"/>
      <c r="D616" s="186" t="s">
        <v>152</v>
      </c>
      <c r="E616" s="36"/>
      <c r="F616" s="187" t="s">
        <v>1082</v>
      </c>
      <c r="G616" s="36"/>
      <c r="H616" s="36"/>
      <c r="I616" s="188"/>
      <c r="J616" s="36"/>
      <c r="K616" s="36"/>
      <c r="L616" s="39"/>
      <c r="M616" s="189"/>
      <c r="N616" s="190"/>
      <c r="O616" s="64"/>
      <c r="P616" s="64"/>
      <c r="Q616" s="64"/>
      <c r="R616" s="64"/>
      <c r="S616" s="64"/>
      <c r="T616" s="65"/>
      <c r="U616" s="34"/>
      <c r="V616" s="34"/>
      <c r="W616" s="34"/>
      <c r="X616" s="34"/>
      <c r="Y616" s="34"/>
      <c r="Z616" s="34"/>
      <c r="AA616" s="34"/>
      <c r="AB616" s="34"/>
      <c r="AC616" s="34"/>
      <c r="AD616" s="34"/>
      <c r="AE616" s="34"/>
      <c r="AT616" s="17" t="s">
        <v>152</v>
      </c>
      <c r="AU616" s="17" t="s">
        <v>82</v>
      </c>
    </row>
    <row r="617" spans="1:65" s="2" customFormat="1" ht="24.2" customHeight="1" x14ac:dyDescent="0.2">
      <c r="A617" s="34"/>
      <c r="B617" s="35"/>
      <c r="C617" s="173" t="s">
        <v>570</v>
      </c>
      <c r="D617" s="173" t="s">
        <v>146</v>
      </c>
      <c r="E617" s="174" t="s">
        <v>1083</v>
      </c>
      <c r="F617" s="175" t="s">
        <v>1084</v>
      </c>
      <c r="G617" s="176" t="s">
        <v>251</v>
      </c>
      <c r="H617" s="177">
        <v>30</v>
      </c>
      <c r="I617" s="178"/>
      <c r="J617" s="179">
        <f>ROUND(I617*H617,2)</f>
        <v>0</v>
      </c>
      <c r="K617" s="175" t="s">
        <v>150</v>
      </c>
      <c r="L617" s="39"/>
      <c r="M617" s="180" t="s">
        <v>19</v>
      </c>
      <c r="N617" s="181" t="s">
        <v>43</v>
      </c>
      <c r="O617" s="64"/>
      <c r="P617" s="182">
        <f>O617*H617</f>
        <v>0</v>
      </c>
      <c r="Q617" s="182">
        <v>0</v>
      </c>
      <c r="R617" s="182">
        <f>Q617*H617</f>
        <v>0</v>
      </c>
      <c r="S617" s="182">
        <v>0</v>
      </c>
      <c r="T617" s="183">
        <f>S617*H617</f>
        <v>0</v>
      </c>
      <c r="U617" s="34"/>
      <c r="V617" s="34"/>
      <c r="W617" s="34"/>
      <c r="X617" s="34"/>
      <c r="Y617" s="34"/>
      <c r="Z617" s="34"/>
      <c r="AA617" s="34"/>
      <c r="AB617" s="34"/>
      <c r="AC617" s="34"/>
      <c r="AD617" s="34"/>
      <c r="AE617" s="34"/>
      <c r="AR617" s="184" t="s">
        <v>194</v>
      </c>
      <c r="AT617" s="184" t="s">
        <v>146</v>
      </c>
      <c r="AU617" s="184" t="s">
        <v>82</v>
      </c>
      <c r="AY617" s="17" t="s">
        <v>143</v>
      </c>
      <c r="BE617" s="185">
        <f>IF(N617="základní",J617,0)</f>
        <v>0</v>
      </c>
      <c r="BF617" s="185">
        <f>IF(N617="snížená",J617,0)</f>
        <v>0</v>
      </c>
      <c r="BG617" s="185">
        <f>IF(N617="zákl. přenesená",J617,0)</f>
        <v>0</v>
      </c>
      <c r="BH617" s="185">
        <f>IF(N617="sníž. přenesená",J617,0)</f>
        <v>0</v>
      </c>
      <c r="BI617" s="185">
        <f>IF(N617="nulová",J617,0)</f>
        <v>0</v>
      </c>
      <c r="BJ617" s="17" t="s">
        <v>80</v>
      </c>
      <c r="BK617" s="185">
        <f>ROUND(I617*H617,2)</f>
        <v>0</v>
      </c>
      <c r="BL617" s="17" t="s">
        <v>194</v>
      </c>
      <c r="BM617" s="184" t="s">
        <v>1085</v>
      </c>
    </row>
    <row r="618" spans="1:65" s="2" customFormat="1" ht="11.25" x14ac:dyDescent="0.2">
      <c r="A618" s="34"/>
      <c r="B618" s="35"/>
      <c r="C618" s="36"/>
      <c r="D618" s="186" t="s">
        <v>152</v>
      </c>
      <c r="E618" s="36"/>
      <c r="F618" s="187" t="s">
        <v>1086</v>
      </c>
      <c r="G618" s="36"/>
      <c r="H618" s="36"/>
      <c r="I618" s="188"/>
      <c r="J618" s="36"/>
      <c r="K618" s="36"/>
      <c r="L618" s="39"/>
      <c r="M618" s="189"/>
      <c r="N618" s="190"/>
      <c r="O618" s="64"/>
      <c r="P618" s="64"/>
      <c r="Q618" s="64"/>
      <c r="R618" s="64"/>
      <c r="S618" s="64"/>
      <c r="T618" s="65"/>
      <c r="U618" s="34"/>
      <c r="V618" s="34"/>
      <c r="W618" s="34"/>
      <c r="X618" s="34"/>
      <c r="Y618" s="34"/>
      <c r="Z618" s="34"/>
      <c r="AA618" s="34"/>
      <c r="AB618" s="34"/>
      <c r="AC618" s="34"/>
      <c r="AD618" s="34"/>
      <c r="AE618" s="34"/>
      <c r="AT618" s="17" t="s">
        <v>152</v>
      </c>
      <c r="AU618" s="17" t="s">
        <v>82</v>
      </c>
    </row>
    <row r="619" spans="1:65" s="2" customFormat="1" ht="49.15" customHeight="1" x14ac:dyDescent="0.2">
      <c r="A619" s="34"/>
      <c r="B619" s="35"/>
      <c r="C619" s="173" t="s">
        <v>574</v>
      </c>
      <c r="D619" s="173" t="s">
        <v>146</v>
      </c>
      <c r="E619" s="174" t="s">
        <v>1087</v>
      </c>
      <c r="F619" s="175" t="s">
        <v>1088</v>
      </c>
      <c r="G619" s="176" t="s">
        <v>180</v>
      </c>
      <c r="H619" s="177">
        <v>3.6669999999999998</v>
      </c>
      <c r="I619" s="178"/>
      <c r="J619" s="179">
        <f>ROUND(I619*H619,2)</f>
        <v>0</v>
      </c>
      <c r="K619" s="175" t="s">
        <v>150</v>
      </c>
      <c r="L619" s="39"/>
      <c r="M619" s="180" t="s">
        <v>19</v>
      </c>
      <c r="N619" s="181" t="s">
        <v>43</v>
      </c>
      <c r="O619" s="64"/>
      <c r="P619" s="182">
        <f>O619*H619</f>
        <v>0</v>
      </c>
      <c r="Q619" s="182">
        <v>0</v>
      </c>
      <c r="R619" s="182">
        <f>Q619*H619</f>
        <v>0</v>
      </c>
      <c r="S619" s="182">
        <v>0</v>
      </c>
      <c r="T619" s="183">
        <f>S619*H619</f>
        <v>0</v>
      </c>
      <c r="U619" s="34"/>
      <c r="V619" s="34"/>
      <c r="W619" s="34"/>
      <c r="X619" s="34"/>
      <c r="Y619" s="34"/>
      <c r="Z619" s="34"/>
      <c r="AA619" s="34"/>
      <c r="AB619" s="34"/>
      <c r="AC619" s="34"/>
      <c r="AD619" s="34"/>
      <c r="AE619" s="34"/>
      <c r="AR619" s="184" t="s">
        <v>194</v>
      </c>
      <c r="AT619" s="184" t="s">
        <v>146</v>
      </c>
      <c r="AU619" s="184" t="s">
        <v>82</v>
      </c>
      <c r="AY619" s="17" t="s">
        <v>143</v>
      </c>
      <c r="BE619" s="185">
        <f>IF(N619="základní",J619,0)</f>
        <v>0</v>
      </c>
      <c r="BF619" s="185">
        <f>IF(N619="snížená",J619,0)</f>
        <v>0</v>
      </c>
      <c r="BG619" s="185">
        <f>IF(N619="zákl. přenesená",J619,0)</f>
        <v>0</v>
      </c>
      <c r="BH619" s="185">
        <f>IF(N619="sníž. přenesená",J619,0)</f>
        <v>0</v>
      </c>
      <c r="BI619" s="185">
        <f>IF(N619="nulová",J619,0)</f>
        <v>0</v>
      </c>
      <c r="BJ619" s="17" t="s">
        <v>80</v>
      </c>
      <c r="BK619" s="185">
        <f>ROUND(I619*H619,2)</f>
        <v>0</v>
      </c>
      <c r="BL619" s="17" t="s">
        <v>194</v>
      </c>
      <c r="BM619" s="184" t="s">
        <v>1089</v>
      </c>
    </row>
    <row r="620" spans="1:65" s="2" customFormat="1" ht="11.25" x14ac:dyDescent="0.2">
      <c r="A620" s="34"/>
      <c r="B620" s="35"/>
      <c r="C620" s="36"/>
      <c r="D620" s="186" t="s">
        <v>152</v>
      </c>
      <c r="E620" s="36"/>
      <c r="F620" s="187" t="s">
        <v>1090</v>
      </c>
      <c r="G620" s="36"/>
      <c r="H620" s="36"/>
      <c r="I620" s="188"/>
      <c r="J620" s="36"/>
      <c r="K620" s="36"/>
      <c r="L620" s="39"/>
      <c r="M620" s="189"/>
      <c r="N620" s="190"/>
      <c r="O620" s="64"/>
      <c r="P620" s="64"/>
      <c r="Q620" s="64"/>
      <c r="R620" s="64"/>
      <c r="S620" s="64"/>
      <c r="T620" s="65"/>
      <c r="U620" s="34"/>
      <c r="V620" s="34"/>
      <c r="W620" s="34"/>
      <c r="X620" s="34"/>
      <c r="Y620" s="34"/>
      <c r="Z620" s="34"/>
      <c r="AA620" s="34"/>
      <c r="AB620" s="34"/>
      <c r="AC620" s="34"/>
      <c r="AD620" s="34"/>
      <c r="AE620" s="34"/>
      <c r="AT620" s="17" t="s">
        <v>152</v>
      </c>
      <c r="AU620" s="17" t="s">
        <v>82</v>
      </c>
    </row>
    <row r="621" spans="1:65" s="12" customFormat="1" ht="22.9" customHeight="1" x14ac:dyDescent="0.2">
      <c r="B621" s="157"/>
      <c r="C621" s="158"/>
      <c r="D621" s="159" t="s">
        <v>71</v>
      </c>
      <c r="E621" s="171" t="s">
        <v>1091</v>
      </c>
      <c r="F621" s="171" t="s">
        <v>1092</v>
      </c>
      <c r="G621" s="158"/>
      <c r="H621" s="158"/>
      <c r="I621" s="161"/>
      <c r="J621" s="172">
        <f>BK621</f>
        <v>0</v>
      </c>
      <c r="K621" s="158"/>
      <c r="L621" s="163"/>
      <c r="M621" s="164"/>
      <c r="N621" s="165"/>
      <c r="O621" s="165"/>
      <c r="P621" s="166">
        <f>SUM(P622:P654)</f>
        <v>0</v>
      </c>
      <c r="Q621" s="165"/>
      <c r="R621" s="166">
        <f>SUM(R622:R654)</f>
        <v>0</v>
      </c>
      <c r="S621" s="165"/>
      <c r="T621" s="167">
        <f>SUM(T622:T654)</f>
        <v>0</v>
      </c>
      <c r="AR621" s="168" t="s">
        <v>82</v>
      </c>
      <c r="AT621" s="169" t="s">
        <v>71</v>
      </c>
      <c r="AU621" s="169" t="s">
        <v>80</v>
      </c>
      <c r="AY621" s="168" t="s">
        <v>143</v>
      </c>
      <c r="BK621" s="170">
        <f>SUM(BK622:BK654)</f>
        <v>0</v>
      </c>
    </row>
    <row r="622" spans="1:65" s="2" customFormat="1" ht="24.2" customHeight="1" x14ac:dyDescent="0.2">
      <c r="A622" s="34"/>
      <c r="B622" s="35"/>
      <c r="C622" s="173" t="s">
        <v>1093</v>
      </c>
      <c r="D622" s="173" t="s">
        <v>146</v>
      </c>
      <c r="E622" s="174" t="s">
        <v>1094</v>
      </c>
      <c r="F622" s="175" t="s">
        <v>1095</v>
      </c>
      <c r="G622" s="176" t="s">
        <v>149</v>
      </c>
      <c r="H622" s="177">
        <v>248.93</v>
      </c>
      <c r="I622" s="178"/>
      <c r="J622" s="179">
        <f>ROUND(I622*H622,2)</f>
        <v>0</v>
      </c>
      <c r="K622" s="175" t="s">
        <v>150</v>
      </c>
      <c r="L622" s="39"/>
      <c r="M622" s="180" t="s">
        <v>19</v>
      </c>
      <c r="N622" s="181" t="s">
        <v>43</v>
      </c>
      <c r="O622" s="64"/>
      <c r="P622" s="182">
        <f>O622*H622</f>
        <v>0</v>
      </c>
      <c r="Q622" s="182">
        <v>0</v>
      </c>
      <c r="R622" s="182">
        <f>Q622*H622</f>
        <v>0</v>
      </c>
      <c r="S622" s="182">
        <v>0</v>
      </c>
      <c r="T622" s="183">
        <f>S622*H622</f>
        <v>0</v>
      </c>
      <c r="U622" s="34"/>
      <c r="V622" s="34"/>
      <c r="W622" s="34"/>
      <c r="X622" s="34"/>
      <c r="Y622" s="34"/>
      <c r="Z622" s="34"/>
      <c r="AA622" s="34"/>
      <c r="AB622" s="34"/>
      <c r="AC622" s="34"/>
      <c r="AD622" s="34"/>
      <c r="AE622" s="34"/>
      <c r="AR622" s="184" t="s">
        <v>194</v>
      </c>
      <c r="AT622" s="184" t="s">
        <v>146</v>
      </c>
      <c r="AU622" s="184" t="s">
        <v>82</v>
      </c>
      <c r="AY622" s="17" t="s">
        <v>143</v>
      </c>
      <c r="BE622" s="185">
        <f>IF(N622="základní",J622,0)</f>
        <v>0</v>
      </c>
      <c r="BF622" s="185">
        <f>IF(N622="snížená",J622,0)</f>
        <v>0</v>
      </c>
      <c r="BG622" s="185">
        <f>IF(N622="zákl. přenesená",J622,0)</f>
        <v>0</v>
      </c>
      <c r="BH622" s="185">
        <f>IF(N622="sníž. přenesená",J622,0)</f>
        <v>0</v>
      </c>
      <c r="BI622" s="185">
        <f>IF(N622="nulová",J622,0)</f>
        <v>0</v>
      </c>
      <c r="BJ622" s="17" t="s">
        <v>80</v>
      </c>
      <c r="BK622" s="185">
        <f>ROUND(I622*H622,2)</f>
        <v>0</v>
      </c>
      <c r="BL622" s="17" t="s">
        <v>194</v>
      </c>
      <c r="BM622" s="184" t="s">
        <v>1096</v>
      </c>
    </row>
    <row r="623" spans="1:65" s="2" customFormat="1" ht="11.25" x14ac:dyDescent="0.2">
      <c r="A623" s="34"/>
      <c r="B623" s="35"/>
      <c r="C623" s="36"/>
      <c r="D623" s="186" t="s">
        <v>152</v>
      </c>
      <c r="E623" s="36"/>
      <c r="F623" s="187" t="s">
        <v>1097</v>
      </c>
      <c r="G623" s="36"/>
      <c r="H623" s="36"/>
      <c r="I623" s="188"/>
      <c r="J623" s="36"/>
      <c r="K623" s="36"/>
      <c r="L623" s="39"/>
      <c r="M623" s="189"/>
      <c r="N623" s="190"/>
      <c r="O623" s="64"/>
      <c r="P623" s="64"/>
      <c r="Q623" s="64"/>
      <c r="R623" s="64"/>
      <c r="S623" s="64"/>
      <c r="T623" s="65"/>
      <c r="U623" s="34"/>
      <c r="V623" s="34"/>
      <c r="W623" s="34"/>
      <c r="X623" s="34"/>
      <c r="Y623" s="34"/>
      <c r="Z623" s="34"/>
      <c r="AA623" s="34"/>
      <c r="AB623" s="34"/>
      <c r="AC623" s="34"/>
      <c r="AD623" s="34"/>
      <c r="AE623" s="34"/>
      <c r="AT623" s="17" t="s">
        <v>152</v>
      </c>
      <c r="AU623" s="17" t="s">
        <v>82</v>
      </c>
    </row>
    <row r="624" spans="1:65" s="2" customFormat="1" ht="16.5" customHeight="1" x14ac:dyDescent="0.2">
      <c r="A624" s="34"/>
      <c r="B624" s="35"/>
      <c r="C624" s="173" t="s">
        <v>626</v>
      </c>
      <c r="D624" s="173" t="s">
        <v>146</v>
      </c>
      <c r="E624" s="174" t="s">
        <v>1098</v>
      </c>
      <c r="F624" s="175" t="s">
        <v>1099</v>
      </c>
      <c r="G624" s="176" t="s">
        <v>149</v>
      </c>
      <c r="H624" s="177">
        <v>248.93</v>
      </c>
      <c r="I624" s="178"/>
      <c r="J624" s="179">
        <f>ROUND(I624*H624,2)</f>
        <v>0</v>
      </c>
      <c r="K624" s="175" t="s">
        <v>150</v>
      </c>
      <c r="L624" s="39"/>
      <c r="M624" s="180" t="s">
        <v>19</v>
      </c>
      <c r="N624" s="181" t="s">
        <v>43</v>
      </c>
      <c r="O624" s="64"/>
      <c r="P624" s="182">
        <f>O624*H624</f>
        <v>0</v>
      </c>
      <c r="Q624" s="182">
        <v>0</v>
      </c>
      <c r="R624" s="182">
        <f>Q624*H624</f>
        <v>0</v>
      </c>
      <c r="S624" s="182">
        <v>0</v>
      </c>
      <c r="T624" s="183">
        <f>S624*H624</f>
        <v>0</v>
      </c>
      <c r="U624" s="34"/>
      <c r="V624" s="34"/>
      <c r="W624" s="34"/>
      <c r="X624" s="34"/>
      <c r="Y624" s="34"/>
      <c r="Z624" s="34"/>
      <c r="AA624" s="34"/>
      <c r="AB624" s="34"/>
      <c r="AC624" s="34"/>
      <c r="AD624" s="34"/>
      <c r="AE624" s="34"/>
      <c r="AR624" s="184" t="s">
        <v>194</v>
      </c>
      <c r="AT624" s="184" t="s">
        <v>146</v>
      </c>
      <c r="AU624" s="184" t="s">
        <v>82</v>
      </c>
      <c r="AY624" s="17" t="s">
        <v>143</v>
      </c>
      <c r="BE624" s="185">
        <f>IF(N624="základní",J624,0)</f>
        <v>0</v>
      </c>
      <c r="BF624" s="185">
        <f>IF(N624="snížená",J624,0)</f>
        <v>0</v>
      </c>
      <c r="BG624" s="185">
        <f>IF(N624="zákl. přenesená",J624,0)</f>
        <v>0</v>
      </c>
      <c r="BH624" s="185">
        <f>IF(N624="sníž. přenesená",J624,0)</f>
        <v>0</v>
      </c>
      <c r="BI624" s="185">
        <f>IF(N624="nulová",J624,0)</f>
        <v>0</v>
      </c>
      <c r="BJ624" s="17" t="s">
        <v>80</v>
      </c>
      <c r="BK624" s="185">
        <f>ROUND(I624*H624,2)</f>
        <v>0</v>
      </c>
      <c r="BL624" s="17" t="s">
        <v>194</v>
      </c>
      <c r="BM624" s="184" t="s">
        <v>1100</v>
      </c>
    </row>
    <row r="625" spans="1:65" s="2" customFormat="1" ht="11.25" x14ac:dyDescent="0.2">
      <c r="A625" s="34"/>
      <c r="B625" s="35"/>
      <c r="C625" s="36"/>
      <c r="D625" s="186" t="s">
        <v>152</v>
      </c>
      <c r="E625" s="36"/>
      <c r="F625" s="187" t="s">
        <v>1101</v>
      </c>
      <c r="G625" s="36"/>
      <c r="H625" s="36"/>
      <c r="I625" s="188"/>
      <c r="J625" s="36"/>
      <c r="K625" s="36"/>
      <c r="L625" s="39"/>
      <c r="M625" s="189"/>
      <c r="N625" s="190"/>
      <c r="O625" s="64"/>
      <c r="P625" s="64"/>
      <c r="Q625" s="64"/>
      <c r="R625" s="64"/>
      <c r="S625" s="64"/>
      <c r="T625" s="65"/>
      <c r="U625" s="34"/>
      <c r="V625" s="34"/>
      <c r="W625" s="34"/>
      <c r="X625" s="34"/>
      <c r="Y625" s="34"/>
      <c r="Z625" s="34"/>
      <c r="AA625" s="34"/>
      <c r="AB625" s="34"/>
      <c r="AC625" s="34"/>
      <c r="AD625" s="34"/>
      <c r="AE625" s="34"/>
      <c r="AT625" s="17" t="s">
        <v>152</v>
      </c>
      <c r="AU625" s="17" t="s">
        <v>82</v>
      </c>
    </row>
    <row r="626" spans="1:65" s="2" customFormat="1" ht="21.75" customHeight="1" x14ac:dyDescent="0.2">
      <c r="A626" s="34"/>
      <c r="B626" s="35"/>
      <c r="C626" s="173" t="s">
        <v>1102</v>
      </c>
      <c r="D626" s="173" t="s">
        <v>146</v>
      </c>
      <c r="E626" s="174" t="s">
        <v>1103</v>
      </c>
      <c r="F626" s="175" t="s">
        <v>1104</v>
      </c>
      <c r="G626" s="176" t="s">
        <v>149</v>
      </c>
      <c r="H626" s="177">
        <v>265.86099999999999</v>
      </c>
      <c r="I626" s="178"/>
      <c r="J626" s="179">
        <f>ROUND(I626*H626,2)</f>
        <v>0</v>
      </c>
      <c r="K626" s="175" t="s">
        <v>150</v>
      </c>
      <c r="L626" s="39"/>
      <c r="M626" s="180" t="s">
        <v>19</v>
      </c>
      <c r="N626" s="181" t="s">
        <v>43</v>
      </c>
      <c r="O626" s="64"/>
      <c r="P626" s="182">
        <f>O626*H626</f>
        <v>0</v>
      </c>
      <c r="Q626" s="182">
        <v>0</v>
      </c>
      <c r="R626" s="182">
        <f>Q626*H626</f>
        <v>0</v>
      </c>
      <c r="S626" s="182">
        <v>0</v>
      </c>
      <c r="T626" s="183">
        <f>S626*H626</f>
        <v>0</v>
      </c>
      <c r="U626" s="34"/>
      <c r="V626" s="34"/>
      <c r="W626" s="34"/>
      <c r="X626" s="34"/>
      <c r="Y626" s="34"/>
      <c r="Z626" s="34"/>
      <c r="AA626" s="34"/>
      <c r="AB626" s="34"/>
      <c r="AC626" s="34"/>
      <c r="AD626" s="34"/>
      <c r="AE626" s="34"/>
      <c r="AR626" s="184" t="s">
        <v>194</v>
      </c>
      <c r="AT626" s="184" t="s">
        <v>146</v>
      </c>
      <c r="AU626" s="184" t="s">
        <v>82</v>
      </c>
      <c r="AY626" s="17" t="s">
        <v>143</v>
      </c>
      <c r="BE626" s="185">
        <f>IF(N626="základní",J626,0)</f>
        <v>0</v>
      </c>
      <c r="BF626" s="185">
        <f>IF(N626="snížená",J626,0)</f>
        <v>0</v>
      </c>
      <c r="BG626" s="185">
        <f>IF(N626="zákl. přenesená",J626,0)</f>
        <v>0</v>
      </c>
      <c r="BH626" s="185">
        <f>IF(N626="sníž. přenesená",J626,0)</f>
        <v>0</v>
      </c>
      <c r="BI626" s="185">
        <f>IF(N626="nulová",J626,0)</f>
        <v>0</v>
      </c>
      <c r="BJ626" s="17" t="s">
        <v>80</v>
      </c>
      <c r="BK626" s="185">
        <f>ROUND(I626*H626,2)</f>
        <v>0</v>
      </c>
      <c r="BL626" s="17" t="s">
        <v>194</v>
      </c>
      <c r="BM626" s="184" t="s">
        <v>1105</v>
      </c>
    </row>
    <row r="627" spans="1:65" s="2" customFormat="1" ht="11.25" x14ac:dyDescent="0.2">
      <c r="A627" s="34"/>
      <c r="B627" s="35"/>
      <c r="C627" s="36"/>
      <c r="D627" s="186" t="s">
        <v>152</v>
      </c>
      <c r="E627" s="36"/>
      <c r="F627" s="187" t="s">
        <v>1106</v>
      </c>
      <c r="G627" s="36"/>
      <c r="H627" s="36"/>
      <c r="I627" s="188"/>
      <c r="J627" s="36"/>
      <c r="K627" s="36"/>
      <c r="L627" s="39"/>
      <c r="M627" s="189"/>
      <c r="N627" s="190"/>
      <c r="O627" s="64"/>
      <c r="P627" s="64"/>
      <c r="Q627" s="64"/>
      <c r="R627" s="64"/>
      <c r="S627" s="64"/>
      <c r="T627" s="65"/>
      <c r="U627" s="34"/>
      <c r="V627" s="34"/>
      <c r="W627" s="34"/>
      <c r="X627" s="34"/>
      <c r="Y627" s="34"/>
      <c r="Z627" s="34"/>
      <c r="AA627" s="34"/>
      <c r="AB627" s="34"/>
      <c r="AC627" s="34"/>
      <c r="AD627" s="34"/>
      <c r="AE627" s="34"/>
      <c r="AT627" s="17" t="s">
        <v>152</v>
      </c>
      <c r="AU627" s="17" t="s">
        <v>82</v>
      </c>
    </row>
    <row r="628" spans="1:65" s="2" customFormat="1" ht="33" customHeight="1" x14ac:dyDescent="0.2">
      <c r="A628" s="34"/>
      <c r="B628" s="35"/>
      <c r="C628" s="173" t="s">
        <v>631</v>
      </c>
      <c r="D628" s="173" t="s">
        <v>146</v>
      </c>
      <c r="E628" s="174" t="s">
        <v>1107</v>
      </c>
      <c r="F628" s="175" t="s">
        <v>1108</v>
      </c>
      <c r="G628" s="176" t="s">
        <v>149</v>
      </c>
      <c r="H628" s="177">
        <v>248.93</v>
      </c>
      <c r="I628" s="178"/>
      <c r="J628" s="179">
        <f>ROUND(I628*H628,2)</f>
        <v>0</v>
      </c>
      <c r="K628" s="175" t="s">
        <v>150</v>
      </c>
      <c r="L628" s="39"/>
      <c r="M628" s="180" t="s">
        <v>19</v>
      </c>
      <c r="N628" s="181" t="s">
        <v>43</v>
      </c>
      <c r="O628" s="64"/>
      <c r="P628" s="182">
        <f>O628*H628</f>
        <v>0</v>
      </c>
      <c r="Q628" s="182">
        <v>0</v>
      </c>
      <c r="R628" s="182">
        <f>Q628*H628</f>
        <v>0</v>
      </c>
      <c r="S628" s="182">
        <v>0</v>
      </c>
      <c r="T628" s="183">
        <f>S628*H628</f>
        <v>0</v>
      </c>
      <c r="U628" s="34"/>
      <c r="V628" s="34"/>
      <c r="W628" s="34"/>
      <c r="X628" s="34"/>
      <c r="Y628" s="34"/>
      <c r="Z628" s="34"/>
      <c r="AA628" s="34"/>
      <c r="AB628" s="34"/>
      <c r="AC628" s="34"/>
      <c r="AD628" s="34"/>
      <c r="AE628" s="34"/>
      <c r="AR628" s="184" t="s">
        <v>194</v>
      </c>
      <c r="AT628" s="184" t="s">
        <v>146</v>
      </c>
      <c r="AU628" s="184" t="s">
        <v>82</v>
      </c>
      <c r="AY628" s="17" t="s">
        <v>143</v>
      </c>
      <c r="BE628" s="185">
        <f>IF(N628="základní",J628,0)</f>
        <v>0</v>
      </c>
      <c r="BF628" s="185">
        <f>IF(N628="snížená",J628,0)</f>
        <v>0</v>
      </c>
      <c r="BG628" s="185">
        <f>IF(N628="zákl. přenesená",J628,0)</f>
        <v>0</v>
      </c>
      <c r="BH628" s="185">
        <f>IF(N628="sníž. přenesená",J628,0)</f>
        <v>0</v>
      </c>
      <c r="BI628" s="185">
        <f>IF(N628="nulová",J628,0)</f>
        <v>0</v>
      </c>
      <c r="BJ628" s="17" t="s">
        <v>80</v>
      </c>
      <c r="BK628" s="185">
        <f>ROUND(I628*H628,2)</f>
        <v>0</v>
      </c>
      <c r="BL628" s="17" t="s">
        <v>194</v>
      </c>
      <c r="BM628" s="184" t="s">
        <v>1109</v>
      </c>
    </row>
    <row r="629" spans="1:65" s="2" customFormat="1" ht="11.25" x14ac:dyDescent="0.2">
      <c r="A629" s="34"/>
      <c r="B629" s="35"/>
      <c r="C629" s="36"/>
      <c r="D629" s="186" t="s">
        <v>152</v>
      </c>
      <c r="E629" s="36"/>
      <c r="F629" s="187" t="s">
        <v>1110</v>
      </c>
      <c r="G629" s="36"/>
      <c r="H629" s="36"/>
      <c r="I629" s="188"/>
      <c r="J629" s="36"/>
      <c r="K629" s="36"/>
      <c r="L629" s="39"/>
      <c r="M629" s="189"/>
      <c r="N629" s="190"/>
      <c r="O629" s="64"/>
      <c r="P629" s="64"/>
      <c r="Q629" s="64"/>
      <c r="R629" s="64"/>
      <c r="S629" s="64"/>
      <c r="T629" s="65"/>
      <c r="U629" s="34"/>
      <c r="V629" s="34"/>
      <c r="W629" s="34"/>
      <c r="X629" s="34"/>
      <c r="Y629" s="34"/>
      <c r="Z629" s="34"/>
      <c r="AA629" s="34"/>
      <c r="AB629" s="34"/>
      <c r="AC629" s="34"/>
      <c r="AD629" s="34"/>
      <c r="AE629" s="34"/>
      <c r="AT629" s="17" t="s">
        <v>152</v>
      </c>
      <c r="AU629" s="17" t="s">
        <v>82</v>
      </c>
    </row>
    <row r="630" spans="1:65" s="2" customFormat="1" ht="24.2" customHeight="1" x14ac:dyDescent="0.2">
      <c r="A630" s="34"/>
      <c r="B630" s="35"/>
      <c r="C630" s="173" t="s">
        <v>1111</v>
      </c>
      <c r="D630" s="173" t="s">
        <v>146</v>
      </c>
      <c r="E630" s="174" t="s">
        <v>1112</v>
      </c>
      <c r="F630" s="175" t="s">
        <v>1113</v>
      </c>
      <c r="G630" s="176" t="s">
        <v>149</v>
      </c>
      <c r="H630" s="177">
        <v>303.25400000000002</v>
      </c>
      <c r="I630" s="178"/>
      <c r="J630" s="179">
        <f>ROUND(I630*H630,2)</f>
        <v>0</v>
      </c>
      <c r="K630" s="175" t="s">
        <v>150</v>
      </c>
      <c r="L630" s="39"/>
      <c r="M630" s="180" t="s">
        <v>19</v>
      </c>
      <c r="N630" s="181" t="s">
        <v>43</v>
      </c>
      <c r="O630" s="64"/>
      <c r="P630" s="182">
        <f>O630*H630</f>
        <v>0</v>
      </c>
      <c r="Q630" s="182">
        <v>0</v>
      </c>
      <c r="R630" s="182">
        <f>Q630*H630</f>
        <v>0</v>
      </c>
      <c r="S630" s="182">
        <v>0</v>
      </c>
      <c r="T630" s="183">
        <f>S630*H630</f>
        <v>0</v>
      </c>
      <c r="U630" s="34"/>
      <c r="V630" s="34"/>
      <c r="W630" s="34"/>
      <c r="X630" s="34"/>
      <c r="Y630" s="34"/>
      <c r="Z630" s="34"/>
      <c r="AA630" s="34"/>
      <c r="AB630" s="34"/>
      <c r="AC630" s="34"/>
      <c r="AD630" s="34"/>
      <c r="AE630" s="34"/>
      <c r="AR630" s="184" t="s">
        <v>194</v>
      </c>
      <c r="AT630" s="184" t="s">
        <v>146</v>
      </c>
      <c r="AU630" s="184" t="s">
        <v>82</v>
      </c>
      <c r="AY630" s="17" t="s">
        <v>143</v>
      </c>
      <c r="BE630" s="185">
        <f>IF(N630="základní",J630,0)</f>
        <v>0</v>
      </c>
      <c r="BF630" s="185">
        <f>IF(N630="snížená",J630,0)</f>
        <v>0</v>
      </c>
      <c r="BG630" s="185">
        <f>IF(N630="zákl. přenesená",J630,0)</f>
        <v>0</v>
      </c>
      <c r="BH630" s="185">
        <f>IF(N630="sníž. přenesená",J630,0)</f>
        <v>0</v>
      </c>
      <c r="BI630" s="185">
        <f>IF(N630="nulová",J630,0)</f>
        <v>0</v>
      </c>
      <c r="BJ630" s="17" t="s">
        <v>80</v>
      </c>
      <c r="BK630" s="185">
        <f>ROUND(I630*H630,2)</f>
        <v>0</v>
      </c>
      <c r="BL630" s="17" t="s">
        <v>194</v>
      </c>
      <c r="BM630" s="184" t="s">
        <v>1114</v>
      </c>
    </row>
    <row r="631" spans="1:65" s="2" customFormat="1" ht="11.25" x14ac:dyDescent="0.2">
      <c r="A631" s="34"/>
      <c r="B631" s="35"/>
      <c r="C631" s="36"/>
      <c r="D631" s="186" t="s">
        <v>152</v>
      </c>
      <c r="E631" s="36"/>
      <c r="F631" s="187" t="s">
        <v>1115</v>
      </c>
      <c r="G631" s="36"/>
      <c r="H631" s="36"/>
      <c r="I631" s="188"/>
      <c r="J631" s="36"/>
      <c r="K631" s="36"/>
      <c r="L631" s="39"/>
      <c r="M631" s="189"/>
      <c r="N631" s="190"/>
      <c r="O631" s="64"/>
      <c r="P631" s="64"/>
      <c r="Q631" s="64"/>
      <c r="R631" s="64"/>
      <c r="S631" s="64"/>
      <c r="T631" s="65"/>
      <c r="U631" s="34"/>
      <c r="V631" s="34"/>
      <c r="W631" s="34"/>
      <c r="X631" s="34"/>
      <c r="Y631" s="34"/>
      <c r="Z631" s="34"/>
      <c r="AA631" s="34"/>
      <c r="AB631" s="34"/>
      <c r="AC631" s="34"/>
      <c r="AD631" s="34"/>
      <c r="AE631" s="34"/>
      <c r="AT631" s="17" t="s">
        <v>152</v>
      </c>
      <c r="AU631" s="17" t="s">
        <v>82</v>
      </c>
    </row>
    <row r="632" spans="1:65" s="2" customFormat="1" ht="24.2" customHeight="1" x14ac:dyDescent="0.2">
      <c r="A632" s="34"/>
      <c r="B632" s="35"/>
      <c r="C632" s="173" t="s">
        <v>1116</v>
      </c>
      <c r="D632" s="173" t="s">
        <v>146</v>
      </c>
      <c r="E632" s="174" t="s">
        <v>1117</v>
      </c>
      <c r="F632" s="175" t="s">
        <v>1118</v>
      </c>
      <c r="G632" s="176" t="s">
        <v>251</v>
      </c>
      <c r="H632" s="177">
        <v>320</v>
      </c>
      <c r="I632" s="178"/>
      <c r="J632" s="179">
        <f>ROUND(I632*H632,2)</f>
        <v>0</v>
      </c>
      <c r="K632" s="175" t="s">
        <v>150</v>
      </c>
      <c r="L632" s="39"/>
      <c r="M632" s="180" t="s">
        <v>19</v>
      </c>
      <c r="N632" s="181" t="s">
        <v>43</v>
      </c>
      <c r="O632" s="64"/>
      <c r="P632" s="182">
        <f>O632*H632</f>
        <v>0</v>
      </c>
      <c r="Q632" s="182">
        <v>0</v>
      </c>
      <c r="R632" s="182">
        <f>Q632*H632</f>
        <v>0</v>
      </c>
      <c r="S632" s="182">
        <v>0</v>
      </c>
      <c r="T632" s="183">
        <f>S632*H632</f>
        <v>0</v>
      </c>
      <c r="U632" s="34"/>
      <c r="V632" s="34"/>
      <c r="W632" s="34"/>
      <c r="X632" s="34"/>
      <c r="Y632" s="34"/>
      <c r="Z632" s="34"/>
      <c r="AA632" s="34"/>
      <c r="AB632" s="34"/>
      <c r="AC632" s="34"/>
      <c r="AD632" s="34"/>
      <c r="AE632" s="34"/>
      <c r="AR632" s="184" t="s">
        <v>194</v>
      </c>
      <c r="AT632" s="184" t="s">
        <v>146</v>
      </c>
      <c r="AU632" s="184" t="s">
        <v>82</v>
      </c>
      <c r="AY632" s="17" t="s">
        <v>143</v>
      </c>
      <c r="BE632" s="185">
        <f>IF(N632="základní",J632,0)</f>
        <v>0</v>
      </c>
      <c r="BF632" s="185">
        <f>IF(N632="snížená",J632,0)</f>
        <v>0</v>
      </c>
      <c r="BG632" s="185">
        <f>IF(N632="zákl. přenesená",J632,0)</f>
        <v>0</v>
      </c>
      <c r="BH632" s="185">
        <f>IF(N632="sníž. přenesená",J632,0)</f>
        <v>0</v>
      </c>
      <c r="BI632" s="185">
        <f>IF(N632="nulová",J632,0)</f>
        <v>0</v>
      </c>
      <c r="BJ632" s="17" t="s">
        <v>80</v>
      </c>
      <c r="BK632" s="185">
        <f>ROUND(I632*H632,2)</f>
        <v>0</v>
      </c>
      <c r="BL632" s="17" t="s">
        <v>194</v>
      </c>
      <c r="BM632" s="184" t="s">
        <v>1119</v>
      </c>
    </row>
    <row r="633" spans="1:65" s="2" customFormat="1" ht="11.25" x14ac:dyDescent="0.2">
      <c r="A633" s="34"/>
      <c r="B633" s="35"/>
      <c r="C633" s="36"/>
      <c r="D633" s="186" t="s">
        <v>152</v>
      </c>
      <c r="E633" s="36"/>
      <c r="F633" s="187" t="s">
        <v>1120</v>
      </c>
      <c r="G633" s="36"/>
      <c r="H633" s="36"/>
      <c r="I633" s="188"/>
      <c r="J633" s="36"/>
      <c r="K633" s="36"/>
      <c r="L633" s="39"/>
      <c r="M633" s="189"/>
      <c r="N633" s="190"/>
      <c r="O633" s="64"/>
      <c r="P633" s="64"/>
      <c r="Q633" s="64"/>
      <c r="R633" s="64"/>
      <c r="S633" s="64"/>
      <c r="T633" s="65"/>
      <c r="U633" s="34"/>
      <c r="V633" s="34"/>
      <c r="W633" s="34"/>
      <c r="X633" s="34"/>
      <c r="Y633" s="34"/>
      <c r="Z633" s="34"/>
      <c r="AA633" s="34"/>
      <c r="AB633" s="34"/>
      <c r="AC633" s="34"/>
      <c r="AD633" s="34"/>
      <c r="AE633" s="34"/>
      <c r="AT633" s="17" t="s">
        <v>152</v>
      </c>
      <c r="AU633" s="17" t="s">
        <v>82</v>
      </c>
    </row>
    <row r="634" spans="1:65" s="2" customFormat="1" ht="33" customHeight="1" x14ac:dyDescent="0.2">
      <c r="A634" s="34"/>
      <c r="B634" s="35"/>
      <c r="C634" s="173" t="s">
        <v>636</v>
      </c>
      <c r="D634" s="173" t="s">
        <v>146</v>
      </c>
      <c r="E634" s="174" t="s">
        <v>1121</v>
      </c>
      <c r="F634" s="175" t="s">
        <v>1122</v>
      </c>
      <c r="G634" s="176" t="s">
        <v>149</v>
      </c>
      <c r="H634" s="177">
        <v>248.93</v>
      </c>
      <c r="I634" s="178"/>
      <c r="J634" s="179">
        <f>ROUND(I634*H634,2)</f>
        <v>0</v>
      </c>
      <c r="K634" s="175" t="s">
        <v>150</v>
      </c>
      <c r="L634" s="39"/>
      <c r="M634" s="180" t="s">
        <v>19</v>
      </c>
      <c r="N634" s="181" t="s">
        <v>43</v>
      </c>
      <c r="O634" s="64"/>
      <c r="P634" s="182">
        <f>O634*H634</f>
        <v>0</v>
      </c>
      <c r="Q634" s="182">
        <v>0</v>
      </c>
      <c r="R634" s="182">
        <f>Q634*H634</f>
        <v>0</v>
      </c>
      <c r="S634" s="182">
        <v>0</v>
      </c>
      <c r="T634" s="183">
        <f>S634*H634</f>
        <v>0</v>
      </c>
      <c r="U634" s="34"/>
      <c r="V634" s="34"/>
      <c r="W634" s="34"/>
      <c r="X634" s="34"/>
      <c r="Y634" s="34"/>
      <c r="Z634" s="34"/>
      <c r="AA634" s="34"/>
      <c r="AB634" s="34"/>
      <c r="AC634" s="34"/>
      <c r="AD634" s="34"/>
      <c r="AE634" s="34"/>
      <c r="AR634" s="184" t="s">
        <v>194</v>
      </c>
      <c r="AT634" s="184" t="s">
        <v>146</v>
      </c>
      <c r="AU634" s="184" t="s">
        <v>82</v>
      </c>
      <c r="AY634" s="17" t="s">
        <v>143</v>
      </c>
      <c r="BE634" s="185">
        <f>IF(N634="základní",J634,0)</f>
        <v>0</v>
      </c>
      <c r="BF634" s="185">
        <f>IF(N634="snížená",J634,0)</f>
        <v>0</v>
      </c>
      <c r="BG634" s="185">
        <f>IF(N634="zákl. přenesená",J634,0)</f>
        <v>0</v>
      </c>
      <c r="BH634" s="185">
        <f>IF(N634="sníž. přenesená",J634,0)</f>
        <v>0</v>
      </c>
      <c r="BI634" s="185">
        <f>IF(N634="nulová",J634,0)</f>
        <v>0</v>
      </c>
      <c r="BJ634" s="17" t="s">
        <v>80</v>
      </c>
      <c r="BK634" s="185">
        <f>ROUND(I634*H634,2)</f>
        <v>0</v>
      </c>
      <c r="BL634" s="17" t="s">
        <v>194</v>
      </c>
      <c r="BM634" s="184" t="s">
        <v>1123</v>
      </c>
    </row>
    <row r="635" spans="1:65" s="2" customFormat="1" ht="11.25" x14ac:dyDescent="0.2">
      <c r="A635" s="34"/>
      <c r="B635" s="35"/>
      <c r="C635" s="36"/>
      <c r="D635" s="186" t="s">
        <v>152</v>
      </c>
      <c r="E635" s="36"/>
      <c r="F635" s="187" t="s">
        <v>1124</v>
      </c>
      <c r="G635" s="36"/>
      <c r="H635" s="36"/>
      <c r="I635" s="188"/>
      <c r="J635" s="36"/>
      <c r="K635" s="36"/>
      <c r="L635" s="39"/>
      <c r="M635" s="189"/>
      <c r="N635" s="190"/>
      <c r="O635" s="64"/>
      <c r="P635" s="64"/>
      <c r="Q635" s="64"/>
      <c r="R635" s="64"/>
      <c r="S635" s="64"/>
      <c r="T635" s="65"/>
      <c r="U635" s="34"/>
      <c r="V635" s="34"/>
      <c r="W635" s="34"/>
      <c r="X635" s="34"/>
      <c r="Y635" s="34"/>
      <c r="Z635" s="34"/>
      <c r="AA635" s="34"/>
      <c r="AB635" s="34"/>
      <c r="AC635" s="34"/>
      <c r="AD635" s="34"/>
      <c r="AE635" s="34"/>
      <c r="AT635" s="17" t="s">
        <v>152</v>
      </c>
      <c r="AU635" s="17" t="s">
        <v>82</v>
      </c>
    </row>
    <row r="636" spans="1:65" s="2" customFormat="1" ht="44.25" customHeight="1" x14ac:dyDescent="0.2">
      <c r="A636" s="34"/>
      <c r="B636" s="35"/>
      <c r="C636" s="191" t="s">
        <v>641</v>
      </c>
      <c r="D636" s="191" t="s">
        <v>155</v>
      </c>
      <c r="E636" s="192" t="s">
        <v>1125</v>
      </c>
      <c r="F636" s="193" t="s">
        <v>1126</v>
      </c>
      <c r="G636" s="194" t="s">
        <v>149</v>
      </c>
      <c r="H636" s="195">
        <v>261.37700000000001</v>
      </c>
      <c r="I636" s="196"/>
      <c r="J636" s="197">
        <f>ROUND(I636*H636,2)</f>
        <v>0</v>
      </c>
      <c r="K636" s="193" t="s">
        <v>150</v>
      </c>
      <c r="L636" s="198"/>
      <c r="M636" s="199" t="s">
        <v>19</v>
      </c>
      <c r="N636" s="200" t="s">
        <v>43</v>
      </c>
      <c r="O636" s="64"/>
      <c r="P636" s="182">
        <f>O636*H636</f>
        <v>0</v>
      </c>
      <c r="Q636" s="182">
        <v>0</v>
      </c>
      <c r="R636" s="182">
        <f>Q636*H636</f>
        <v>0</v>
      </c>
      <c r="S636" s="182">
        <v>0</v>
      </c>
      <c r="T636" s="183">
        <f>S636*H636</f>
        <v>0</v>
      </c>
      <c r="U636" s="34"/>
      <c r="V636" s="34"/>
      <c r="W636" s="34"/>
      <c r="X636" s="34"/>
      <c r="Y636" s="34"/>
      <c r="Z636" s="34"/>
      <c r="AA636" s="34"/>
      <c r="AB636" s="34"/>
      <c r="AC636" s="34"/>
      <c r="AD636" s="34"/>
      <c r="AE636" s="34"/>
      <c r="AR636" s="184" t="s">
        <v>232</v>
      </c>
      <c r="AT636" s="184" t="s">
        <v>155</v>
      </c>
      <c r="AU636" s="184" t="s">
        <v>82</v>
      </c>
      <c r="AY636" s="17" t="s">
        <v>143</v>
      </c>
      <c r="BE636" s="185">
        <f>IF(N636="základní",J636,0)</f>
        <v>0</v>
      </c>
      <c r="BF636" s="185">
        <f>IF(N636="snížená",J636,0)</f>
        <v>0</v>
      </c>
      <c r="BG636" s="185">
        <f>IF(N636="zákl. přenesená",J636,0)</f>
        <v>0</v>
      </c>
      <c r="BH636" s="185">
        <f>IF(N636="sníž. přenesená",J636,0)</f>
        <v>0</v>
      </c>
      <c r="BI636" s="185">
        <f>IF(N636="nulová",J636,0)</f>
        <v>0</v>
      </c>
      <c r="BJ636" s="17" t="s">
        <v>80</v>
      </c>
      <c r="BK636" s="185">
        <f>ROUND(I636*H636,2)</f>
        <v>0</v>
      </c>
      <c r="BL636" s="17" t="s">
        <v>194</v>
      </c>
      <c r="BM636" s="184" t="s">
        <v>1127</v>
      </c>
    </row>
    <row r="637" spans="1:65" s="13" customFormat="1" ht="11.25" x14ac:dyDescent="0.2">
      <c r="B637" s="201"/>
      <c r="C637" s="202"/>
      <c r="D637" s="203" t="s">
        <v>159</v>
      </c>
      <c r="E637" s="204" t="s">
        <v>19</v>
      </c>
      <c r="F637" s="205" t="s">
        <v>1128</v>
      </c>
      <c r="G637" s="202"/>
      <c r="H637" s="206">
        <v>261.37700000000001</v>
      </c>
      <c r="I637" s="207"/>
      <c r="J637" s="202"/>
      <c r="K637" s="202"/>
      <c r="L637" s="208"/>
      <c r="M637" s="209"/>
      <c r="N637" s="210"/>
      <c r="O637" s="210"/>
      <c r="P637" s="210"/>
      <c r="Q637" s="210"/>
      <c r="R637" s="210"/>
      <c r="S637" s="210"/>
      <c r="T637" s="211"/>
      <c r="AT637" s="212" t="s">
        <v>159</v>
      </c>
      <c r="AU637" s="212" t="s">
        <v>82</v>
      </c>
      <c r="AV637" s="13" t="s">
        <v>82</v>
      </c>
      <c r="AW637" s="13" t="s">
        <v>33</v>
      </c>
      <c r="AX637" s="13" t="s">
        <v>72</v>
      </c>
      <c r="AY637" s="212" t="s">
        <v>143</v>
      </c>
    </row>
    <row r="638" spans="1:65" s="14" customFormat="1" ht="11.25" x14ac:dyDescent="0.2">
      <c r="B638" s="213"/>
      <c r="C638" s="214"/>
      <c r="D638" s="203" t="s">
        <v>159</v>
      </c>
      <c r="E638" s="215" t="s">
        <v>19</v>
      </c>
      <c r="F638" s="216" t="s">
        <v>161</v>
      </c>
      <c r="G638" s="214"/>
      <c r="H638" s="217">
        <v>261.37700000000001</v>
      </c>
      <c r="I638" s="218"/>
      <c r="J638" s="214"/>
      <c r="K638" s="214"/>
      <c r="L638" s="219"/>
      <c r="M638" s="220"/>
      <c r="N638" s="221"/>
      <c r="O638" s="221"/>
      <c r="P638" s="221"/>
      <c r="Q638" s="221"/>
      <c r="R638" s="221"/>
      <c r="S638" s="221"/>
      <c r="T638" s="222"/>
      <c r="AT638" s="223" t="s">
        <v>159</v>
      </c>
      <c r="AU638" s="223" t="s">
        <v>82</v>
      </c>
      <c r="AV638" s="14" t="s">
        <v>151</v>
      </c>
      <c r="AW638" s="14" t="s">
        <v>33</v>
      </c>
      <c r="AX638" s="14" t="s">
        <v>80</v>
      </c>
      <c r="AY638" s="223" t="s">
        <v>143</v>
      </c>
    </row>
    <row r="639" spans="1:65" s="2" customFormat="1" ht="21.75" customHeight="1" x14ac:dyDescent="0.2">
      <c r="A639" s="34"/>
      <c r="B639" s="35"/>
      <c r="C639" s="173" t="s">
        <v>1129</v>
      </c>
      <c r="D639" s="173" t="s">
        <v>146</v>
      </c>
      <c r="E639" s="174" t="s">
        <v>1130</v>
      </c>
      <c r="F639" s="175" t="s">
        <v>1131</v>
      </c>
      <c r="G639" s="176" t="s">
        <v>251</v>
      </c>
      <c r="H639" s="177">
        <v>304.87</v>
      </c>
      <c r="I639" s="178"/>
      <c r="J639" s="179">
        <f>ROUND(I639*H639,2)</f>
        <v>0</v>
      </c>
      <c r="K639" s="175" t="s">
        <v>150</v>
      </c>
      <c r="L639" s="39"/>
      <c r="M639" s="180" t="s">
        <v>19</v>
      </c>
      <c r="N639" s="181" t="s">
        <v>43</v>
      </c>
      <c r="O639" s="64"/>
      <c r="P639" s="182">
        <f>O639*H639</f>
        <v>0</v>
      </c>
      <c r="Q639" s="182">
        <v>0</v>
      </c>
      <c r="R639" s="182">
        <f>Q639*H639</f>
        <v>0</v>
      </c>
      <c r="S639" s="182">
        <v>0</v>
      </c>
      <c r="T639" s="183">
        <f>S639*H639</f>
        <v>0</v>
      </c>
      <c r="U639" s="34"/>
      <c r="V639" s="34"/>
      <c r="W639" s="34"/>
      <c r="X639" s="34"/>
      <c r="Y639" s="34"/>
      <c r="Z639" s="34"/>
      <c r="AA639" s="34"/>
      <c r="AB639" s="34"/>
      <c r="AC639" s="34"/>
      <c r="AD639" s="34"/>
      <c r="AE639" s="34"/>
      <c r="AR639" s="184" t="s">
        <v>194</v>
      </c>
      <c r="AT639" s="184" t="s">
        <v>146</v>
      </c>
      <c r="AU639" s="184" t="s">
        <v>82</v>
      </c>
      <c r="AY639" s="17" t="s">
        <v>143</v>
      </c>
      <c r="BE639" s="185">
        <f>IF(N639="základní",J639,0)</f>
        <v>0</v>
      </c>
      <c r="BF639" s="185">
        <f>IF(N639="snížená",J639,0)</f>
        <v>0</v>
      </c>
      <c r="BG639" s="185">
        <f>IF(N639="zákl. přenesená",J639,0)</f>
        <v>0</v>
      </c>
      <c r="BH639" s="185">
        <f>IF(N639="sníž. přenesená",J639,0)</f>
        <v>0</v>
      </c>
      <c r="BI639" s="185">
        <f>IF(N639="nulová",J639,0)</f>
        <v>0</v>
      </c>
      <c r="BJ639" s="17" t="s">
        <v>80</v>
      </c>
      <c r="BK639" s="185">
        <f>ROUND(I639*H639,2)</f>
        <v>0</v>
      </c>
      <c r="BL639" s="17" t="s">
        <v>194</v>
      </c>
      <c r="BM639" s="184" t="s">
        <v>1132</v>
      </c>
    </row>
    <row r="640" spans="1:65" s="2" customFormat="1" ht="11.25" x14ac:dyDescent="0.2">
      <c r="A640" s="34"/>
      <c r="B640" s="35"/>
      <c r="C640" s="36"/>
      <c r="D640" s="186" t="s">
        <v>152</v>
      </c>
      <c r="E640" s="36"/>
      <c r="F640" s="187" t="s">
        <v>1133</v>
      </c>
      <c r="G640" s="36"/>
      <c r="H640" s="36"/>
      <c r="I640" s="188"/>
      <c r="J640" s="36"/>
      <c r="K640" s="36"/>
      <c r="L640" s="39"/>
      <c r="M640" s="189"/>
      <c r="N640" s="190"/>
      <c r="O640" s="64"/>
      <c r="P640" s="64"/>
      <c r="Q640" s="64"/>
      <c r="R640" s="64"/>
      <c r="S640" s="64"/>
      <c r="T640" s="65"/>
      <c r="U640" s="34"/>
      <c r="V640" s="34"/>
      <c r="W640" s="34"/>
      <c r="X640" s="34"/>
      <c r="Y640" s="34"/>
      <c r="Z640" s="34"/>
      <c r="AA640" s="34"/>
      <c r="AB640" s="34"/>
      <c r="AC640" s="34"/>
      <c r="AD640" s="34"/>
      <c r="AE640" s="34"/>
      <c r="AT640" s="17" t="s">
        <v>152</v>
      </c>
      <c r="AU640" s="17" t="s">
        <v>82</v>
      </c>
    </row>
    <row r="641" spans="1:65" s="2" customFormat="1" ht="21.75" customHeight="1" x14ac:dyDescent="0.2">
      <c r="A641" s="34"/>
      <c r="B641" s="35"/>
      <c r="C641" s="173" t="s">
        <v>1134</v>
      </c>
      <c r="D641" s="173" t="s">
        <v>146</v>
      </c>
      <c r="E641" s="174" t="s">
        <v>1135</v>
      </c>
      <c r="F641" s="175" t="s">
        <v>1136</v>
      </c>
      <c r="G641" s="176" t="s">
        <v>251</v>
      </c>
      <c r="H641" s="177">
        <v>211.63499999999999</v>
      </c>
      <c r="I641" s="178"/>
      <c r="J641" s="179">
        <f>ROUND(I641*H641,2)</f>
        <v>0</v>
      </c>
      <c r="K641" s="175" t="s">
        <v>150</v>
      </c>
      <c r="L641" s="39"/>
      <c r="M641" s="180" t="s">
        <v>19</v>
      </c>
      <c r="N641" s="181" t="s">
        <v>43</v>
      </c>
      <c r="O641" s="64"/>
      <c r="P641" s="182">
        <f>O641*H641</f>
        <v>0</v>
      </c>
      <c r="Q641" s="182">
        <v>0</v>
      </c>
      <c r="R641" s="182">
        <f>Q641*H641</f>
        <v>0</v>
      </c>
      <c r="S641" s="182">
        <v>0</v>
      </c>
      <c r="T641" s="183">
        <f>S641*H641</f>
        <v>0</v>
      </c>
      <c r="U641" s="34"/>
      <c r="V641" s="34"/>
      <c r="W641" s="34"/>
      <c r="X641" s="34"/>
      <c r="Y641" s="34"/>
      <c r="Z641" s="34"/>
      <c r="AA641" s="34"/>
      <c r="AB641" s="34"/>
      <c r="AC641" s="34"/>
      <c r="AD641" s="34"/>
      <c r="AE641" s="34"/>
      <c r="AR641" s="184" t="s">
        <v>194</v>
      </c>
      <c r="AT641" s="184" t="s">
        <v>146</v>
      </c>
      <c r="AU641" s="184" t="s">
        <v>82</v>
      </c>
      <c r="AY641" s="17" t="s">
        <v>143</v>
      </c>
      <c r="BE641" s="185">
        <f>IF(N641="základní",J641,0)</f>
        <v>0</v>
      </c>
      <c r="BF641" s="185">
        <f>IF(N641="snížená",J641,0)</f>
        <v>0</v>
      </c>
      <c r="BG641" s="185">
        <f>IF(N641="zákl. přenesená",J641,0)</f>
        <v>0</v>
      </c>
      <c r="BH641" s="185">
        <f>IF(N641="sníž. přenesená",J641,0)</f>
        <v>0</v>
      </c>
      <c r="BI641" s="185">
        <f>IF(N641="nulová",J641,0)</f>
        <v>0</v>
      </c>
      <c r="BJ641" s="17" t="s">
        <v>80</v>
      </c>
      <c r="BK641" s="185">
        <f>ROUND(I641*H641,2)</f>
        <v>0</v>
      </c>
      <c r="BL641" s="17" t="s">
        <v>194</v>
      </c>
      <c r="BM641" s="184" t="s">
        <v>1137</v>
      </c>
    </row>
    <row r="642" spans="1:65" s="2" customFormat="1" ht="11.25" x14ac:dyDescent="0.2">
      <c r="A642" s="34"/>
      <c r="B642" s="35"/>
      <c r="C642" s="36"/>
      <c r="D642" s="186" t="s">
        <v>152</v>
      </c>
      <c r="E642" s="36"/>
      <c r="F642" s="187" t="s">
        <v>1138</v>
      </c>
      <c r="G642" s="36"/>
      <c r="H642" s="36"/>
      <c r="I642" s="188"/>
      <c r="J642" s="36"/>
      <c r="K642" s="36"/>
      <c r="L642" s="39"/>
      <c r="M642" s="189"/>
      <c r="N642" s="190"/>
      <c r="O642" s="64"/>
      <c r="P642" s="64"/>
      <c r="Q642" s="64"/>
      <c r="R642" s="64"/>
      <c r="S642" s="64"/>
      <c r="T642" s="65"/>
      <c r="U642" s="34"/>
      <c r="V642" s="34"/>
      <c r="W642" s="34"/>
      <c r="X642" s="34"/>
      <c r="Y642" s="34"/>
      <c r="Z642" s="34"/>
      <c r="AA642" s="34"/>
      <c r="AB642" s="34"/>
      <c r="AC642" s="34"/>
      <c r="AD642" s="34"/>
      <c r="AE642" s="34"/>
      <c r="AT642" s="17" t="s">
        <v>152</v>
      </c>
      <c r="AU642" s="17" t="s">
        <v>82</v>
      </c>
    </row>
    <row r="643" spans="1:65" s="2" customFormat="1" ht="16.5" customHeight="1" x14ac:dyDescent="0.2">
      <c r="A643" s="34"/>
      <c r="B643" s="35"/>
      <c r="C643" s="191" t="s">
        <v>1139</v>
      </c>
      <c r="D643" s="191" t="s">
        <v>155</v>
      </c>
      <c r="E643" s="192" t="s">
        <v>1140</v>
      </c>
      <c r="F643" s="193" t="s">
        <v>1141</v>
      </c>
      <c r="G643" s="194" t="s">
        <v>251</v>
      </c>
      <c r="H643" s="195">
        <v>222.21700000000001</v>
      </c>
      <c r="I643" s="196"/>
      <c r="J643" s="197">
        <f>ROUND(I643*H643,2)</f>
        <v>0</v>
      </c>
      <c r="K643" s="193" t="s">
        <v>150</v>
      </c>
      <c r="L643" s="198"/>
      <c r="M643" s="199" t="s">
        <v>19</v>
      </c>
      <c r="N643" s="200" t="s">
        <v>43</v>
      </c>
      <c r="O643" s="64"/>
      <c r="P643" s="182">
        <f>O643*H643</f>
        <v>0</v>
      </c>
      <c r="Q643" s="182">
        <v>0</v>
      </c>
      <c r="R643" s="182">
        <f>Q643*H643</f>
        <v>0</v>
      </c>
      <c r="S643" s="182">
        <v>0</v>
      </c>
      <c r="T643" s="183">
        <f>S643*H643</f>
        <v>0</v>
      </c>
      <c r="U643" s="34"/>
      <c r="V643" s="34"/>
      <c r="W643" s="34"/>
      <c r="X643" s="34"/>
      <c r="Y643" s="34"/>
      <c r="Z643" s="34"/>
      <c r="AA643" s="34"/>
      <c r="AB643" s="34"/>
      <c r="AC643" s="34"/>
      <c r="AD643" s="34"/>
      <c r="AE643" s="34"/>
      <c r="AR643" s="184" t="s">
        <v>232</v>
      </c>
      <c r="AT643" s="184" t="s">
        <v>155</v>
      </c>
      <c r="AU643" s="184" t="s">
        <v>82</v>
      </c>
      <c r="AY643" s="17" t="s">
        <v>143</v>
      </c>
      <c r="BE643" s="185">
        <f>IF(N643="základní",J643,0)</f>
        <v>0</v>
      </c>
      <c r="BF643" s="185">
        <f>IF(N643="snížená",J643,0)</f>
        <v>0</v>
      </c>
      <c r="BG643" s="185">
        <f>IF(N643="zákl. přenesená",J643,0)</f>
        <v>0</v>
      </c>
      <c r="BH643" s="185">
        <f>IF(N643="sníž. přenesená",J643,0)</f>
        <v>0</v>
      </c>
      <c r="BI643" s="185">
        <f>IF(N643="nulová",J643,0)</f>
        <v>0</v>
      </c>
      <c r="BJ643" s="17" t="s">
        <v>80</v>
      </c>
      <c r="BK643" s="185">
        <f>ROUND(I643*H643,2)</f>
        <v>0</v>
      </c>
      <c r="BL643" s="17" t="s">
        <v>194</v>
      </c>
      <c r="BM643" s="184" t="s">
        <v>1142</v>
      </c>
    </row>
    <row r="644" spans="1:65" s="13" customFormat="1" ht="11.25" x14ac:dyDescent="0.2">
      <c r="B644" s="201"/>
      <c r="C644" s="202"/>
      <c r="D644" s="203" t="s">
        <v>159</v>
      </c>
      <c r="E644" s="204" t="s">
        <v>19</v>
      </c>
      <c r="F644" s="205" t="s">
        <v>1143</v>
      </c>
      <c r="G644" s="202"/>
      <c r="H644" s="206">
        <v>222.21700000000001</v>
      </c>
      <c r="I644" s="207"/>
      <c r="J644" s="202"/>
      <c r="K644" s="202"/>
      <c r="L644" s="208"/>
      <c r="M644" s="209"/>
      <c r="N644" s="210"/>
      <c r="O644" s="210"/>
      <c r="P644" s="210"/>
      <c r="Q644" s="210"/>
      <c r="R644" s="210"/>
      <c r="S644" s="210"/>
      <c r="T644" s="211"/>
      <c r="AT644" s="212" t="s">
        <v>159</v>
      </c>
      <c r="AU644" s="212" t="s">
        <v>82</v>
      </c>
      <c r="AV644" s="13" t="s">
        <v>82</v>
      </c>
      <c r="AW644" s="13" t="s">
        <v>33</v>
      </c>
      <c r="AX644" s="13" t="s">
        <v>72</v>
      </c>
      <c r="AY644" s="212" t="s">
        <v>143</v>
      </c>
    </row>
    <row r="645" spans="1:65" s="14" customFormat="1" ht="11.25" x14ac:dyDescent="0.2">
      <c r="B645" s="213"/>
      <c r="C645" s="214"/>
      <c r="D645" s="203" t="s">
        <v>159</v>
      </c>
      <c r="E645" s="215" t="s">
        <v>19</v>
      </c>
      <c r="F645" s="216" t="s">
        <v>161</v>
      </c>
      <c r="G645" s="214"/>
      <c r="H645" s="217">
        <v>222.21700000000001</v>
      </c>
      <c r="I645" s="218"/>
      <c r="J645" s="214"/>
      <c r="K645" s="214"/>
      <c r="L645" s="219"/>
      <c r="M645" s="220"/>
      <c r="N645" s="221"/>
      <c r="O645" s="221"/>
      <c r="P645" s="221"/>
      <c r="Q645" s="221"/>
      <c r="R645" s="221"/>
      <c r="S645" s="221"/>
      <c r="T645" s="222"/>
      <c r="AT645" s="223" t="s">
        <v>159</v>
      </c>
      <c r="AU645" s="223" t="s">
        <v>82</v>
      </c>
      <c r="AV645" s="14" t="s">
        <v>151</v>
      </c>
      <c r="AW645" s="14" t="s">
        <v>33</v>
      </c>
      <c r="AX645" s="14" t="s">
        <v>80</v>
      </c>
      <c r="AY645" s="223" t="s">
        <v>143</v>
      </c>
    </row>
    <row r="646" spans="1:65" s="2" customFormat="1" ht="16.5" customHeight="1" x14ac:dyDescent="0.2">
      <c r="A646" s="34"/>
      <c r="B646" s="35"/>
      <c r="C646" s="173" t="s">
        <v>646</v>
      </c>
      <c r="D646" s="173" t="s">
        <v>146</v>
      </c>
      <c r="E646" s="174" t="s">
        <v>1144</v>
      </c>
      <c r="F646" s="175" t="s">
        <v>1145</v>
      </c>
      <c r="G646" s="176" t="s">
        <v>251</v>
      </c>
      <c r="H646" s="177">
        <v>17.28</v>
      </c>
      <c r="I646" s="178"/>
      <c r="J646" s="179">
        <f>ROUND(I646*H646,2)</f>
        <v>0</v>
      </c>
      <c r="K646" s="175" t="s">
        <v>150</v>
      </c>
      <c r="L646" s="39"/>
      <c r="M646" s="180" t="s">
        <v>19</v>
      </c>
      <c r="N646" s="181" t="s">
        <v>43</v>
      </c>
      <c r="O646" s="64"/>
      <c r="P646" s="182">
        <f>O646*H646</f>
        <v>0</v>
      </c>
      <c r="Q646" s="182">
        <v>0</v>
      </c>
      <c r="R646" s="182">
        <f>Q646*H646</f>
        <v>0</v>
      </c>
      <c r="S646" s="182">
        <v>0</v>
      </c>
      <c r="T646" s="183">
        <f>S646*H646</f>
        <v>0</v>
      </c>
      <c r="U646" s="34"/>
      <c r="V646" s="34"/>
      <c r="W646" s="34"/>
      <c r="X646" s="34"/>
      <c r="Y646" s="34"/>
      <c r="Z646" s="34"/>
      <c r="AA646" s="34"/>
      <c r="AB646" s="34"/>
      <c r="AC646" s="34"/>
      <c r="AD646" s="34"/>
      <c r="AE646" s="34"/>
      <c r="AR646" s="184" t="s">
        <v>194</v>
      </c>
      <c r="AT646" s="184" t="s">
        <v>146</v>
      </c>
      <c r="AU646" s="184" t="s">
        <v>82</v>
      </c>
      <c r="AY646" s="17" t="s">
        <v>143</v>
      </c>
      <c r="BE646" s="185">
        <f>IF(N646="základní",J646,0)</f>
        <v>0</v>
      </c>
      <c r="BF646" s="185">
        <f>IF(N646="snížená",J646,0)</f>
        <v>0</v>
      </c>
      <c r="BG646" s="185">
        <f>IF(N646="zákl. přenesená",J646,0)</f>
        <v>0</v>
      </c>
      <c r="BH646" s="185">
        <f>IF(N646="sníž. přenesená",J646,0)</f>
        <v>0</v>
      </c>
      <c r="BI646" s="185">
        <f>IF(N646="nulová",J646,0)</f>
        <v>0</v>
      </c>
      <c r="BJ646" s="17" t="s">
        <v>80</v>
      </c>
      <c r="BK646" s="185">
        <f>ROUND(I646*H646,2)</f>
        <v>0</v>
      </c>
      <c r="BL646" s="17" t="s">
        <v>194</v>
      </c>
      <c r="BM646" s="184" t="s">
        <v>1146</v>
      </c>
    </row>
    <row r="647" spans="1:65" s="2" customFormat="1" ht="11.25" x14ac:dyDescent="0.2">
      <c r="A647" s="34"/>
      <c r="B647" s="35"/>
      <c r="C647" s="36"/>
      <c r="D647" s="186" t="s">
        <v>152</v>
      </c>
      <c r="E647" s="36"/>
      <c r="F647" s="187" t="s">
        <v>1147</v>
      </c>
      <c r="G647" s="36"/>
      <c r="H647" s="36"/>
      <c r="I647" s="188"/>
      <c r="J647" s="36"/>
      <c r="K647" s="36"/>
      <c r="L647" s="39"/>
      <c r="M647" s="189"/>
      <c r="N647" s="190"/>
      <c r="O647" s="64"/>
      <c r="P647" s="64"/>
      <c r="Q647" s="64"/>
      <c r="R647" s="64"/>
      <c r="S647" s="64"/>
      <c r="T647" s="65"/>
      <c r="U647" s="34"/>
      <c r="V647" s="34"/>
      <c r="W647" s="34"/>
      <c r="X647" s="34"/>
      <c r="Y647" s="34"/>
      <c r="Z647" s="34"/>
      <c r="AA647" s="34"/>
      <c r="AB647" s="34"/>
      <c r="AC647" s="34"/>
      <c r="AD647" s="34"/>
      <c r="AE647" s="34"/>
      <c r="AT647" s="17" t="s">
        <v>152</v>
      </c>
      <c r="AU647" s="17" t="s">
        <v>82</v>
      </c>
    </row>
    <row r="648" spans="1:65" s="2" customFormat="1" ht="24.2" customHeight="1" x14ac:dyDescent="0.2">
      <c r="A648" s="34"/>
      <c r="B648" s="35"/>
      <c r="C648" s="191" t="s">
        <v>1148</v>
      </c>
      <c r="D648" s="191" t="s">
        <v>155</v>
      </c>
      <c r="E648" s="192" t="s">
        <v>1149</v>
      </c>
      <c r="F648" s="193" t="s">
        <v>1150</v>
      </c>
      <c r="G648" s="194" t="s">
        <v>251</v>
      </c>
      <c r="H648" s="195">
        <v>18.143999999999998</v>
      </c>
      <c r="I648" s="196"/>
      <c r="J648" s="197">
        <f>ROUND(I648*H648,2)</f>
        <v>0</v>
      </c>
      <c r="K648" s="193" t="s">
        <v>150</v>
      </c>
      <c r="L648" s="198"/>
      <c r="M648" s="199" t="s">
        <v>19</v>
      </c>
      <c r="N648" s="200" t="s">
        <v>43</v>
      </c>
      <c r="O648" s="64"/>
      <c r="P648" s="182">
        <f>O648*H648</f>
        <v>0</v>
      </c>
      <c r="Q648" s="182">
        <v>0</v>
      </c>
      <c r="R648" s="182">
        <f>Q648*H648</f>
        <v>0</v>
      </c>
      <c r="S648" s="182">
        <v>0</v>
      </c>
      <c r="T648" s="183">
        <f>S648*H648</f>
        <v>0</v>
      </c>
      <c r="U648" s="34"/>
      <c r="V648" s="34"/>
      <c r="W648" s="34"/>
      <c r="X648" s="34"/>
      <c r="Y648" s="34"/>
      <c r="Z648" s="34"/>
      <c r="AA648" s="34"/>
      <c r="AB648" s="34"/>
      <c r="AC648" s="34"/>
      <c r="AD648" s="34"/>
      <c r="AE648" s="34"/>
      <c r="AR648" s="184" t="s">
        <v>232</v>
      </c>
      <c r="AT648" s="184" t="s">
        <v>155</v>
      </c>
      <c r="AU648" s="184" t="s">
        <v>82</v>
      </c>
      <c r="AY648" s="17" t="s">
        <v>143</v>
      </c>
      <c r="BE648" s="185">
        <f>IF(N648="základní",J648,0)</f>
        <v>0</v>
      </c>
      <c r="BF648" s="185">
        <f>IF(N648="snížená",J648,0)</f>
        <v>0</v>
      </c>
      <c r="BG648" s="185">
        <f>IF(N648="zákl. přenesená",J648,0)</f>
        <v>0</v>
      </c>
      <c r="BH648" s="185">
        <f>IF(N648="sníž. přenesená",J648,0)</f>
        <v>0</v>
      </c>
      <c r="BI648" s="185">
        <f>IF(N648="nulová",J648,0)</f>
        <v>0</v>
      </c>
      <c r="BJ648" s="17" t="s">
        <v>80</v>
      </c>
      <c r="BK648" s="185">
        <f>ROUND(I648*H648,2)</f>
        <v>0</v>
      </c>
      <c r="BL648" s="17" t="s">
        <v>194</v>
      </c>
      <c r="BM648" s="184" t="s">
        <v>1151</v>
      </c>
    </row>
    <row r="649" spans="1:65" s="13" customFormat="1" ht="11.25" x14ac:dyDescent="0.2">
      <c r="B649" s="201"/>
      <c r="C649" s="202"/>
      <c r="D649" s="203" t="s">
        <v>159</v>
      </c>
      <c r="E649" s="204" t="s">
        <v>19</v>
      </c>
      <c r="F649" s="205" t="s">
        <v>1152</v>
      </c>
      <c r="G649" s="202"/>
      <c r="H649" s="206">
        <v>18.143999999999998</v>
      </c>
      <c r="I649" s="207"/>
      <c r="J649" s="202"/>
      <c r="K649" s="202"/>
      <c r="L649" s="208"/>
      <c r="M649" s="209"/>
      <c r="N649" s="210"/>
      <c r="O649" s="210"/>
      <c r="P649" s="210"/>
      <c r="Q649" s="210"/>
      <c r="R649" s="210"/>
      <c r="S649" s="210"/>
      <c r="T649" s="211"/>
      <c r="AT649" s="212" t="s">
        <v>159</v>
      </c>
      <c r="AU649" s="212" t="s">
        <v>82</v>
      </c>
      <c r="AV649" s="13" t="s">
        <v>82</v>
      </c>
      <c r="AW649" s="13" t="s">
        <v>33</v>
      </c>
      <c r="AX649" s="13" t="s">
        <v>72</v>
      </c>
      <c r="AY649" s="212" t="s">
        <v>143</v>
      </c>
    </row>
    <row r="650" spans="1:65" s="14" customFormat="1" ht="11.25" x14ac:dyDescent="0.2">
      <c r="B650" s="213"/>
      <c r="C650" s="214"/>
      <c r="D650" s="203" t="s">
        <v>159</v>
      </c>
      <c r="E650" s="215" t="s">
        <v>19</v>
      </c>
      <c r="F650" s="216" t="s">
        <v>161</v>
      </c>
      <c r="G650" s="214"/>
      <c r="H650" s="217">
        <v>18.143999999999998</v>
      </c>
      <c r="I650" s="218"/>
      <c r="J650" s="214"/>
      <c r="K650" s="214"/>
      <c r="L650" s="219"/>
      <c r="M650" s="220"/>
      <c r="N650" s="221"/>
      <c r="O650" s="221"/>
      <c r="P650" s="221"/>
      <c r="Q650" s="221"/>
      <c r="R650" s="221"/>
      <c r="S650" s="221"/>
      <c r="T650" s="222"/>
      <c r="AT650" s="223" t="s">
        <v>159</v>
      </c>
      <c r="AU650" s="223" t="s">
        <v>82</v>
      </c>
      <c r="AV650" s="14" t="s">
        <v>151</v>
      </c>
      <c r="AW650" s="14" t="s">
        <v>33</v>
      </c>
      <c r="AX650" s="14" t="s">
        <v>80</v>
      </c>
      <c r="AY650" s="223" t="s">
        <v>143</v>
      </c>
    </row>
    <row r="651" spans="1:65" s="2" customFormat="1" ht="37.9" customHeight="1" x14ac:dyDescent="0.2">
      <c r="A651" s="34"/>
      <c r="B651" s="35"/>
      <c r="C651" s="173" t="s">
        <v>651</v>
      </c>
      <c r="D651" s="173" t="s">
        <v>146</v>
      </c>
      <c r="E651" s="174" t="s">
        <v>1153</v>
      </c>
      <c r="F651" s="175" t="s">
        <v>1154</v>
      </c>
      <c r="G651" s="176" t="s">
        <v>149</v>
      </c>
      <c r="H651" s="177">
        <v>248.93</v>
      </c>
      <c r="I651" s="178"/>
      <c r="J651" s="179">
        <f>ROUND(I651*H651,2)</f>
        <v>0</v>
      </c>
      <c r="K651" s="175" t="s">
        <v>150</v>
      </c>
      <c r="L651" s="39"/>
      <c r="M651" s="180" t="s">
        <v>19</v>
      </c>
      <c r="N651" s="181" t="s">
        <v>43</v>
      </c>
      <c r="O651" s="64"/>
      <c r="P651" s="182">
        <f>O651*H651</f>
        <v>0</v>
      </c>
      <c r="Q651" s="182">
        <v>0</v>
      </c>
      <c r="R651" s="182">
        <f>Q651*H651</f>
        <v>0</v>
      </c>
      <c r="S651" s="182">
        <v>0</v>
      </c>
      <c r="T651" s="183">
        <f>S651*H651</f>
        <v>0</v>
      </c>
      <c r="U651" s="34"/>
      <c r="V651" s="34"/>
      <c r="W651" s="34"/>
      <c r="X651" s="34"/>
      <c r="Y651" s="34"/>
      <c r="Z651" s="34"/>
      <c r="AA651" s="34"/>
      <c r="AB651" s="34"/>
      <c r="AC651" s="34"/>
      <c r="AD651" s="34"/>
      <c r="AE651" s="34"/>
      <c r="AR651" s="184" t="s">
        <v>194</v>
      </c>
      <c r="AT651" s="184" t="s">
        <v>146</v>
      </c>
      <c r="AU651" s="184" t="s">
        <v>82</v>
      </c>
      <c r="AY651" s="17" t="s">
        <v>143</v>
      </c>
      <c r="BE651" s="185">
        <f>IF(N651="základní",J651,0)</f>
        <v>0</v>
      </c>
      <c r="BF651" s="185">
        <f>IF(N651="snížená",J651,0)</f>
        <v>0</v>
      </c>
      <c r="BG651" s="185">
        <f>IF(N651="zákl. přenesená",J651,0)</f>
        <v>0</v>
      </c>
      <c r="BH651" s="185">
        <f>IF(N651="sníž. přenesená",J651,0)</f>
        <v>0</v>
      </c>
      <c r="BI651" s="185">
        <f>IF(N651="nulová",J651,0)</f>
        <v>0</v>
      </c>
      <c r="BJ651" s="17" t="s">
        <v>80</v>
      </c>
      <c r="BK651" s="185">
        <f>ROUND(I651*H651,2)</f>
        <v>0</v>
      </c>
      <c r="BL651" s="17" t="s">
        <v>194</v>
      </c>
      <c r="BM651" s="184" t="s">
        <v>1155</v>
      </c>
    </row>
    <row r="652" spans="1:65" s="2" customFormat="1" ht="11.25" x14ac:dyDescent="0.2">
      <c r="A652" s="34"/>
      <c r="B652" s="35"/>
      <c r="C652" s="36"/>
      <c r="D652" s="186" t="s">
        <v>152</v>
      </c>
      <c r="E652" s="36"/>
      <c r="F652" s="187" t="s">
        <v>1156</v>
      </c>
      <c r="G652" s="36"/>
      <c r="H652" s="36"/>
      <c r="I652" s="188"/>
      <c r="J652" s="36"/>
      <c r="K652" s="36"/>
      <c r="L652" s="39"/>
      <c r="M652" s="189"/>
      <c r="N652" s="190"/>
      <c r="O652" s="64"/>
      <c r="P652" s="64"/>
      <c r="Q652" s="64"/>
      <c r="R652" s="64"/>
      <c r="S652" s="64"/>
      <c r="T652" s="65"/>
      <c r="U652" s="34"/>
      <c r="V652" s="34"/>
      <c r="W652" s="34"/>
      <c r="X652" s="34"/>
      <c r="Y652" s="34"/>
      <c r="Z652" s="34"/>
      <c r="AA652" s="34"/>
      <c r="AB652" s="34"/>
      <c r="AC652" s="34"/>
      <c r="AD652" s="34"/>
      <c r="AE652" s="34"/>
      <c r="AT652" s="17" t="s">
        <v>152</v>
      </c>
      <c r="AU652" s="17" t="s">
        <v>82</v>
      </c>
    </row>
    <row r="653" spans="1:65" s="2" customFormat="1" ht="49.15" customHeight="1" x14ac:dyDescent="0.2">
      <c r="A653" s="34"/>
      <c r="B653" s="35"/>
      <c r="C653" s="173" t="s">
        <v>1157</v>
      </c>
      <c r="D653" s="173" t="s">
        <v>146</v>
      </c>
      <c r="E653" s="174" t="s">
        <v>1158</v>
      </c>
      <c r="F653" s="175" t="s">
        <v>1159</v>
      </c>
      <c r="G653" s="176" t="s">
        <v>180</v>
      </c>
      <c r="H653" s="177">
        <v>2.1080000000000001</v>
      </c>
      <c r="I653" s="178"/>
      <c r="J653" s="179">
        <f>ROUND(I653*H653,2)</f>
        <v>0</v>
      </c>
      <c r="K653" s="175" t="s">
        <v>150</v>
      </c>
      <c r="L653" s="39"/>
      <c r="M653" s="180" t="s">
        <v>19</v>
      </c>
      <c r="N653" s="181" t="s">
        <v>43</v>
      </c>
      <c r="O653" s="64"/>
      <c r="P653" s="182">
        <f>O653*H653</f>
        <v>0</v>
      </c>
      <c r="Q653" s="182">
        <v>0</v>
      </c>
      <c r="R653" s="182">
        <f>Q653*H653</f>
        <v>0</v>
      </c>
      <c r="S653" s="182">
        <v>0</v>
      </c>
      <c r="T653" s="183">
        <f>S653*H653</f>
        <v>0</v>
      </c>
      <c r="U653" s="34"/>
      <c r="V653" s="34"/>
      <c r="W653" s="34"/>
      <c r="X653" s="34"/>
      <c r="Y653" s="34"/>
      <c r="Z653" s="34"/>
      <c r="AA653" s="34"/>
      <c r="AB653" s="34"/>
      <c r="AC653" s="34"/>
      <c r="AD653" s="34"/>
      <c r="AE653" s="34"/>
      <c r="AR653" s="184" t="s">
        <v>194</v>
      </c>
      <c r="AT653" s="184" t="s">
        <v>146</v>
      </c>
      <c r="AU653" s="184" t="s">
        <v>82</v>
      </c>
      <c r="AY653" s="17" t="s">
        <v>143</v>
      </c>
      <c r="BE653" s="185">
        <f>IF(N653="základní",J653,0)</f>
        <v>0</v>
      </c>
      <c r="BF653" s="185">
        <f>IF(N653="snížená",J653,0)</f>
        <v>0</v>
      </c>
      <c r="BG653" s="185">
        <f>IF(N653="zákl. přenesená",J653,0)</f>
        <v>0</v>
      </c>
      <c r="BH653" s="185">
        <f>IF(N653="sníž. přenesená",J653,0)</f>
        <v>0</v>
      </c>
      <c r="BI653" s="185">
        <f>IF(N653="nulová",J653,0)</f>
        <v>0</v>
      </c>
      <c r="BJ653" s="17" t="s">
        <v>80</v>
      </c>
      <c r="BK653" s="185">
        <f>ROUND(I653*H653,2)</f>
        <v>0</v>
      </c>
      <c r="BL653" s="17" t="s">
        <v>194</v>
      </c>
      <c r="BM653" s="184" t="s">
        <v>1160</v>
      </c>
    </row>
    <row r="654" spans="1:65" s="2" customFormat="1" ht="11.25" x14ac:dyDescent="0.2">
      <c r="A654" s="34"/>
      <c r="B654" s="35"/>
      <c r="C654" s="36"/>
      <c r="D654" s="186" t="s">
        <v>152</v>
      </c>
      <c r="E654" s="36"/>
      <c r="F654" s="187" t="s">
        <v>1161</v>
      </c>
      <c r="G654" s="36"/>
      <c r="H654" s="36"/>
      <c r="I654" s="188"/>
      <c r="J654" s="36"/>
      <c r="K654" s="36"/>
      <c r="L654" s="39"/>
      <c r="M654" s="189"/>
      <c r="N654" s="190"/>
      <c r="O654" s="64"/>
      <c r="P654" s="64"/>
      <c r="Q654" s="64"/>
      <c r="R654" s="64"/>
      <c r="S654" s="64"/>
      <c r="T654" s="65"/>
      <c r="U654" s="34"/>
      <c r="V654" s="34"/>
      <c r="W654" s="34"/>
      <c r="X654" s="34"/>
      <c r="Y654" s="34"/>
      <c r="Z654" s="34"/>
      <c r="AA654" s="34"/>
      <c r="AB654" s="34"/>
      <c r="AC654" s="34"/>
      <c r="AD654" s="34"/>
      <c r="AE654" s="34"/>
      <c r="AT654" s="17" t="s">
        <v>152</v>
      </c>
      <c r="AU654" s="17" t="s">
        <v>82</v>
      </c>
    </row>
    <row r="655" spans="1:65" s="12" customFormat="1" ht="22.9" customHeight="1" x14ac:dyDescent="0.2">
      <c r="B655" s="157"/>
      <c r="C655" s="158"/>
      <c r="D655" s="159" t="s">
        <v>71</v>
      </c>
      <c r="E655" s="171" t="s">
        <v>1162</v>
      </c>
      <c r="F655" s="171" t="s">
        <v>1163</v>
      </c>
      <c r="G655" s="158"/>
      <c r="H655" s="158"/>
      <c r="I655" s="161"/>
      <c r="J655" s="172">
        <f>BK655</f>
        <v>0</v>
      </c>
      <c r="K655" s="158"/>
      <c r="L655" s="163"/>
      <c r="M655" s="164"/>
      <c r="N655" s="165"/>
      <c r="O655" s="165"/>
      <c r="P655" s="166">
        <f>SUM(P656:P681)</f>
        <v>0</v>
      </c>
      <c r="Q655" s="165"/>
      <c r="R655" s="166">
        <f>SUM(R656:R681)</f>
        <v>0</v>
      </c>
      <c r="S655" s="165"/>
      <c r="T655" s="167">
        <f>SUM(T656:T681)</f>
        <v>0</v>
      </c>
      <c r="AR655" s="168" t="s">
        <v>82</v>
      </c>
      <c r="AT655" s="169" t="s">
        <v>71</v>
      </c>
      <c r="AU655" s="169" t="s">
        <v>80</v>
      </c>
      <c r="AY655" s="168" t="s">
        <v>143</v>
      </c>
      <c r="BK655" s="170">
        <f>SUM(BK656:BK681)</f>
        <v>0</v>
      </c>
    </row>
    <row r="656" spans="1:65" s="2" customFormat="1" ht="24.2" customHeight="1" x14ac:dyDescent="0.2">
      <c r="A656" s="34"/>
      <c r="B656" s="35"/>
      <c r="C656" s="173" t="s">
        <v>666</v>
      </c>
      <c r="D656" s="173" t="s">
        <v>146</v>
      </c>
      <c r="E656" s="174" t="s">
        <v>1164</v>
      </c>
      <c r="F656" s="175" t="s">
        <v>1165</v>
      </c>
      <c r="G656" s="176" t="s">
        <v>149</v>
      </c>
      <c r="H656" s="177">
        <v>85.69</v>
      </c>
      <c r="I656" s="178"/>
      <c r="J656" s="179">
        <f>ROUND(I656*H656,2)</f>
        <v>0</v>
      </c>
      <c r="K656" s="175" t="s">
        <v>150</v>
      </c>
      <c r="L656" s="39"/>
      <c r="M656" s="180" t="s">
        <v>19</v>
      </c>
      <c r="N656" s="181" t="s">
        <v>43</v>
      </c>
      <c r="O656" s="64"/>
      <c r="P656" s="182">
        <f>O656*H656</f>
        <v>0</v>
      </c>
      <c r="Q656" s="182">
        <v>0</v>
      </c>
      <c r="R656" s="182">
        <f>Q656*H656</f>
        <v>0</v>
      </c>
      <c r="S656" s="182">
        <v>0</v>
      </c>
      <c r="T656" s="183">
        <f>S656*H656</f>
        <v>0</v>
      </c>
      <c r="U656" s="34"/>
      <c r="V656" s="34"/>
      <c r="W656" s="34"/>
      <c r="X656" s="34"/>
      <c r="Y656" s="34"/>
      <c r="Z656" s="34"/>
      <c r="AA656" s="34"/>
      <c r="AB656" s="34"/>
      <c r="AC656" s="34"/>
      <c r="AD656" s="34"/>
      <c r="AE656" s="34"/>
      <c r="AR656" s="184" t="s">
        <v>194</v>
      </c>
      <c r="AT656" s="184" t="s">
        <v>146</v>
      </c>
      <c r="AU656" s="184" t="s">
        <v>82</v>
      </c>
      <c r="AY656" s="17" t="s">
        <v>143</v>
      </c>
      <c r="BE656" s="185">
        <f>IF(N656="základní",J656,0)</f>
        <v>0</v>
      </c>
      <c r="BF656" s="185">
        <f>IF(N656="snížená",J656,0)</f>
        <v>0</v>
      </c>
      <c r="BG656" s="185">
        <f>IF(N656="zákl. přenesená",J656,0)</f>
        <v>0</v>
      </c>
      <c r="BH656" s="185">
        <f>IF(N656="sníž. přenesená",J656,0)</f>
        <v>0</v>
      </c>
      <c r="BI656" s="185">
        <f>IF(N656="nulová",J656,0)</f>
        <v>0</v>
      </c>
      <c r="BJ656" s="17" t="s">
        <v>80</v>
      </c>
      <c r="BK656" s="185">
        <f>ROUND(I656*H656,2)</f>
        <v>0</v>
      </c>
      <c r="BL656" s="17" t="s">
        <v>194</v>
      </c>
      <c r="BM656" s="184" t="s">
        <v>1166</v>
      </c>
    </row>
    <row r="657" spans="1:65" s="2" customFormat="1" ht="11.25" x14ac:dyDescent="0.2">
      <c r="A657" s="34"/>
      <c r="B657" s="35"/>
      <c r="C657" s="36"/>
      <c r="D657" s="186" t="s">
        <v>152</v>
      </c>
      <c r="E657" s="36"/>
      <c r="F657" s="187" t="s">
        <v>1167</v>
      </c>
      <c r="G657" s="36"/>
      <c r="H657" s="36"/>
      <c r="I657" s="188"/>
      <c r="J657" s="36"/>
      <c r="K657" s="36"/>
      <c r="L657" s="39"/>
      <c r="M657" s="189"/>
      <c r="N657" s="190"/>
      <c r="O657" s="64"/>
      <c r="P657" s="64"/>
      <c r="Q657" s="64"/>
      <c r="R657" s="64"/>
      <c r="S657" s="64"/>
      <c r="T657" s="65"/>
      <c r="U657" s="34"/>
      <c r="V657" s="34"/>
      <c r="W657" s="34"/>
      <c r="X657" s="34"/>
      <c r="Y657" s="34"/>
      <c r="Z657" s="34"/>
      <c r="AA657" s="34"/>
      <c r="AB657" s="34"/>
      <c r="AC657" s="34"/>
      <c r="AD657" s="34"/>
      <c r="AE657" s="34"/>
      <c r="AT657" s="17" t="s">
        <v>152</v>
      </c>
      <c r="AU657" s="17" t="s">
        <v>82</v>
      </c>
    </row>
    <row r="658" spans="1:65" s="2" customFormat="1" ht="24.2" customHeight="1" x14ac:dyDescent="0.2">
      <c r="A658" s="34"/>
      <c r="B658" s="35"/>
      <c r="C658" s="173" t="s">
        <v>1168</v>
      </c>
      <c r="D658" s="173" t="s">
        <v>146</v>
      </c>
      <c r="E658" s="174" t="s">
        <v>1169</v>
      </c>
      <c r="F658" s="175" t="s">
        <v>1170</v>
      </c>
      <c r="G658" s="176" t="s">
        <v>149</v>
      </c>
      <c r="H658" s="177">
        <v>85.69</v>
      </c>
      <c r="I658" s="178"/>
      <c r="J658" s="179">
        <f>ROUND(I658*H658,2)</f>
        <v>0</v>
      </c>
      <c r="K658" s="175" t="s">
        <v>150</v>
      </c>
      <c r="L658" s="39"/>
      <c r="M658" s="180" t="s">
        <v>19</v>
      </c>
      <c r="N658" s="181" t="s">
        <v>43</v>
      </c>
      <c r="O658" s="64"/>
      <c r="P658" s="182">
        <f>O658*H658</f>
        <v>0</v>
      </c>
      <c r="Q658" s="182">
        <v>0</v>
      </c>
      <c r="R658" s="182">
        <f>Q658*H658</f>
        <v>0</v>
      </c>
      <c r="S658" s="182">
        <v>0</v>
      </c>
      <c r="T658" s="183">
        <f>S658*H658</f>
        <v>0</v>
      </c>
      <c r="U658" s="34"/>
      <c r="V658" s="34"/>
      <c r="W658" s="34"/>
      <c r="X658" s="34"/>
      <c r="Y658" s="34"/>
      <c r="Z658" s="34"/>
      <c r="AA658" s="34"/>
      <c r="AB658" s="34"/>
      <c r="AC658" s="34"/>
      <c r="AD658" s="34"/>
      <c r="AE658" s="34"/>
      <c r="AR658" s="184" t="s">
        <v>194</v>
      </c>
      <c r="AT658" s="184" t="s">
        <v>146</v>
      </c>
      <c r="AU658" s="184" t="s">
        <v>82</v>
      </c>
      <c r="AY658" s="17" t="s">
        <v>143</v>
      </c>
      <c r="BE658" s="185">
        <f>IF(N658="základní",J658,0)</f>
        <v>0</v>
      </c>
      <c r="BF658" s="185">
        <f>IF(N658="snížená",J658,0)</f>
        <v>0</v>
      </c>
      <c r="BG658" s="185">
        <f>IF(N658="zákl. přenesená",J658,0)</f>
        <v>0</v>
      </c>
      <c r="BH658" s="185">
        <f>IF(N658="sníž. přenesená",J658,0)</f>
        <v>0</v>
      </c>
      <c r="BI658" s="185">
        <f>IF(N658="nulová",J658,0)</f>
        <v>0</v>
      </c>
      <c r="BJ658" s="17" t="s">
        <v>80</v>
      </c>
      <c r="BK658" s="185">
        <f>ROUND(I658*H658,2)</f>
        <v>0</v>
      </c>
      <c r="BL658" s="17" t="s">
        <v>194</v>
      </c>
      <c r="BM658" s="184" t="s">
        <v>1171</v>
      </c>
    </row>
    <row r="659" spans="1:65" s="2" customFormat="1" ht="11.25" x14ac:dyDescent="0.2">
      <c r="A659" s="34"/>
      <c r="B659" s="35"/>
      <c r="C659" s="36"/>
      <c r="D659" s="186" t="s">
        <v>152</v>
      </c>
      <c r="E659" s="36"/>
      <c r="F659" s="187" t="s">
        <v>1172</v>
      </c>
      <c r="G659" s="36"/>
      <c r="H659" s="36"/>
      <c r="I659" s="188"/>
      <c r="J659" s="36"/>
      <c r="K659" s="36"/>
      <c r="L659" s="39"/>
      <c r="M659" s="189"/>
      <c r="N659" s="190"/>
      <c r="O659" s="64"/>
      <c r="P659" s="64"/>
      <c r="Q659" s="64"/>
      <c r="R659" s="64"/>
      <c r="S659" s="64"/>
      <c r="T659" s="65"/>
      <c r="U659" s="34"/>
      <c r="V659" s="34"/>
      <c r="W659" s="34"/>
      <c r="X659" s="34"/>
      <c r="Y659" s="34"/>
      <c r="Z659" s="34"/>
      <c r="AA659" s="34"/>
      <c r="AB659" s="34"/>
      <c r="AC659" s="34"/>
      <c r="AD659" s="34"/>
      <c r="AE659" s="34"/>
      <c r="AT659" s="17" t="s">
        <v>152</v>
      </c>
      <c r="AU659" s="17" t="s">
        <v>82</v>
      </c>
    </row>
    <row r="660" spans="1:65" s="2" customFormat="1" ht="21.75" customHeight="1" x14ac:dyDescent="0.2">
      <c r="A660" s="34"/>
      <c r="B660" s="35"/>
      <c r="C660" s="173" t="s">
        <v>1173</v>
      </c>
      <c r="D660" s="173" t="s">
        <v>146</v>
      </c>
      <c r="E660" s="174" t="s">
        <v>1174</v>
      </c>
      <c r="F660" s="175" t="s">
        <v>1175</v>
      </c>
      <c r="G660" s="176" t="s">
        <v>149</v>
      </c>
      <c r="H660" s="177">
        <v>42.793999999999997</v>
      </c>
      <c r="I660" s="178"/>
      <c r="J660" s="179">
        <f>ROUND(I660*H660,2)</f>
        <v>0</v>
      </c>
      <c r="K660" s="175" t="s">
        <v>150</v>
      </c>
      <c r="L660" s="39"/>
      <c r="M660" s="180" t="s">
        <v>19</v>
      </c>
      <c r="N660" s="181" t="s">
        <v>43</v>
      </c>
      <c r="O660" s="64"/>
      <c r="P660" s="182">
        <f>O660*H660</f>
        <v>0</v>
      </c>
      <c r="Q660" s="182">
        <v>0</v>
      </c>
      <c r="R660" s="182">
        <f>Q660*H660</f>
        <v>0</v>
      </c>
      <c r="S660" s="182">
        <v>0</v>
      </c>
      <c r="T660" s="183">
        <f>S660*H660</f>
        <v>0</v>
      </c>
      <c r="U660" s="34"/>
      <c r="V660" s="34"/>
      <c r="W660" s="34"/>
      <c r="X660" s="34"/>
      <c r="Y660" s="34"/>
      <c r="Z660" s="34"/>
      <c r="AA660" s="34"/>
      <c r="AB660" s="34"/>
      <c r="AC660" s="34"/>
      <c r="AD660" s="34"/>
      <c r="AE660" s="34"/>
      <c r="AR660" s="184" t="s">
        <v>194</v>
      </c>
      <c r="AT660" s="184" t="s">
        <v>146</v>
      </c>
      <c r="AU660" s="184" t="s">
        <v>82</v>
      </c>
      <c r="AY660" s="17" t="s">
        <v>143</v>
      </c>
      <c r="BE660" s="185">
        <f>IF(N660="základní",J660,0)</f>
        <v>0</v>
      </c>
      <c r="BF660" s="185">
        <f>IF(N660="snížená",J660,0)</f>
        <v>0</v>
      </c>
      <c r="BG660" s="185">
        <f>IF(N660="zákl. přenesená",J660,0)</f>
        <v>0</v>
      </c>
      <c r="BH660" s="185">
        <f>IF(N660="sníž. přenesená",J660,0)</f>
        <v>0</v>
      </c>
      <c r="BI660" s="185">
        <f>IF(N660="nulová",J660,0)</f>
        <v>0</v>
      </c>
      <c r="BJ660" s="17" t="s">
        <v>80</v>
      </c>
      <c r="BK660" s="185">
        <f>ROUND(I660*H660,2)</f>
        <v>0</v>
      </c>
      <c r="BL660" s="17" t="s">
        <v>194</v>
      </c>
      <c r="BM660" s="184" t="s">
        <v>1176</v>
      </c>
    </row>
    <row r="661" spans="1:65" s="2" customFormat="1" ht="11.25" x14ac:dyDescent="0.2">
      <c r="A661" s="34"/>
      <c r="B661" s="35"/>
      <c r="C661" s="36"/>
      <c r="D661" s="186" t="s">
        <v>152</v>
      </c>
      <c r="E661" s="36"/>
      <c r="F661" s="187" t="s">
        <v>1177</v>
      </c>
      <c r="G661" s="36"/>
      <c r="H661" s="36"/>
      <c r="I661" s="188"/>
      <c r="J661" s="36"/>
      <c r="K661" s="36"/>
      <c r="L661" s="39"/>
      <c r="M661" s="189"/>
      <c r="N661" s="190"/>
      <c r="O661" s="64"/>
      <c r="P661" s="64"/>
      <c r="Q661" s="64"/>
      <c r="R661" s="64"/>
      <c r="S661" s="64"/>
      <c r="T661" s="65"/>
      <c r="U661" s="34"/>
      <c r="V661" s="34"/>
      <c r="W661" s="34"/>
      <c r="X661" s="34"/>
      <c r="Y661" s="34"/>
      <c r="Z661" s="34"/>
      <c r="AA661" s="34"/>
      <c r="AB661" s="34"/>
      <c r="AC661" s="34"/>
      <c r="AD661" s="34"/>
      <c r="AE661" s="34"/>
      <c r="AT661" s="17" t="s">
        <v>152</v>
      </c>
      <c r="AU661" s="17" t="s">
        <v>82</v>
      </c>
    </row>
    <row r="662" spans="1:65" s="15" customFormat="1" ht="11.25" x14ac:dyDescent="0.2">
      <c r="B662" s="224"/>
      <c r="C662" s="225"/>
      <c r="D662" s="203" t="s">
        <v>159</v>
      </c>
      <c r="E662" s="226" t="s">
        <v>19</v>
      </c>
      <c r="F662" s="227" t="s">
        <v>239</v>
      </c>
      <c r="G662" s="225"/>
      <c r="H662" s="226" t="s">
        <v>19</v>
      </c>
      <c r="I662" s="228"/>
      <c r="J662" s="225"/>
      <c r="K662" s="225"/>
      <c r="L662" s="229"/>
      <c r="M662" s="230"/>
      <c r="N662" s="231"/>
      <c r="O662" s="231"/>
      <c r="P662" s="231"/>
      <c r="Q662" s="231"/>
      <c r="R662" s="231"/>
      <c r="S662" s="231"/>
      <c r="T662" s="232"/>
      <c r="AT662" s="233" t="s">
        <v>159</v>
      </c>
      <c r="AU662" s="233" t="s">
        <v>82</v>
      </c>
      <c r="AV662" s="15" t="s">
        <v>80</v>
      </c>
      <c r="AW662" s="15" t="s">
        <v>33</v>
      </c>
      <c r="AX662" s="15" t="s">
        <v>72</v>
      </c>
      <c r="AY662" s="233" t="s">
        <v>143</v>
      </c>
    </row>
    <row r="663" spans="1:65" s="13" customFormat="1" ht="11.25" x14ac:dyDescent="0.2">
      <c r="B663" s="201"/>
      <c r="C663" s="202"/>
      <c r="D663" s="203" t="s">
        <v>159</v>
      </c>
      <c r="E663" s="204" t="s">
        <v>19</v>
      </c>
      <c r="F663" s="205" t="s">
        <v>1178</v>
      </c>
      <c r="G663" s="202"/>
      <c r="H663" s="206">
        <v>21.12</v>
      </c>
      <c r="I663" s="207"/>
      <c r="J663" s="202"/>
      <c r="K663" s="202"/>
      <c r="L663" s="208"/>
      <c r="M663" s="209"/>
      <c r="N663" s="210"/>
      <c r="O663" s="210"/>
      <c r="P663" s="210"/>
      <c r="Q663" s="210"/>
      <c r="R663" s="210"/>
      <c r="S663" s="210"/>
      <c r="T663" s="211"/>
      <c r="AT663" s="212" t="s">
        <v>159</v>
      </c>
      <c r="AU663" s="212" t="s">
        <v>82</v>
      </c>
      <c r="AV663" s="13" t="s">
        <v>82</v>
      </c>
      <c r="AW663" s="13" t="s">
        <v>33</v>
      </c>
      <c r="AX663" s="13" t="s">
        <v>72</v>
      </c>
      <c r="AY663" s="212" t="s">
        <v>143</v>
      </c>
    </row>
    <row r="664" spans="1:65" s="15" customFormat="1" ht="11.25" x14ac:dyDescent="0.2">
      <c r="B664" s="224"/>
      <c r="C664" s="225"/>
      <c r="D664" s="203" t="s">
        <v>159</v>
      </c>
      <c r="E664" s="226" t="s">
        <v>19</v>
      </c>
      <c r="F664" s="227" t="s">
        <v>241</v>
      </c>
      <c r="G664" s="225"/>
      <c r="H664" s="226" t="s">
        <v>19</v>
      </c>
      <c r="I664" s="228"/>
      <c r="J664" s="225"/>
      <c r="K664" s="225"/>
      <c r="L664" s="229"/>
      <c r="M664" s="230"/>
      <c r="N664" s="231"/>
      <c r="O664" s="231"/>
      <c r="P664" s="231"/>
      <c r="Q664" s="231"/>
      <c r="R664" s="231"/>
      <c r="S664" s="231"/>
      <c r="T664" s="232"/>
      <c r="AT664" s="233" t="s">
        <v>159</v>
      </c>
      <c r="AU664" s="233" t="s">
        <v>82</v>
      </c>
      <c r="AV664" s="15" t="s">
        <v>80</v>
      </c>
      <c r="AW664" s="15" t="s">
        <v>33</v>
      </c>
      <c r="AX664" s="15" t="s">
        <v>72</v>
      </c>
      <c r="AY664" s="233" t="s">
        <v>143</v>
      </c>
    </row>
    <row r="665" spans="1:65" s="13" customFormat="1" ht="11.25" x14ac:dyDescent="0.2">
      <c r="B665" s="201"/>
      <c r="C665" s="202"/>
      <c r="D665" s="203" t="s">
        <v>159</v>
      </c>
      <c r="E665" s="204" t="s">
        <v>19</v>
      </c>
      <c r="F665" s="205" t="s">
        <v>1179</v>
      </c>
      <c r="G665" s="202"/>
      <c r="H665" s="206">
        <v>21.673999999999999</v>
      </c>
      <c r="I665" s="207"/>
      <c r="J665" s="202"/>
      <c r="K665" s="202"/>
      <c r="L665" s="208"/>
      <c r="M665" s="209"/>
      <c r="N665" s="210"/>
      <c r="O665" s="210"/>
      <c r="P665" s="210"/>
      <c r="Q665" s="210"/>
      <c r="R665" s="210"/>
      <c r="S665" s="210"/>
      <c r="T665" s="211"/>
      <c r="AT665" s="212" t="s">
        <v>159</v>
      </c>
      <c r="AU665" s="212" t="s">
        <v>82</v>
      </c>
      <c r="AV665" s="13" t="s">
        <v>82</v>
      </c>
      <c r="AW665" s="13" t="s">
        <v>33</v>
      </c>
      <c r="AX665" s="13" t="s">
        <v>72</v>
      </c>
      <c r="AY665" s="212" t="s">
        <v>143</v>
      </c>
    </row>
    <row r="666" spans="1:65" s="14" customFormat="1" ht="11.25" x14ac:dyDescent="0.2">
      <c r="B666" s="213"/>
      <c r="C666" s="214"/>
      <c r="D666" s="203" t="s">
        <v>159</v>
      </c>
      <c r="E666" s="215" t="s">
        <v>19</v>
      </c>
      <c r="F666" s="216" t="s">
        <v>161</v>
      </c>
      <c r="G666" s="214"/>
      <c r="H666" s="217">
        <v>42.793999999999997</v>
      </c>
      <c r="I666" s="218"/>
      <c r="J666" s="214"/>
      <c r="K666" s="214"/>
      <c r="L666" s="219"/>
      <c r="M666" s="220"/>
      <c r="N666" s="221"/>
      <c r="O666" s="221"/>
      <c r="P666" s="221"/>
      <c r="Q666" s="221"/>
      <c r="R666" s="221"/>
      <c r="S666" s="221"/>
      <c r="T666" s="222"/>
      <c r="AT666" s="223" t="s">
        <v>159</v>
      </c>
      <c r="AU666" s="223" t="s">
        <v>82</v>
      </c>
      <c r="AV666" s="14" t="s">
        <v>151</v>
      </c>
      <c r="AW666" s="14" t="s">
        <v>33</v>
      </c>
      <c r="AX666" s="14" t="s">
        <v>80</v>
      </c>
      <c r="AY666" s="223" t="s">
        <v>143</v>
      </c>
    </row>
    <row r="667" spans="1:65" s="2" customFormat="1" ht="37.9" customHeight="1" x14ac:dyDescent="0.2">
      <c r="A667" s="34"/>
      <c r="B667" s="35"/>
      <c r="C667" s="173" t="s">
        <v>656</v>
      </c>
      <c r="D667" s="173" t="s">
        <v>146</v>
      </c>
      <c r="E667" s="174" t="s">
        <v>1180</v>
      </c>
      <c r="F667" s="175" t="s">
        <v>1181</v>
      </c>
      <c r="G667" s="176" t="s">
        <v>149</v>
      </c>
      <c r="H667" s="177">
        <v>85.69</v>
      </c>
      <c r="I667" s="178"/>
      <c r="J667" s="179">
        <f>ROUND(I667*H667,2)</f>
        <v>0</v>
      </c>
      <c r="K667" s="175" t="s">
        <v>150</v>
      </c>
      <c r="L667" s="39"/>
      <c r="M667" s="180" t="s">
        <v>19</v>
      </c>
      <c r="N667" s="181" t="s">
        <v>43</v>
      </c>
      <c r="O667" s="64"/>
      <c r="P667" s="182">
        <f>O667*H667</f>
        <v>0</v>
      </c>
      <c r="Q667" s="182">
        <v>0</v>
      </c>
      <c r="R667" s="182">
        <f>Q667*H667</f>
        <v>0</v>
      </c>
      <c r="S667" s="182">
        <v>0</v>
      </c>
      <c r="T667" s="183">
        <f>S667*H667</f>
        <v>0</v>
      </c>
      <c r="U667" s="34"/>
      <c r="V667" s="34"/>
      <c r="W667" s="34"/>
      <c r="X667" s="34"/>
      <c r="Y667" s="34"/>
      <c r="Z667" s="34"/>
      <c r="AA667" s="34"/>
      <c r="AB667" s="34"/>
      <c r="AC667" s="34"/>
      <c r="AD667" s="34"/>
      <c r="AE667" s="34"/>
      <c r="AR667" s="184" t="s">
        <v>194</v>
      </c>
      <c r="AT667" s="184" t="s">
        <v>146</v>
      </c>
      <c r="AU667" s="184" t="s">
        <v>82</v>
      </c>
      <c r="AY667" s="17" t="s">
        <v>143</v>
      </c>
      <c r="BE667" s="185">
        <f>IF(N667="základní",J667,0)</f>
        <v>0</v>
      </c>
      <c r="BF667" s="185">
        <f>IF(N667="snížená",J667,0)</f>
        <v>0</v>
      </c>
      <c r="BG667" s="185">
        <f>IF(N667="zákl. přenesená",J667,0)</f>
        <v>0</v>
      </c>
      <c r="BH667" s="185">
        <f>IF(N667="sníž. přenesená",J667,0)</f>
        <v>0</v>
      </c>
      <c r="BI667" s="185">
        <f>IF(N667="nulová",J667,0)</f>
        <v>0</v>
      </c>
      <c r="BJ667" s="17" t="s">
        <v>80</v>
      </c>
      <c r="BK667" s="185">
        <f>ROUND(I667*H667,2)</f>
        <v>0</v>
      </c>
      <c r="BL667" s="17" t="s">
        <v>194</v>
      </c>
      <c r="BM667" s="184" t="s">
        <v>1182</v>
      </c>
    </row>
    <row r="668" spans="1:65" s="2" customFormat="1" ht="11.25" x14ac:dyDescent="0.2">
      <c r="A668" s="34"/>
      <c r="B668" s="35"/>
      <c r="C668" s="36"/>
      <c r="D668" s="186" t="s">
        <v>152</v>
      </c>
      <c r="E668" s="36"/>
      <c r="F668" s="187" t="s">
        <v>1183</v>
      </c>
      <c r="G668" s="36"/>
      <c r="H668" s="36"/>
      <c r="I668" s="188"/>
      <c r="J668" s="36"/>
      <c r="K668" s="36"/>
      <c r="L668" s="39"/>
      <c r="M668" s="189"/>
      <c r="N668" s="190"/>
      <c r="O668" s="64"/>
      <c r="P668" s="64"/>
      <c r="Q668" s="64"/>
      <c r="R668" s="64"/>
      <c r="S668" s="64"/>
      <c r="T668" s="65"/>
      <c r="U668" s="34"/>
      <c r="V668" s="34"/>
      <c r="W668" s="34"/>
      <c r="X668" s="34"/>
      <c r="Y668" s="34"/>
      <c r="Z668" s="34"/>
      <c r="AA668" s="34"/>
      <c r="AB668" s="34"/>
      <c r="AC668" s="34"/>
      <c r="AD668" s="34"/>
      <c r="AE668" s="34"/>
      <c r="AT668" s="17" t="s">
        <v>152</v>
      </c>
      <c r="AU668" s="17" t="s">
        <v>82</v>
      </c>
    </row>
    <row r="669" spans="1:65" s="2" customFormat="1" ht="16.5" customHeight="1" x14ac:dyDescent="0.2">
      <c r="A669" s="34"/>
      <c r="B669" s="35"/>
      <c r="C669" s="191" t="s">
        <v>1184</v>
      </c>
      <c r="D669" s="191" t="s">
        <v>155</v>
      </c>
      <c r="E669" s="192" t="s">
        <v>1185</v>
      </c>
      <c r="F669" s="193" t="s">
        <v>1186</v>
      </c>
      <c r="G669" s="194" t="s">
        <v>149</v>
      </c>
      <c r="H669" s="195">
        <v>94.259</v>
      </c>
      <c r="I669" s="196"/>
      <c r="J669" s="197">
        <f>ROUND(I669*H669,2)</f>
        <v>0</v>
      </c>
      <c r="K669" s="193" t="s">
        <v>150</v>
      </c>
      <c r="L669" s="198"/>
      <c r="M669" s="199" t="s">
        <v>19</v>
      </c>
      <c r="N669" s="200" t="s">
        <v>43</v>
      </c>
      <c r="O669" s="64"/>
      <c r="P669" s="182">
        <f>O669*H669</f>
        <v>0</v>
      </c>
      <c r="Q669" s="182">
        <v>0</v>
      </c>
      <c r="R669" s="182">
        <f>Q669*H669</f>
        <v>0</v>
      </c>
      <c r="S669" s="182">
        <v>0</v>
      </c>
      <c r="T669" s="183">
        <f>S669*H669</f>
        <v>0</v>
      </c>
      <c r="U669" s="34"/>
      <c r="V669" s="34"/>
      <c r="W669" s="34"/>
      <c r="X669" s="34"/>
      <c r="Y669" s="34"/>
      <c r="Z669" s="34"/>
      <c r="AA669" s="34"/>
      <c r="AB669" s="34"/>
      <c r="AC669" s="34"/>
      <c r="AD669" s="34"/>
      <c r="AE669" s="34"/>
      <c r="AR669" s="184" t="s">
        <v>232</v>
      </c>
      <c r="AT669" s="184" t="s">
        <v>155</v>
      </c>
      <c r="AU669" s="184" t="s">
        <v>82</v>
      </c>
      <c r="AY669" s="17" t="s">
        <v>143</v>
      </c>
      <c r="BE669" s="185">
        <f>IF(N669="základní",J669,0)</f>
        <v>0</v>
      </c>
      <c r="BF669" s="185">
        <f>IF(N669="snížená",J669,0)</f>
        <v>0</v>
      </c>
      <c r="BG669" s="185">
        <f>IF(N669="zákl. přenesená",J669,0)</f>
        <v>0</v>
      </c>
      <c r="BH669" s="185">
        <f>IF(N669="sníž. přenesená",J669,0)</f>
        <v>0</v>
      </c>
      <c r="BI669" s="185">
        <f>IF(N669="nulová",J669,0)</f>
        <v>0</v>
      </c>
      <c r="BJ669" s="17" t="s">
        <v>80</v>
      </c>
      <c r="BK669" s="185">
        <f>ROUND(I669*H669,2)</f>
        <v>0</v>
      </c>
      <c r="BL669" s="17" t="s">
        <v>194</v>
      </c>
      <c r="BM669" s="184" t="s">
        <v>1187</v>
      </c>
    </row>
    <row r="670" spans="1:65" s="13" customFormat="1" ht="11.25" x14ac:dyDescent="0.2">
      <c r="B670" s="201"/>
      <c r="C670" s="202"/>
      <c r="D670" s="203" t="s">
        <v>159</v>
      </c>
      <c r="E670" s="204" t="s">
        <v>19</v>
      </c>
      <c r="F670" s="205" t="s">
        <v>1188</v>
      </c>
      <c r="G670" s="202"/>
      <c r="H670" s="206">
        <v>94.259</v>
      </c>
      <c r="I670" s="207"/>
      <c r="J670" s="202"/>
      <c r="K670" s="202"/>
      <c r="L670" s="208"/>
      <c r="M670" s="209"/>
      <c r="N670" s="210"/>
      <c r="O670" s="210"/>
      <c r="P670" s="210"/>
      <c r="Q670" s="210"/>
      <c r="R670" s="210"/>
      <c r="S670" s="210"/>
      <c r="T670" s="211"/>
      <c r="AT670" s="212" t="s">
        <v>159</v>
      </c>
      <c r="AU670" s="212" t="s">
        <v>82</v>
      </c>
      <c r="AV670" s="13" t="s">
        <v>82</v>
      </c>
      <c r="AW670" s="13" t="s">
        <v>33</v>
      </c>
      <c r="AX670" s="13" t="s">
        <v>72</v>
      </c>
      <c r="AY670" s="212" t="s">
        <v>143</v>
      </c>
    </row>
    <row r="671" spans="1:65" s="14" customFormat="1" ht="11.25" x14ac:dyDescent="0.2">
      <c r="B671" s="213"/>
      <c r="C671" s="214"/>
      <c r="D671" s="203" t="s">
        <v>159</v>
      </c>
      <c r="E671" s="215" t="s">
        <v>19</v>
      </c>
      <c r="F671" s="216" t="s">
        <v>161</v>
      </c>
      <c r="G671" s="214"/>
      <c r="H671" s="217">
        <v>94.259</v>
      </c>
      <c r="I671" s="218"/>
      <c r="J671" s="214"/>
      <c r="K671" s="214"/>
      <c r="L671" s="219"/>
      <c r="M671" s="220"/>
      <c r="N671" s="221"/>
      <c r="O671" s="221"/>
      <c r="P671" s="221"/>
      <c r="Q671" s="221"/>
      <c r="R671" s="221"/>
      <c r="S671" s="221"/>
      <c r="T671" s="222"/>
      <c r="AT671" s="223" t="s">
        <v>159</v>
      </c>
      <c r="AU671" s="223" t="s">
        <v>82</v>
      </c>
      <c r="AV671" s="14" t="s">
        <v>151</v>
      </c>
      <c r="AW671" s="14" t="s">
        <v>33</v>
      </c>
      <c r="AX671" s="14" t="s">
        <v>80</v>
      </c>
      <c r="AY671" s="223" t="s">
        <v>143</v>
      </c>
    </row>
    <row r="672" spans="1:65" s="2" customFormat="1" ht="24.2" customHeight="1" x14ac:dyDescent="0.2">
      <c r="A672" s="34"/>
      <c r="B672" s="35"/>
      <c r="C672" s="173" t="s">
        <v>661</v>
      </c>
      <c r="D672" s="173" t="s">
        <v>146</v>
      </c>
      <c r="E672" s="174" t="s">
        <v>1189</v>
      </c>
      <c r="F672" s="175" t="s">
        <v>1190</v>
      </c>
      <c r="G672" s="176" t="s">
        <v>251</v>
      </c>
      <c r="H672" s="177">
        <v>43.3</v>
      </c>
      <c r="I672" s="178"/>
      <c r="J672" s="179">
        <f>ROUND(I672*H672,2)</f>
        <v>0</v>
      </c>
      <c r="K672" s="175" t="s">
        <v>150</v>
      </c>
      <c r="L672" s="39"/>
      <c r="M672" s="180" t="s">
        <v>19</v>
      </c>
      <c r="N672" s="181" t="s">
        <v>43</v>
      </c>
      <c r="O672" s="64"/>
      <c r="P672" s="182">
        <f>O672*H672</f>
        <v>0</v>
      </c>
      <c r="Q672" s="182">
        <v>0</v>
      </c>
      <c r="R672" s="182">
        <f>Q672*H672</f>
        <v>0</v>
      </c>
      <c r="S672" s="182">
        <v>0</v>
      </c>
      <c r="T672" s="183">
        <f>S672*H672</f>
        <v>0</v>
      </c>
      <c r="U672" s="34"/>
      <c r="V672" s="34"/>
      <c r="W672" s="34"/>
      <c r="X672" s="34"/>
      <c r="Y672" s="34"/>
      <c r="Z672" s="34"/>
      <c r="AA672" s="34"/>
      <c r="AB672" s="34"/>
      <c r="AC672" s="34"/>
      <c r="AD672" s="34"/>
      <c r="AE672" s="34"/>
      <c r="AR672" s="184" t="s">
        <v>194</v>
      </c>
      <c r="AT672" s="184" t="s">
        <v>146</v>
      </c>
      <c r="AU672" s="184" t="s">
        <v>82</v>
      </c>
      <c r="AY672" s="17" t="s">
        <v>143</v>
      </c>
      <c r="BE672" s="185">
        <f>IF(N672="základní",J672,0)</f>
        <v>0</v>
      </c>
      <c r="BF672" s="185">
        <f>IF(N672="snížená",J672,0)</f>
        <v>0</v>
      </c>
      <c r="BG672" s="185">
        <f>IF(N672="zákl. přenesená",J672,0)</f>
        <v>0</v>
      </c>
      <c r="BH672" s="185">
        <f>IF(N672="sníž. přenesená",J672,0)</f>
        <v>0</v>
      </c>
      <c r="BI672" s="185">
        <f>IF(N672="nulová",J672,0)</f>
        <v>0</v>
      </c>
      <c r="BJ672" s="17" t="s">
        <v>80</v>
      </c>
      <c r="BK672" s="185">
        <f>ROUND(I672*H672,2)</f>
        <v>0</v>
      </c>
      <c r="BL672" s="17" t="s">
        <v>194</v>
      </c>
      <c r="BM672" s="184" t="s">
        <v>1191</v>
      </c>
    </row>
    <row r="673" spans="1:65" s="2" customFormat="1" ht="11.25" x14ac:dyDescent="0.2">
      <c r="A673" s="34"/>
      <c r="B673" s="35"/>
      <c r="C673" s="36"/>
      <c r="D673" s="186" t="s">
        <v>152</v>
      </c>
      <c r="E673" s="36"/>
      <c r="F673" s="187" t="s">
        <v>1192</v>
      </c>
      <c r="G673" s="36"/>
      <c r="H673" s="36"/>
      <c r="I673" s="188"/>
      <c r="J673" s="36"/>
      <c r="K673" s="36"/>
      <c r="L673" s="39"/>
      <c r="M673" s="189"/>
      <c r="N673" s="190"/>
      <c r="O673" s="64"/>
      <c r="P673" s="64"/>
      <c r="Q673" s="64"/>
      <c r="R673" s="64"/>
      <c r="S673" s="64"/>
      <c r="T673" s="65"/>
      <c r="U673" s="34"/>
      <c r="V673" s="34"/>
      <c r="W673" s="34"/>
      <c r="X673" s="34"/>
      <c r="Y673" s="34"/>
      <c r="Z673" s="34"/>
      <c r="AA673" s="34"/>
      <c r="AB673" s="34"/>
      <c r="AC673" s="34"/>
      <c r="AD673" s="34"/>
      <c r="AE673" s="34"/>
      <c r="AT673" s="17" t="s">
        <v>152</v>
      </c>
      <c r="AU673" s="17" t="s">
        <v>82</v>
      </c>
    </row>
    <row r="674" spans="1:65" s="2" customFormat="1" ht="24.2" customHeight="1" x14ac:dyDescent="0.2">
      <c r="A674" s="34"/>
      <c r="B674" s="35"/>
      <c r="C674" s="173" t="s">
        <v>1193</v>
      </c>
      <c r="D674" s="173" t="s">
        <v>146</v>
      </c>
      <c r="E674" s="174" t="s">
        <v>1194</v>
      </c>
      <c r="F674" s="175" t="s">
        <v>1195</v>
      </c>
      <c r="G674" s="176" t="s">
        <v>251</v>
      </c>
      <c r="H674" s="177">
        <v>41.9</v>
      </c>
      <c r="I674" s="178"/>
      <c r="J674" s="179">
        <f>ROUND(I674*H674,2)</f>
        <v>0</v>
      </c>
      <c r="K674" s="175" t="s">
        <v>150</v>
      </c>
      <c r="L674" s="39"/>
      <c r="M674" s="180" t="s">
        <v>19</v>
      </c>
      <c r="N674" s="181" t="s">
        <v>43</v>
      </c>
      <c r="O674" s="64"/>
      <c r="P674" s="182">
        <f>O674*H674</f>
        <v>0</v>
      </c>
      <c r="Q674" s="182">
        <v>0</v>
      </c>
      <c r="R674" s="182">
        <f>Q674*H674</f>
        <v>0</v>
      </c>
      <c r="S674" s="182">
        <v>0</v>
      </c>
      <c r="T674" s="183">
        <f>S674*H674</f>
        <v>0</v>
      </c>
      <c r="U674" s="34"/>
      <c r="V674" s="34"/>
      <c r="W674" s="34"/>
      <c r="X674" s="34"/>
      <c r="Y674" s="34"/>
      <c r="Z674" s="34"/>
      <c r="AA674" s="34"/>
      <c r="AB674" s="34"/>
      <c r="AC674" s="34"/>
      <c r="AD674" s="34"/>
      <c r="AE674" s="34"/>
      <c r="AR674" s="184" t="s">
        <v>194</v>
      </c>
      <c r="AT674" s="184" t="s">
        <v>146</v>
      </c>
      <c r="AU674" s="184" t="s">
        <v>82</v>
      </c>
      <c r="AY674" s="17" t="s">
        <v>143</v>
      </c>
      <c r="BE674" s="185">
        <f>IF(N674="základní",J674,0)</f>
        <v>0</v>
      </c>
      <c r="BF674" s="185">
        <f>IF(N674="snížená",J674,0)</f>
        <v>0</v>
      </c>
      <c r="BG674" s="185">
        <f>IF(N674="zákl. přenesená",J674,0)</f>
        <v>0</v>
      </c>
      <c r="BH674" s="185">
        <f>IF(N674="sníž. přenesená",J674,0)</f>
        <v>0</v>
      </c>
      <c r="BI674" s="185">
        <f>IF(N674="nulová",J674,0)</f>
        <v>0</v>
      </c>
      <c r="BJ674" s="17" t="s">
        <v>80</v>
      </c>
      <c r="BK674" s="185">
        <f>ROUND(I674*H674,2)</f>
        <v>0</v>
      </c>
      <c r="BL674" s="17" t="s">
        <v>194</v>
      </c>
      <c r="BM674" s="184" t="s">
        <v>1196</v>
      </c>
    </row>
    <row r="675" spans="1:65" s="2" customFormat="1" ht="11.25" x14ac:dyDescent="0.2">
      <c r="A675" s="34"/>
      <c r="B675" s="35"/>
      <c r="C675" s="36"/>
      <c r="D675" s="186" t="s">
        <v>152</v>
      </c>
      <c r="E675" s="36"/>
      <c r="F675" s="187" t="s">
        <v>1197</v>
      </c>
      <c r="G675" s="36"/>
      <c r="H675" s="36"/>
      <c r="I675" s="188"/>
      <c r="J675" s="36"/>
      <c r="K675" s="36"/>
      <c r="L675" s="39"/>
      <c r="M675" s="189"/>
      <c r="N675" s="190"/>
      <c r="O675" s="64"/>
      <c r="P675" s="64"/>
      <c r="Q675" s="64"/>
      <c r="R675" s="64"/>
      <c r="S675" s="64"/>
      <c r="T675" s="65"/>
      <c r="U675" s="34"/>
      <c r="V675" s="34"/>
      <c r="W675" s="34"/>
      <c r="X675" s="34"/>
      <c r="Y675" s="34"/>
      <c r="Z675" s="34"/>
      <c r="AA675" s="34"/>
      <c r="AB675" s="34"/>
      <c r="AC675" s="34"/>
      <c r="AD675" s="34"/>
      <c r="AE675" s="34"/>
      <c r="AT675" s="17" t="s">
        <v>152</v>
      </c>
      <c r="AU675" s="17" t="s">
        <v>82</v>
      </c>
    </row>
    <row r="676" spans="1:65" s="2" customFormat="1" ht="24.2" customHeight="1" x14ac:dyDescent="0.2">
      <c r="A676" s="34"/>
      <c r="B676" s="35"/>
      <c r="C676" s="173" t="s">
        <v>670</v>
      </c>
      <c r="D676" s="173" t="s">
        <v>146</v>
      </c>
      <c r="E676" s="174" t="s">
        <v>1198</v>
      </c>
      <c r="F676" s="175" t="s">
        <v>1199</v>
      </c>
      <c r="G676" s="176" t="s">
        <v>296</v>
      </c>
      <c r="H676" s="177">
        <v>9</v>
      </c>
      <c r="I676" s="178"/>
      <c r="J676" s="179">
        <f>ROUND(I676*H676,2)</f>
        <v>0</v>
      </c>
      <c r="K676" s="175" t="s">
        <v>150</v>
      </c>
      <c r="L676" s="39"/>
      <c r="M676" s="180" t="s">
        <v>19</v>
      </c>
      <c r="N676" s="181" t="s">
        <v>43</v>
      </c>
      <c r="O676" s="64"/>
      <c r="P676" s="182">
        <f>O676*H676</f>
        <v>0</v>
      </c>
      <c r="Q676" s="182">
        <v>0</v>
      </c>
      <c r="R676" s="182">
        <f>Q676*H676</f>
        <v>0</v>
      </c>
      <c r="S676" s="182">
        <v>0</v>
      </c>
      <c r="T676" s="183">
        <f>S676*H676</f>
        <v>0</v>
      </c>
      <c r="U676" s="34"/>
      <c r="V676" s="34"/>
      <c r="W676" s="34"/>
      <c r="X676" s="34"/>
      <c r="Y676" s="34"/>
      <c r="Z676" s="34"/>
      <c r="AA676" s="34"/>
      <c r="AB676" s="34"/>
      <c r="AC676" s="34"/>
      <c r="AD676" s="34"/>
      <c r="AE676" s="34"/>
      <c r="AR676" s="184" t="s">
        <v>194</v>
      </c>
      <c r="AT676" s="184" t="s">
        <v>146</v>
      </c>
      <c r="AU676" s="184" t="s">
        <v>82</v>
      </c>
      <c r="AY676" s="17" t="s">
        <v>143</v>
      </c>
      <c r="BE676" s="185">
        <f>IF(N676="základní",J676,0)</f>
        <v>0</v>
      </c>
      <c r="BF676" s="185">
        <f>IF(N676="snížená",J676,0)</f>
        <v>0</v>
      </c>
      <c r="BG676" s="185">
        <f>IF(N676="zákl. přenesená",J676,0)</f>
        <v>0</v>
      </c>
      <c r="BH676" s="185">
        <f>IF(N676="sníž. přenesená",J676,0)</f>
        <v>0</v>
      </c>
      <c r="BI676" s="185">
        <f>IF(N676="nulová",J676,0)</f>
        <v>0</v>
      </c>
      <c r="BJ676" s="17" t="s">
        <v>80</v>
      </c>
      <c r="BK676" s="185">
        <f>ROUND(I676*H676,2)</f>
        <v>0</v>
      </c>
      <c r="BL676" s="17" t="s">
        <v>194</v>
      </c>
      <c r="BM676" s="184" t="s">
        <v>1200</v>
      </c>
    </row>
    <row r="677" spans="1:65" s="2" customFormat="1" ht="11.25" x14ac:dyDescent="0.2">
      <c r="A677" s="34"/>
      <c r="B677" s="35"/>
      <c r="C677" s="36"/>
      <c r="D677" s="186" t="s">
        <v>152</v>
      </c>
      <c r="E677" s="36"/>
      <c r="F677" s="187" t="s">
        <v>1201</v>
      </c>
      <c r="G677" s="36"/>
      <c r="H677" s="36"/>
      <c r="I677" s="188"/>
      <c r="J677" s="36"/>
      <c r="K677" s="36"/>
      <c r="L677" s="39"/>
      <c r="M677" s="189"/>
      <c r="N677" s="190"/>
      <c r="O677" s="64"/>
      <c r="P677" s="64"/>
      <c r="Q677" s="64"/>
      <c r="R677" s="64"/>
      <c r="S677" s="64"/>
      <c r="T677" s="65"/>
      <c r="U677" s="34"/>
      <c r="V677" s="34"/>
      <c r="W677" s="34"/>
      <c r="X677" s="34"/>
      <c r="Y677" s="34"/>
      <c r="Z677" s="34"/>
      <c r="AA677" s="34"/>
      <c r="AB677" s="34"/>
      <c r="AC677" s="34"/>
      <c r="AD677" s="34"/>
      <c r="AE677" s="34"/>
      <c r="AT677" s="17" t="s">
        <v>152</v>
      </c>
      <c r="AU677" s="17" t="s">
        <v>82</v>
      </c>
    </row>
    <row r="678" spans="1:65" s="2" customFormat="1" ht="24.2" customHeight="1" x14ac:dyDescent="0.2">
      <c r="A678" s="34"/>
      <c r="B678" s="35"/>
      <c r="C678" s="173" t="s">
        <v>1202</v>
      </c>
      <c r="D678" s="173" t="s">
        <v>146</v>
      </c>
      <c r="E678" s="174" t="s">
        <v>1203</v>
      </c>
      <c r="F678" s="175" t="s">
        <v>1204</v>
      </c>
      <c r="G678" s="176" t="s">
        <v>251</v>
      </c>
      <c r="H678" s="177">
        <v>20</v>
      </c>
      <c r="I678" s="178"/>
      <c r="J678" s="179">
        <f>ROUND(I678*H678,2)</f>
        <v>0</v>
      </c>
      <c r="K678" s="175" t="s">
        <v>150</v>
      </c>
      <c r="L678" s="39"/>
      <c r="M678" s="180" t="s">
        <v>19</v>
      </c>
      <c r="N678" s="181" t="s">
        <v>43</v>
      </c>
      <c r="O678" s="64"/>
      <c r="P678" s="182">
        <f>O678*H678</f>
        <v>0</v>
      </c>
      <c r="Q678" s="182">
        <v>0</v>
      </c>
      <c r="R678" s="182">
        <f>Q678*H678</f>
        <v>0</v>
      </c>
      <c r="S678" s="182">
        <v>0</v>
      </c>
      <c r="T678" s="183">
        <f>S678*H678</f>
        <v>0</v>
      </c>
      <c r="U678" s="34"/>
      <c r="V678" s="34"/>
      <c r="W678" s="34"/>
      <c r="X678" s="34"/>
      <c r="Y678" s="34"/>
      <c r="Z678" s="34"/>
      <c r="AA678" s="34"/>
      <c r="AB678" s="34"/>
      <c r="AC678" s="34"/>
      <c r="AD678" s="34"/>
      <c r="AE678" s="34"/>
      <c r="AR678" s="184" t="s">
        <v>194</v>
      </c>
      <c r="AT678" s="184" t="s">
        <v>146</v>
      </c>
      <c r="AU678" s="184" t="s">
        <v>82</v>
      </c>
      <c r="AY678" s="17" t="s">
        <v>143</v>
      </c>
      <c r="BE678" s="185">
        <f>IF(N678="základní",J678,0)</f>
        <v>0</v>
      </c>
      <c r="BF678" s="185">
        <f>IF(N678="snížená",J678,0)</f>
        <v>0</v>
      </c>
      <c r="BG678" s="185">
        <f>IF(N678="zákl. přenesená",J678,0)</f>
        <v>0</v>
      </c>
      <c r="BH678" s="185">
        <f>IF(N678="sníž. přenesená",J678,0)</f>
        <v>0</v>
      </c>
      <c r="BI678" s="185">
        <f>IF(N678="nulová",J678,0)</f>
        <v>0</v>
      </c>
      <c r="BJ678" s="17" t="s">
        <v>80</v>
      </c>
      <c r="BK678" s="185">
        <f>ROUND(I678*H678,2)</f>
        <v>0</v>
      </c>
      <c r="BL678" s="17" t="s">
        <v>194</v>
      </c>
      <c r="BM678" s="184" t="s">
        <v>1205</v>
      </c>
    </row>
    <row r="679" spans="1:65" s="2" customFormat="1" ht="11.25" x14ac:dyDescent="0.2">
      <c r="A679" s="34"/>
      <c r="B679" s="35"/>
      <c r="C679" s="36"/>
      <c r="D679" s="186" t="s">
        <v>152</v>
      </c>
      <c r="E679" s="36"/>
      <c r="F679" s="187" t="s">
        <v>1206</v>
      </c>
      <c r="G679" s="36"/>
      <c r="H679" s="36"/>
      <c r="I679" s="188"/>
      <c r="J679" s="36"/>
      <c r="K679" s="36"/>
      <c r="L679" s="39"/>
      <c r="M679" s="189"/>
      <c r="N679" s="190"/>
      <c r="O679" s="64"/>
      <c r="P679" s="64"/>
      <c r="Q679" s="64"/>
      <c r="R679" s="64"/>
      <c r="S679" s="64"/>
      <c r="T679" s="65"/>
      <c r="U679" s="34"/>
      <c r="V679" s="34"/>
      <c r="W679" s="34"/>
      <c r="X679" s="34"/>
      <c r="Y679" s="34"/>
      <c r="Z679" s="34"/>
      <c r="AA679" s="34"/>
      <c r="AB679" s="34"/>
      <c r="AC679" s="34"/>
      <c r="AD679" s="34"/>
      <c r="AE679" s="34"/>
      <c r="AT679" s="17" t="s">
        <v>152</v>
      </c>
      <c r="AU679" s="17" t="s">
        <v>82</v>
      </c>
    </row>
    <row r="680" spans="1:65" s="2" customFormat="1" ht="49.15" customHeight="1" x14ac:dyDescent="0.2">
      <c r="A680" s="34"/>
      <c r="B680" s="35"/>
      <c r="C680" s="173" t="s">
        <v>674</v>
      </c>
      <c r="D680" s="173" t="s">
        <v>146</v>
      </c>
      <c r="E680" s="174" t="s">
        <v>1207</v>
      </c>
      <c r="F680" s="175" t="s">
        <v>1208</v>
      </c>
      <c r="G680" s="176" t="s">
        <v>180</v>
      </c>
      <c r="H680" s="177">
        <v>1.69</v>
      </c>
      <c r="I680" s="178"/>
      <c r="J680" s="179">
        <f>ROUND(I680*H680,2)</f>
        <v>0</v>
      </c>
      <c r="K680" s="175" t="s">
        <v>150</v>
      </c>
      <c r="L680" s="39"/>
      <c r="M680" s="180" t="s">
        <v>19</v>
      </c>
      <c r="N680" s="181" t="s">
        <v>43</v>
      </c>
      <c r="O680" s="64"/>
      <c r="P680" s="182">
        <f>O680*H680</f>
        <v>0</v>
      </c>
      <c r="Q680" s="182">
        <v>0</v>
      </c>
      <c r="R680" s="182">
        <f>Q680*H680</f>
        <v>0</v>
      </c>
      <c r="S680" s="182">
        <v>0</v>
      </c>
      <c r="T680" s="183">
        <f>S680*H680</f>
        <v>0</v>
      </c>
      <c r="U680" s="34"/>
      <c r="V680" s="34"/>
      <c r="W680" s="34"/>
      <c r="X680" s="34"/>
      <c r="Y680" s="34"/>
      <c r="Z680" s="34"/>
      <c r="AA680" s="34"/>
      <c r="AB680" s="34"/>
      <c r="AC680" s="34"/>
      <c r="AD680" s="34"/>
      <c r="AE680" s="34"/>
      <c r="AR680" s="184" t="s">
        <v>194</v>
      </c>
      <c r="AT680" s="184" t="s">
        <v>146</v>
      </c>
      <c r="AU680" s="184" t="s">
        <v>82</v>
      </c>
      <c r="AY680" s="17" t="s">
        <v>143</v>
      </c>
      <c r="BE680" s="185">
        <f>IF(N680="základní",J680,0)</f>
        <v>0</v>
      </c>
      <c r="BF680" s="185">
        <f>IF(N680="snížená",J680,0)</f>
        <v>0</v>
      </c>
      <c r="BG680" s="185">
        <f>IF(N680="zákl. přenesená",J680,0)</f>
        <v>0</v>
      </c>
      <c r="BH680" s="185">
        <f>IF(N680="sníž. přenesená",J680,0)</f>
        <v>0</v>
      </c>
      <c r="BI680" s="185">
        <f>IF(N680="nulová",J680,0)</f>
        <v>0</v>
      </c>
      <c r="BJ680" s="17" t="s">
        <v>80</v>
      </c>
      <c r="BK680" s="185">
        <f>ROUND(I680*H680,2)</f>
        <v>0</v>
      </c>
      <c r="BL680" s="17" t="s">
        <v>194</v>
      </c>
      <c r="BM680" s="184" t="s">
        <v>1209</v>
      </c>
    </row>
    <row r="681" spans="1:65" s="2" customFormat="1" ht="11.25" x14ac:dyDescent="0.2">
      <c r="A681" s="34"/>
      <c r="B681" s="35"/>
      <c r="C681" s="36"/>
      <c r="D681" s="186" t="s">
        <v>152</v>
      </c>
      <c r="E681" s="36"/>
      <c r="F681" s="187" t="s">
        <v>1210</v>
      </c>
      <c r="G681" s="36"/>
      <c r="H681" s="36"/>
      <c r="I681" s="188"/>
      <c r="J681" s="36"/>
      <c r="K681" s="36"/>
      <c r="L681" s="39"/>
      <c r="M681" s="189"/>
      <c r="N681" s="190"/>
      <c r="O681" s="64"/>
      <c r="P681" s="64"/>
      <c r="Q681" s="64"/>
      <c r="R681" s="64"/>
      <c r="S681" s="64"/>
      <c r="T681" s="65"/>
      <c r="U681" s="34"/>
      <c r="V681" s="34"/>
      <c r="W681" s="34"/>
      <c r="X681" s="34"/>
      <c r="Y681" s="34"/>
      <c r="Z681" s="34"/>
      <c r="AA681" s="34"/>
      <c r="AB681" s="34"/>
      <c r="AC681" s="34"/>
      <c r="AD681" s="34"/>
      <c r="AE681" s="34"/>
      <c r="AT681" s="17" t="s">
        <v>152</v>
      </c>
      <c r="AU681" s="17" t="s">
        <v>82</v>
      </c>
    </row>
    <row r="682" spans="1:65" s="12" customFormat="1" ht="22.9" customHeight="1" x14ac:dyDescent="0.2">
      <c r="B682" s="157"/>
      <c r="C682" s="158"/>
      <c r="D682" s="159" t="s">
        <v>71</v>
      </c>
      <c r="E682" s="171" t="s">
        <v>1211</v>
      </c>
      <c r="F682" s="171" t="s">
        <v>1212</v>
      </c>
      <c r="G682" s="158"/>
      <c r="H682" s="158"/>
      <c r="I682" s="161"/>
      <c r="J682" s="172">
        <f>BK682</f>
        <v>0</v>
      </c>
      <c r="K682" s="158"/>
      <c r="L682" s="163"/>
      <c r="M682" s="164"/>
      <c r="N682" s="165"/>
      <c r="O682" s="165"/>
      <c r="P682" s="166">
        <f>SUM(P683:P703)</f>
        <v>0</v>
      </c>
      <c r="Q682" s="165"/>
      <c r="R682" s="166">
        <f>SUM(R683:R703)</f>
        <v>0</v>
      </c>
      <c r="S682" s="165"/>
      <c r="T682" s="167">
        <f>SUM(T683:T703)</f>
        <v>0</v>
      </c>
      <c r="AR682" s="168" t="s">
        <v>82</v>
      </c>
      <c r="AT682" s="169" t="s">
        <v>71</v>
      </c>
      <c r="AU682" s="169" t="s">
        <v>80</v>
      </c>
      <c r="AY682" s="168" t="s">
        <v>143</v>
      </c>
      <c r="BK682" s="170">
        <f>SUM(BK683:BK703)</f>
        <v>0</v>
      </c>
    </row>
    <row r="683" spans="1:65" s="2" customFormat="1" ht="24.2" customHeight="1" x14ac:dyDescent="0.2">
      <c r="A683" s="34"/>
      <c r="B683" s="35"/>
      <c r="C683" s="173" t="s">
        <v>1213</v>
      </c>
      <c r="D683" s="173" t="s">
        <v>146</v>
      </c>
      <c r="E683" s="174" t="s">
        <v>1214</v>
      </c>
      <c r="F683" s="175" t="s">
        <v>1215</v>
      </c>
      <c r="G683" s="176" t="s">
        <v>149</v>
      </c>
      <c r="H683" s="177">
        <v>28.21</v>
      </c>
      <c r="I683" s="178"/>
      <c r="J683" s="179">
        <f>ROUND(I683*H683,2)</f>
        <v>0</v>
      </c>
      <c r="K683" s="175" t="s">
        <v>150</v>
      </c>
      <c r="L683" s="39"/>
      <c r="M683" s="180" t="s">
        <v>19</v>
      </c>
      <c r="N683" s="181" t="s">
        <v>43</v>
      </c>
      <c r="O683" s="64"/>
      <c r="P683" s="182">
        <f>O683*H683</f>
        <v>0</v>
      </c>
      <c r="Q683" s="182">
        <v>0</v>
      </c>
      <c r="R683" s="182">
        <f>Q683*H683</f>
        <v>0</v>
      </c>
      <c r="S683" s="182">
        <v>0</v>
      </c>
      <c r="T683" s="183">
        <f>S683*H683</f>
        <v>0</v>
      </c>
      <c r="U683" s="34"/>
      <c r="V683" s="34"/>
      <c r="W683" s="34"/>
      <c r="X683" s="34"/>
      <c r="Y683" s="34"/>
      <c r="Z683" s="34"/>
      <c r="AA683" s="34"/>
      <c r="AB683" s="34"/>
      <c r="AC683" s="34"/>
      <c r="AD683" s="34"/>
      <c r="AE683" s="34"/>
      <c r="AR683" s="184" t="s">
        <v>194</v>
      </c>
      <c r="AT683" s="184" t="s">
        <v>146</v>
      </c>
      <c r="AU683" s="184" t="s">
        <v>82</v>
      </c>
      <c r="AY683" s="17" t="s">
        <v>143</v>
      </c>
      <c r="BE683" s="185">
        <f>IF(N683="základní",J683,0)</f>
        <v>0</v>
      </c>
      <c r="BF683" s="185">
        <f>IF(N683="snížená",J683,0)</f>
        <v>0</v>
      </c>
      <c r="BG683" s="185">
        <f>IF(N683="zákl. přenesená",J683,0)</f>
        <v>0</v>
      </c>
      <c r="BH683" s="185">
        <f>IF(N683="sníž. přenesená",J683,0)</f>
        <v>0</v>
      </c>
      <c r="BI683" s="185">
        <f>IF(N683="nulová",J683,0)</f>
        <v>0</v>
      </c>
      <c r="BJ683" s="17" t="s">
        <v>80</v>
      </c>
      <c r="BK683" s="185">
        <f>ROUND(I683*H683,2)</f>
        <v>0</v>
      </c>
      <c r="BL683" s="17" t="s">
        <v>194</v>
      </c>
      <c r="BM683" s="184" t="s">
        <v>1216</v>
      </c>
    </row>
    <row r="684" spans="1:65" s="2" customFormat="1" ht="11.25" x14ac:dyDescent="0.2">
      <c r="A684" s="34"/>
      <c r="B684" s="35"/>
      <c r="C684" s="36"/>
      <c r="D684" s="186" t="s">
        <v>152</v>
      </c>
      <c r="E684" s="36"/>
      <c r="F684" s="187" t="s">
        <v>1217</v>
      </c>
      <c r="G684" s="36"/>
      <c r="H684" s="36"/>
      <c r="I684" s="188"/>
      <c r="J684" s="36"/>
      <c r="K684" s="36"/>
      <c r="L684" s="39"/>
      <c r="M684" s="189"/>
      <c r="N684" s="190"/>
      <c r="O684" s="64"/>
      <c r="P684" s="64"/>
      <c r="Q684" s="64"/>
      <c r="R684" s="64"/>
      <c r="S684" s="64"/>
      <c r="T684" s="65"/>
      <c r="U684" s="34"/>
      <c r="V684" s="34"/>
      <c r="W684" s="34"/>
      <c r="X684" s="34"/>
      <c r="Y684" s="34"/>
      <c r="Z684" s="34"/>
      <c r="AA684" s="34"/>
      <c r="AB684" s="34"/>
      <c r="AC684" s="34"/>
      <c r="AD684" s="34"/>
      <c r="AE684" s="34"/>
      <c r="AT684" s="17" t="s">
        <v>152</v>
      </c>
      <c r="AU684" s="17" t="s">
        <v>82</v>
      </c>
    </row>
    <row r="685" spans="1:65" s="13" customFormat="1" ht="11.25" x14ac:dyDescent="0.2">
      <c r="B685" s="201"/>
      <c r="C685" s="202"/>
      <c r="D685" s="203" t="s">
        <v>159</v>
      </c>
      <c r="E685" s="204" t="s">
        <v>19</v>
      </c>
      <c r="F685" s="205" t="s">
        <v>1218</v>
      </c>
      <c r="G685" s="202"/>
      <c r="H685" s="206">
        <v>28.21</v>
      </c>
      <c r="I685" s="207"/>
      <c r="J685" s="202"/>
      <c r="K685" s="202"/>
      <c r="L685" s="208"/>
      <c r="M685" s="209"/>
      <c r="N685" s="210"/>
      <c r="O685" s="210"/>
      <c r="P685" s="210"/>
      <c r="Q685" s="210"/>
      <c r="R685" s="210"/>
      <c r="S685" s="210"/>
      <c r="T685" s="211"/>
      <c r="AT685" s="212" t="s">
        <v>159</v>
      </c>
      <c r="AU685" s="212" t="s">
        <v>82</v>
      </c>
      <c r="AV685" s="13" t="s">
        <v>82</v>
      </c>
      <c r="AW685" s="13" t="s">
        <v>33</v>
      </c>
      <c r="AX685" s="13" t="s">
        <v>72</v>
      </c>
      <c r="AY685" s="212" t="s">
        <v>143</v>
      </c>
    </row>
    <row r="686" spans="1:65" s="14" customFormat="1" ht="11.25" x14ac:dyDescent="0.2">
      <c r="B686" s="213"/>
      <c r="C686" s="214"/>
      <c r="D686" s="203" t="s">
        <v>159</v>
      </c>
      <c r="E686" s="215" t="s">
        <v>19</v>
      </c>
      <c r="F686" s="216" t="s">
        <v>161</v>
      </c>
      <c r="G686" s="214"/>
      <c r="H686" s="217">
        <v>28.21</v>
      </c>
      <c r="I686" s="218"/>
      <c r="J686" s="214"/>
      <c r="K686" s="214"/>
      <c r="L686" s="219"/>
      <c r="M686" s="220"/>
      <c r="N686" s="221"/>
      <c r="O686" s="221"/>
      <c r="P686" s="221"/>
      <c r="Q686" s="221"/>
      <c r="R686" s="221"/>
      <c r="S686" s="221"/>
      <c r="T686" s="222"/>
      <c r="AT686" s="223" t="s">
        <v>159</v>
      </c>
      <c r="AU686" s="223" t="s">
        <v>82</v>
      </c>
      <c r="AV686" s="14" t="s">
        <v>151</v>
      </c>
      <c r="AW686" s="14" t="s">
        <v>33</v>
      </c>
      <c r="AX686" s="14" t="s">
        <v>80</v>
      </c>
      <c r="AY686" s="223" t="s">
        <v>143</v>
      </c>
    </row>
    <row r="687" spans="1:65" s="2" customFormat="1" ht="24.2" customHeight="1" x14ac:dyDescent="0.2">
      <c r="A687" s="34"/>
      <c r="B687" s="35"/>
      <c r="C687" s="173" t="s">
        <v>678</v>
      </c>
      <c r="D687" s="173" t="s">
        <v>146</v>
      </c>
      <c r="E687" s="174" t="s">
        <v>1219</v>
      </c>
      <c r="F687" s="175" t="s">
        <v>1220</v>
      </c>
      <c r="G687" s="176" t="s">
        <v>149</v>
      </c>
      <c r="H687" s="177">
        <v>28.21</v>
      </c>
      <c r="I687" s="178"/>
      <c r="J687" s="179">
        <f>ROUND(I687*H687,2)</f>
        <v>0</v>
      </c>
      <c r="K687" s="175" t="s">
        <v>19</v>
      </c>
      <c r="L687" s="39"/>
      <c r="M687" s="180" t="s">
        <v>19</v>
      </c>
      <c r="N687" s="181" t="s">
        <v>43</v>
      </c>
      <c r="O687" s="64"/>
      <c r="P687" s="182">
        <f>O687*H687</f>
        <v>0</v>
      </c>
      <c r="Q687" s="182">
        <v>0</v>
      </c>
      <c r="R687" s="182">
        <f>Q687*H687</f>
        <v>0</v>
      </c>
      <c r="S687" s="182">
        <v>0</v>
      </c>
      <c r="T687" s="183">
        <f>S687*H687</f>
        <v>0</v>
      </c>
      <c r="U687" s="34"/>
      <c r="V687" s="34"/>
      <c r="W687" s="34"/>
      <c r="X687" s="34"/>
      <c r="Y687" s="34"/>
      <c r="Z687" s="34"/>
      <c r="AA687" s="34"/>
      <c r="AB687" s="34"/>
      <c r="AC687" s="34"/>
      <c r="AD687" s="34"/>
      <c r="AE687" s="34"/>
      <c r="AR687" s="184" t="s">
        <v>194</v>
      </c>
      <c r="AT687" s="184" t="s">
        <v>146</v>
      </c>
      <c r="AU687" s="184" t="s">
        <v>82</v>
      </c>
      <c r="AY687" s="17" t="s">
        <v>143</v>
      </c>
      <c r="BE687" s="185">
        <f>IF(N687="základní",J687,0)</f>
        <v>0</v>
      </c>
      <c r="BF687" s="185">
        <f>IF(N687="snížená",J687,0)</f>
        <v>0</v>
      </c>
      <c r="BG687" s="185">
        <f>IF(N687="zákl. přenesená",J687,0)</f>
        <v>0</v>
      </c>
      <c r="BH687" s="185">
        <f>IF(N687="sníž. přenesená",J687,0)</f>
        <v>0</v>
      </c>
      <c r="BI687" s="185">
        <f>IF(N687="nulová",J687,0)</f>
        <v>0</v>
      </c>
      <c r="BJ687" s="17" t="s">
        <v>80</v>
      </c>
      <c r="BK687" s="185">
        <f>ROUND(I687*H687,2)</f>
        <v>0</v>
      </c>
      <c r="BL687" s="17" t="s">
        <v>194</v>
      </c>
      <c r="BM687" s="184" t="s">
        <v>1221</v>
      </c>
    </row>
    <row r="688" spans="1:65" s="2" customFormat="1" ht="37.9" customHeight="1" x14ac:dyDescent="0.2">
      <c r="A688" s="34"/>
      <c r="B688" s="35"/>
      <c r="C688" s="173" t="s">
        <v>1222</v>
      </c>
      <c r="D688" s="173" t="s">
        <v>146</v>
      </c>
      <c r="E688" s="174" t="s">
        <v>1223</v>
      </c>
      <c r="F688" s="175" t="s">
        <v>1224</v>
      </c>
      <c r="G688" s="176" t="s">
        <v>149</v>
      </c>
      <c r="H688" s="177">
        <v>181</v>
      </c>
      <c r="I688" s="178"/>
      <c r="J688" s="179">
        <f>ROUND(I688*H688,2)</f>
        <v>0</v>
      </c>
      <c r="K688" s="175" t="s">
        <v>150</v>
      </c>
      <c r="L688" s="39"/>
      <c r="M688" s="180" t="s">
        <v>19</v>
      </c>
      <c r="N688" s="181" t="s">
        <v>43</v>
      </c>
      <c r="O688" s="64"/>
      <c r="P688" s="182">
        <f>O688*H688</f>
        <v>0</v>
      </c>
      <c r="Q688" s="182">
        <v>0</v>
      </c>
      <c r="R688" s="182">
        <f>Q688*H688</f>
        <v>0</v>
      </c>
      <c r="S688" s="182">
        <v>0</v>
      </c>
      <c r="T688" s="183">
        <f>S688*H688</f>
        <v>0</v>
      </c>
      <c r="U688" s="34"/>
      <c r="V688" s="34"/>
      <c r="W688" s="34"/>
      <c r="X688" s="34"/>
      <c r="Y688" s="34"/>
      <c r="Z688" s="34"/>
      <c r="AA688" s="34"/>
      <c r="AB688" s="34"/>
      <c r="AC688" s="34"/>
      <c r="AD688" s="34"/>
      <c r="AE688" s="34"/>
      <c r="AR688" s="184" t="s">
        <v>194</v>
      </c>
      <c r="AT688" s="184" t="s">
        <v>146</v>
      </c>
      <c r="AU688" s="184" t="s">
        <v>82</v>
      </c>
      <c r="AY688" s="17" t="s">
        <v>143</v>
      </c>
      <c r="BE688" s="185">
        <f>IF(N688="základní",J688,0)</f>
        <v>0</v>
      </c>
      <c r="BF688" s="185">
        <f>IF(N688="snížená",J688,0)</f>
        <v>0</v>
      </c>
      <c r="BG688" s="185">
        <f>IF(N688="zákl. přenesená",J688,0)</f>
        <v>0</v>
      </c>
      <c r="BH688" s="185">
        <f>IF(N688="sníž. přenesená",J688,0)</f>
        <v>0</v>
      </c>
      <c r="BI688" s="185">
        <f>IF(N688="nulová",J688,0)</f>
        <v>0</v>
      </c>
      <c r="BJ688" s="17" t="s">
        <v>80</v>
      </c>
      <c r="BK688" s="185">
        <f>ROUND(I688*H688,2)</f>
        <v>0</v>
      </c>
      <c r="BL688" s="17" t="s">
        <v>194</v>
      </c>
      <c r="BM688" s="184" t="s">
        <v>1225</v>
      </c>
    </row>
    <row r="689" spans="1:65" s="2" customFormat="1" ht="11.25" x14ac:dyDescent="0.2">
      <c r="A689" s="34"/>
      <c r="B689" s="35"/>
      <c r="C689" s="36"/>
      <c r="D689" s="186" t="s">
        <v>152</v>
      </c>
      <c r="E689" s="36"/>
      <c r="F689" s="187" t="s">
        <v>1226</v>
      </c>
      <c r="G689" s="36"/>
      <c r="H689" s="36"/>
      <c r="I689" s="188"/>
      <c r="J689" s="36"/>
      <c r="K689" s="36"/>
      <c r="L689" s="39"/>
      <c r="M689" s="189"/>
      <c r="N689" s="190"/>
      <c r="O689" s="64"/>
      <c r="P689" s="64"/>
      <c r="Q689" s="64"/>
      <c r="R689" s="64"/>
      <c r="S689" s="64"/>
      <c r="T689" s="65"/>
      <c r="U689" s="34"/>
      <c r="V689" s="34"/>
      <c r="W689" s="34"/>
      <c r="X689" s="34"/>
      <c r="Y689" s="34"/>
      <c r="Z689" s="34"/>
      <c r="AA689" s="34"/>
      <c r="AB689" s="34"/>
      <c r="AC689" s="34"/>
      <c r="AD689" s="34"/>
      <c r="AE689" s="34"/>
      <c r="AT689" s="17" t="s">
        <v>152</v>
      </c>
      <c r="AU689" s="17" t="s">
        <v>82</v>
      </c>
    </row>
    <row r="690" spans="1:65" s="2" customFormat="1" ht="24.2" customHeight="1" x14ac:dyDescent="0.2">
      <c r="A690" s="34"/>
      <c r="B690" s="35"/>
      <c r="C690" s="173" t="s">
        <v>682</v>
      </c>
      <c r="D690" s="173" t="s">
        <v>146</v>
      </c>
      <c r="E690" s="174" t="s">
        <v>1227</v>
      </c>
      <c r="F690" s="175" t="s">
        <v>1228</v>
      </c>
      <c r="G690" s="176" t="s">
        <v>149</v>
      </c>
      <c r="H690" s="177">
        <v>181</v>
      </c>
      <c r="I690" s="178"/>
      <c r="J690" s="179">
        <f>ROUND(I690*H690,2)</f>
        <v>0</v>
      </c>
      <c r="K690" s="175" t="s">
        <v>150</v>
      </c>
      <c r="L690" s="39"/>
      <c r="M690" s="180" t="s">
        <v>19</v>
      </c>
      <c r="N690" s="181" t="s">
        <v>43</v>
      </c>
      <c r="O690" s="64"/>
      <c r="P690" s="182">
        <f>O690*H690</f>
        <v>0</v>
      </c>
      <c r="Q690" s="182">
        <v>0</v>
      </c>
      <c r="R690" s="182">
        <f>Q690*H690</f>
        <v>0</v>
      </c>
      <c r="S690" s="182">
        <v>0</v>
      </c>
      <c r="T690" s="183">
        <f>S690*H690</f>
        <v>0</v>
      </c>
      <c r="U690" s="34"/>
      <c r="V690" s="34"/>
      <c r="W690" s="34"/>
      <c r="X690" s="34"/>
      <c r="Y690" s="34"/>
      <c r="Z690" s="34"/>
      <c r="AA690" s="34"/>
      <c r="AB690" s="34"/>
      <c r="AC690" s="34"/>
      <c r="AD690" s="34"/>
      <c r="AE690" s="34"/>
      <c r="AR690" s="184" t="s">
        <v>194</v>
      </c>
      <c r="AT690" s="184" t="s">
        <v>146</v>
      </c>
      <c r="AU690" s="184" t="s">
        <v>82</v>
      </c>
      <c r="AY690" s="17" t="s">
        <v>143</v>
      </c>
      <c r="BE690" s="185">
        <f>IF(N690="základní",J690,0)</f>
        <v>0</v>
      </c>
      <c r="BF690" s="185">
        <f>IF(N690="snížená",J690,0)</f>
        <v>0</v>
      </c>
      <c r="BG690" s="185">
        <f>IF(N690="zákl. přenesená",J690,0)</f>
        <v>0</v>
      </c>
      <c r="BH690" s="185">
        <f>IF(N690="sníž. přenesená",J690,0)</f>
        <v>0</v>
      </c>
      <c r="BI690" s="185">
        <f>IF(N690="nulová",J690,0)</f>
        <v>0</v>
      </c>
      <c r="BJ690" s="17" t="s">
        <v>80</v>
      </c>
      <c r="BK690" s="185">
        <f>ROUND(I690*H690,2)</f>
        <v>0</v>
      </c>
      <c r="BL690" s="17" t="s">
        <v>194</v>
      </c>
      <c r="BM690" s="184" t="s">
        <v>1229</v>
      </c>
    </row>
    <row r="691" spans="1:65" s="2" customFormat="1" ht="11.25" x14ac:dyDescent="0.2">
      <c r="A691" s="34"/>
      <c r="B691" s="35"/>
      <c r="C691" s="36"/>
      <c r="D691" s="186" t="s">
        <v>152</v>
      </c>
      <c r="E691" s="36"/>
      <c r="F691" s="187" t="s">
        <v>1230</v>
      </c>
      <c r="G691" s="36"/>
      <c r="H691" s="36"/>
      <c r="I691" s="188"/>
      <c r="J691" s="36"/>
      <c r="K691" s="36"/>
      <c r="L691" s="39"/>
      <c r="M691" s="189"/>
      <c r="N691" s="190"/>
      <c r="O691" s="64"/>
      <c r="P691" s="64"/>
      <c r="Q691" s="64"/>
      <c r="R691" s="64"/>
      <c r="S691" s="64"/>
      <c r="T691" s="65"/>
      <c r="U691" s="34"/>
      <c r="V691" s="34"/>
      <c r="W691" s="34"/>
      <c r="X691" s="34"/>
      <c r="Y691" s="34"/>
      <c r="Z691" s="34"/>
      <c r="AA691" s="34"/>
      <c r="AB691" s="34"/>
      <c r="AC691" s="34"/>
      <c r="AD691" s="34"/>
      <c r="AE691" s="34"/>
      <c r="AT691" s="17" t="s">
        <v>152</v>
      </c>
      <c r="AU691" s="17" t="s">
        <v>82</v>
      </c>
    </row>
    <row r="692" spans="1:65" s="2" customFormat="1" ht="24.2" customHeight="1" x14ac:dyDescent="0.2">
      <c r="A692" s="34"/>
      <c r="B692" s="35"/>
      <c r="C692" s="173" t="s">
        <v>1231</v>
      </c>
      <c r="D692" s="173" t="s">
        <v>146</v>
      </c>
      <c r="E692" s="174" t="s">
        <v>1232</v>
      </c>
      <c r="F692" s="175" t="s">
        <v>1233</v>
      </c>
      <c r="G692" s="176" t="s">
        <v>149</v>
      </c>
      <c r="H692" s="177">
        <v>362</v>
      </c>
      <c r="I692" s="178"/>
      <c r="J692" s="179">
        <f>ROUND(I692*H692,2)</f>
        <v>0</v>
      </c>
      <c r="K692" s="175" t="s">
        <v>150</v>
      </c>
      <c r="L692" s="39"/>
      <c r="M692" s="180" t="s">
        <v>19</v>
      </c>
      <c r="N692" s="181" t="s">
        <v>43</v>
      </c>
      <c r="O692" s="64"/>
      <c r="P692" s="182">
        <f>O692*H692</f>
        <v>0</v>
      </c>
      <c r="Q692" s="182">
        <v>0</v>
      </c>
      <c r="R692" s="182">
        <f>Q692*H692</f>
        <v>0</v>
      </c>
      <c r="S692" s="182">
        <v>0</v>
      </c>
      <c r="T692" s="183">
        <f>S692*H692</f>
        <v>0</v>
      </c>
      <c r="U692" s="34"/>
      <c r="V692" s="34"/>
      <c r="W692" s="34"/>
      <c r="X692" s="34"/>
      <c r="Y692" s="34"/>
      <c r="Z692" s="34"/>
      <c r="AA692" s="34"/>
      <c r="AB692" s="34"/>
      <c r="AC692" s="34"/>
      <c r="AD692" s="34"/>
      <c r="AE692" s="34"/>
      <c r="AR692" s="184" t="s">
        <v>194</v>
      </c>
      <c r="AT692" s="184" t="s">
        <v>146</v>
      </c>
      <c r="AU692" s="184" t="s">
        <v>82</v>
      </c>
      <c r="AY692" s="17" t="s">
        <v>143</v>
      </c>
      <c r="BE692" s="185">
        <f>IF(N692="základní",J692,0)</f>
        <v>0</v>
      </c>
      <c r="BF692" s="185">
        <f>IF(N692="snížená",J692,0)</f>
        <v>0</v>
      </c>
      <c r="BG692" s="185">
        <f>IF(N692="zákl. přenesená",J692,0)</f>
        <v>0</v>
      </c>
      <c r="BH692" s="185">
        <f>IF(N692="sníž. přenesená",J692,0)</f>
        <v>0</v>
      </c>
      <c r="BI692" s="185">
        <f>IF(N692="nulová",J692,0)</f>
        <v>0</v>
      </c>
      <c r="BJ692" s="17" t="s">
        <v>80</v>
      </c>
      <c r="BK692" s="185">
        <f>ROUND(I692*H692,2)</f>
        <v>0</v>
      </c>
      <c r="BL692" s="17" t="s">
        <v>194</v>
      </c>
      <c r="BM692" s="184" t="s">
        <v>1234</v>
      </c>
    </row>
    <row r="693" spans="1:65" s="2" customFormat="1" ht="11.25" x14ac:dyDescent="0.2">
      <c r="A693" s="34"/>
      <c r="B693" s="35"/>
      <c r="C693" s="36"/>
      <c r="D693" s="186" t="s">
        <v>152</v>
      </c>
      <c r="E693" s="36"/>
      <c r="F693" s="187" t="s">
        <v>1235</v>
      </c>
      <c r="G693" s="36"/>
      <c r="H693" s="36"/>
      <c r="I693" s="188"/>
      <c r="J693" s="36"/>
      <c r="K693" s="36"/>
      <c r="L693" s="39"/>
      <c r="M693" s="189"/>
      <c r="N693" s="190"/>
      <c r="O693" s="64"/>
      <c r="P693" s="64"/>
      <c r="Q693" s="64"/>
      <c r="R693" s="64"/>
      <c r="S693" s="64"/>
      <c r="T693" s="65"/>
      <c r="U693" s="34"/>
      <c r="V693" s="34"/>
      <c r="W693" s="34"/>
      <c r="X693" s="34"/>
      <c r="Y693" s="34"/>
      <c r="Z693" s="34"/>
      <c r="AA693" s="34"/>
      <c r="AB693" s="34"/>
      <c r="AC693" s="34"/>
      <c r="AD693" s="34"/>
      <c r="AE693" s="34"/>
      <c r="AT693" s="17" t="s">
        <v>152</v>
      </c>
      <c r="AU693" s="17" t="s">
        <v>82</v>
      </c>
    </row>
    <row r="694" spans="1:65" s="2" customFormat="1" ht="16.5" customHeight="1" x14ac:dyDescent="0.2">
      <c r="A694" s="34"/>
      <c r="B694" s="35"/>
      <c r="C694" s="173" t="s">
        <v>686</v>
      </c>
      <c r="D694" s="173" t="s">
        <v>146</v>
      </c>
      <c r="E694" s="174" t="s">
        <v>1236</v>
      </c>
      <c r="F694" s="175" t="s">
        <v>1237</v>
      </c>
      <c r="G694" s="176" t="s">
        <v>149</v>
      </c>
      <c r="H694" s="177">
        <v>8</v>
      </c>
      <c r="I694" s="178"/>
      <c r="J694" s="179">
        <f>ROUND(I694*H694,2)</f>
        <v>0</v>
      </c>
      <c r="K694" s="175" t="s">
        <v>150</v>
      </c>
      <c r="L694" s="39"/>
      <c r="M694" s="180" t="s">
        <v>19</v>
      </c>
      <c r="N694" s="181" t="s">
        <v>43</v>
      </c>
      <c r="O694" s="64"/>
      <c r="P694" s="182">
        <f>O694*H694</f>
        <v>0</v>
      </c>
      <c r="Q694" s="182">
        <v>0</v>
      </c>
      <c r="R694" s="182">
        <f>Q694*H694</f>
        <v>0</v>
      </c>
      <c r="S694" s="182">
        <v>0</v>
      </c>
      <c r="T694" s="183">
        <f>S694*H694</f>
        <v>0</v>
      </c>
      <c r="U694" s="34"/>
      <c r="V694" s="34"/>
      <c r="W694" s="34"/>
      <c r="X694" s="34"/>
      <c r="Y694" s="34"/>
      <c r="Z694" s="34"/>
      <c r="AA694" s="34"/>
      <c r="AB694" s="34"/>
      <c r="AC694" s="34"/>
      <c r="AD694" s="34"/>
      <c r="AE694" s="34"/>
      <c r="AR694" s="184" t="s">
        <v>194</v>
      </c>
      <c r="AT694" s="184" t="s">
        <v>146</v>
      </c>
      <c r="AU694" s="184" t="s">
        <v>82</v>
      </c>
      <c r="AY694" s="17" t="s">
        <v>143</v>
      </c>
      <c r="BE694" s="185">
        <f>IF(N694="základní",J694,0)</f>
        <v>0</v>
      </c>
      <c r="BF694" s="185">
        <f>IF(N694="snížená",J694,0)</f>
        <v>0</v>
      </c>
      <c r="BG694" s="185">
        <f>IF(N694="zákl. přenesená",J694,0)</f>
        <v>0</v>
      </c>
      <c r="BH694" s="185">
        <f>IF(N694="sníž. přenesená",J694,0)</f>
        <v>0</v>
      </c>
      <c r="BI694" s="185">
        <f>IF(N694="nulová",J694,0)</f>
        <v>0</v>
      </c>
      <c r="BJ694" s="17" t="s">
        <v>80</v>
      </c>
      <c r="BK694" s="185">
        <f>ROUND(I694*H694,2)</f>
        <v>0</v>
      </c>
      <c r="BL694" s="17" t="s">
        <v>194</v>
      </c>
      <c r="BM694" s="184" t="s">
        <v>1238</v>
      </c>
    </row>
    <row r="695" spans="1:65" s="2" customFormat="1" ht="11.25" x14ac:dyDescent="0.2">
      <c r="A695" s="34"/>
      <c r="B695" s="35"/>
      <c r="C695" s="36"/>
      <c r="D695" s="186" t="s">
        <v>152</v>
      </c>
      <c r="E695" s="36"/>
      <c r="F695" s="187" t="s">
        <v>1239</v>
      </c>
      <c r="G695" s="36"/>
      <c r="H695" s="36"/>
      <c r="I695" s="188"/>
      <c r="J695" s="36"/>
      <c r="K695" s="36"/>
      <c r="L695" s="39"/>
      <c r="M695" s="189"/>
      <c r="N695" s="190"/>
      <c r="O695" s="64"/>
      <c r="P695" s="64"/>
      <c r="Q695" s="64"/>
      <c r="R695" s="64"/>
      <c r="S695" s="64"/>
      <c r="T695" s="65"/>
      <c r="U695" s="34"/>
      <c r="V695" s="34"/>
      <c r="W695" s="34"/>
      <c r="X695" s="34"/>
      <c r="Y695" s="34"/>
      <c r="Z695" s="34"/>
      <c r="AA695" s="34"/>
      <c r="AB695" s="34"/>
      <c r="AC695" s="34"/>
      <c r="AD695" s="34"/>
      <c r="AE695" s="34"/>
      <c r="AT695" s="17" t="s">
        <v>152</v>
      </c>
      <c r="AU695" s="17" t="s">
        <v>82</v>
      </c>
    </row>
    <row r="696" spans="1:65" s="2" customFormat="1" ht="37.9" customHeight="1" x14ac:dyDescent="0.2">
      <c r="A696" s="34"/>
      <c r="B696" s="35"/>
      <c r="C696" s="173" t="s">
        <v>1240</v>
      </c>
      <c r="D696" s="173" t="s">
        <v>146</v>
      </c>
      <c r="E696" s="174" t="s">
        <v>1241</v>
      </c>
      <c r="F696" s="175" t="s">
        <v>1242</v>
      </c>
      <c r="G696" s="176" t="s">
        <v>149</v>
      </c>
      <c r="H696" s="177">
        <v>8</v>
      </c>
      <c r="I696" s="178"/>
      <c r="J696" s="179">
        <f>ROUND(I696*H696,2)</f>
        <v>0</v>
      </c>
      <c r="K696" s="175" t="s">
        <v>150</v>
      </c>
      <c r="L696" s="39"/>
      <c r="M696" s="180" t="s">
        <v>19</v>
      </c>
      <c r="N696" s="181" t="s">
        <v>43</v>
      </c>
      <c r="O696" s="64"/>
      <c r="P696" s="182">
        <f>O696*H696</f>
        <v>0</v>
      </c>
      <c r="Q696" s="182">
        <v>0</v>
      </c>
      <c r="R696" s="182">
        <f>Q696*H696</f>
        <v>0</v>
      </c>
      <c r="S696" s="182">
        <v>0</v>
      </c>
      <c r="T696" s="183">
        <f>S696*H696</f>
        <v>0</v>
      </c>
      <c r="U696" s="34"/>
      <c r="V696" s="34"/>
      <c r="W696" s="34"/>
      <c r="X696" s="34"/>
      <c r="Y696" s="34"/>
      <c r="Z696" s="34"/>
      <c r="AA696" s="34"/>
      <c r="AB696" s="34"/>
      <c r="AC696" s="34"/>
      <c r="AD696" s="34"/>
      <c r="AE696" s="34"/>
      <c r="AR696" s="184" t="s">
        <v>194</v>
      </c>
      <c r="AT696" s="184" t="s">
        <v>146</v>
      </c>
      <c r="AU696" s="184" t="s">
        <v>82</v>
      </c>
      <c r="AY696" s="17" t="s">
        <v>143</v>
      </c>
      <c r="BE696" s="185">
        <f>IF(N696="základní",J696,0)</f>
        <v>0</v>
      </c>
      <c r="BF696" s="185">
        <f>IF(N696="snížená",J696,0)</f>
        <v>0</v>
      </c>
      <c r="BG696" s="185">
        <f>IF(N696="zákl. přenesená",J696,0)</f>
        <v>0</v>
      </c>
      <c r="BH696" s="185">
        <f>IF(N696="sníž. přenesená",J696,0)</f>
        <v>0</v>
      </c>
      <c r="BI696" s="185">
        <f>IF(N696="nulová",J696,0)</f>
        <v>0</v>
      </c>
      <c r="BJ696" s="17" t="s">
        <v>80</v>
      </c>
      <c r="BK696" s="185">
        <f>ROUND(I696*H696,2)</f>
        <v>0</v>
      </c>
      <c r="BL696" s="17" t="s">
        <v>194</v>
      </c>
      <c r="BM696" s="184" t="s">
        <v>1243</v>
      </c>
    </row>
    <row r="697" spans="1:65" s="2" customFormat="1" ht="11.25" x14ac:dyDescent="0.2">
      <c r="A697" s="34"/>
      <c r="B697" s="35"/>
      <c r="C697" s="36"/>
      <c r="D697" s="186" t="s">
        <v>152</v>
      </c>
      <c r="E697" s="36"/>
      <c r="F697" s="187" t="s">
        <v>1244</v>
      </c>
      <c r="G697" s="36"/>
      <c r="H697" s="36"/>
      <c r="I697" s="188"/>
      <c r="J697" s="36"/>
      <c r="K697" s="36"/>
      <c r="L697" s="39"/>
      <c r="M697" s="189"/>
      <c r="N697" s="190"/>
      <c r="O697" s="64"/>
      <c r="P697" s="64"/>
      <c r="Q697" s="64"/>
      <c r="R697" s="64"/>
      <c r="S697" s="64"/>
      <c r="T697" s="65"/>
      <c r="U697" s="34"/>
      <c r="V697" s="34"/>
      <c r="W697" s="34"/>
      <c r="X697" s="34"/>
      <c r="Y697" s="34"/>
      <c r="Z697" s="34"/>
      <c r="AA697" s="34"/>
      <c r="AB697" s="34"/>
      <c r="AC697" s="34"/>
      <c r="AD697" s="34"/>
      <c r="AE697" s="34"/>
      <c r="AT697" s="17" t="s">
        <v>152</v>
      </c>
      <c r="AU697" s="17" t="s">
        <v>82</v>
      </c>
    </row>
    <row r="698" spans="1:65" s="2" customFormat="1" ht="24.2" customHeight="1" x14ac:dyDescent="0.2">
      <c r="A698" s="34"/>
      <c r="B698" s="35"/>
      <c r="C698" s="173" t="s">
        <v>690</v>
      </c>
      <c r="D698" s="173" t="s">
        <v>146</v>
      </c>
      <c r="E698" s="174" t="s">
        <v>1245</v>
      </c>
      <c r="F698" s="175" t="s">
        <v>1246</v>
      </c>
      <c r="G698" s="176" t="s">
        <v>149</v>
      </c>
      <c r="H698" s="177">
        <v>8</v>
      </c>
      <c r="I698" s="178"/>
      <c r="J698" s="179">
        <f>ROUND(I698*H698,2)</f>
        <v>0</v>
      </c>
      <c r="K698" s="175" t="s">
        <v>150</v>
      </c>
      <c r="L698" s="39"/>
      <c r="M698" s="180" t="s">
        <v>19</v>
      </c>
      <c r="N698" s="181" t="s">
        <v>43</v>
      </c>
      <c r="O698" s="64"/>
      <c r="P698" s="182">
        <f>O698*H698</f>
        <v>0</v>
      </c>
      <c r="Q698" s="182">
        <v>0</v>
      </c>
      <c r="R698" s="182">
        <f>Q698*H698</f>
        <v>0</v>
      </c>
      <c r="S698" s="182">
        <v>0</v>
      </c>
      <c r="T698" s="183">
        <f>S698*H698</f>
        <v>0</v>
      </c>
      <c r="U698" s="34"/>
      <c r="V698" s="34"/>
      <c r="W698" s="34"/>
      <c r="X698" s="34"/>
      <c r="Y698" s="34"/>
      <c r="Z698" s="34"/>
      <c r="AA698" s="34"/>
      <c r="AB698" s="34"/>
      <c r="AC698" s="34"/>
      <c r="AD698" s="34"/>
      <c r="AE698" s="34"/>
      <c r="AR698" s="184" t="s">
        <v>194</v>
      </c>
      <c r="AT698" s="184" t="s">
        <v>146</v>
      </c>
      <c r="AU698" s="184" t="s">
        <v>82</v>
      </c>
      <c r="AY698" s="17" t="s">
        <v>143</v>
      </c>
      <c r="BE698" s="185">
        <f>IF(N698="základní",J698,0)</f>
        <v>0</v>
      </c>
      <c r="BF698" s="185">
        <f>IF(N698="snížená",J698,0)</f>
        <v>0</v>
      </c>
      <c r="BG698" s="185">
        <f>IF(N698="zákl. přenesená",J698,0)</f>
        <v>0</v>
      </c>
      <c r="BH698" s="185">
        <f>IF(N698="sníž. přenesená",J698,0)</f>
        <v>0</v>
      </c>
      <c r="BI698" s="185">
        <f>IF(N698="nulová",J698,0)</f>
        <v>0</v>
      </c>
      <c r="BJ698" s="17" t="s">
        <v>80</v>
      </c>
      <c r="BK698" s="185">
        <f>ROUND(I698*H698,2)</f>
        <v>0</v>
      </c>
      <c r="BL698" s="17" t="s">
        <v>194</v>
      </c>
      <c r="BM698" s="184" t="s">
        <v>1247</v>
      </c>
    </row>
    <row r="699" spans="1:65" s="2" customFormat="1" ht="11.25" x14ac:dyDescent="0.2">
      <c r="A699" s="34"/>
      <c r="B699" s="35"/>
      <c r="C699" s="36"/>
      <c r="D699" s="186" t="s">
        <v>152</v>
      </c>
      <c r="E699" s="36"/>
      <c r="F699" s="187" t="s">
        <v>1248</v>
      </c>
      <c r="G699" s="36"/>
      <c r="H699" s="36"/>
      <c r="I699" s="188"/>
      <c r="J699" s="36"/>
      <c r="K699" s="36"/>
      <c r="L699" s="39"/>
      <c r="M699" s="189"/>
      <c r="N699" s="190"/>
      <c r="O699" s="64"/>
      <c r="P699" s="64"/>
      <c r="Q699" s="64"/>
      <c r="R699" s="64"/>
      <c r="S699" s="64"/>
      <c r="T699" s="65"/>
      <c r="U699" s="34"/>
      <c r="V699" s="34"/>
      <c r="W699" s="34"/>
      <c r="X699" s="34"/>
      <c r="Y699" s="34"/>
      <c r="Z699" s="34"/>
      <c r="AA699" s="34"/>
      <c r="AB699" s="34"/>
      <c r="AC699" s="34"/>
      <c r="AD699" s="34"/>
      <c r="AE699" s="34"/>
      <c r="AT699" s="17" t="s">
        <v>152</v>
      </c>
      <c r="AU699" s="17" t="s">
        <v>82</v>
      </c>
    </row>
    <row r="700" spans="1:65" s="2" customFormat="1" ht="24.2" customHeight="1" x14ac:dyDescent="0.2">
      <c r="A700" s="34"/>
      <c r="B700" s="35"/>
      <c r="C700" s="173" t="s">
        <v>1249</v>
      </c>
      <c r="D700" s="173" t="s">
        <v>146</v>
      </c>
      <c r="E700" s="174" t="s">
        <v>1250</v>
      </c>
      <c r="F700" s="175" t="s">
        <v>1251</v>
      </c>
      <c r="G700" s="176" t="s">
        <v>149</v>
      </c>
      <c r="H700" s="177">
        <v>8</v>
      </c>
      <c r="I700" s="178"/>
      <c r="J700" s="179">
        <f>ROUND(I700*H700,2)</f>
        <v>0</v>
      </c>
      <c r="K700" s="175" t="s">
        <v>150</v>
      </c>
      <c r="L700" s="39"/>
      <c r="M700" s="180" t="s">
        <v>19</v>
      </c>
      <c r="N700" s="181" t="s">
        <v>43</v>
      </c>
      <c r="O700" s="64"/>
      <c r="P700" s="182">
        <f>O700*H700</f>
        <v>0</v>
      </c>
      <c r="Q700" s="182">
        <v>0</v>
      </c>
      <c r="R700" s="182">
        <f>Q700*H700</f>
        <v>0</v>
      </c>
      <c r="S700" s="182">
        <v>0</v>
      </c>
      <c r="T700" s="183">
        <f>S700*H700</f>
        <v>0</v>
      </c>
      <c r="U700" s="34"/>
      <c r="V700" s="34"/>
      <c r="W700" s="34"/>
      <c r="X700" s="34"/>
      <c r="Y700" s="34"/>
      <c r="Z700" s="34"/>
      <c r="AA700" s="34"/>
      <c r="AB700" s="34"/>
      <c r="AC700" s="34"/>
      <c r="AD700" s="34"/>
      <c r="AE700" s="34"/>
      <c r="AR700" s="184" t="s">
        <v>194</v>
      </c>
      <c r="AT700" s="184" t="s">
        <v>146</v>
      </c>
      <c r="AU700" s="184" t="s">
        <v>82</v>
      </c>
      <c r="AY700" s="17" t="s">
        <v>143</v>
      </c>
      <c r="BE700" s="185">
        <f>IF(N700="základní",J700,0)</f>
        <v>0</v>
      </c>
      <c r="BF700" s="185">
        <f>IF(N700="snížená",J700,0)</f>
        <v>0</v>
      </c>
      <c r="BG700" s="185">
        <f>IF(N700="zákl. přenesená",J700,0)</f>
        <v>0</v>
      </c>
      <c r="BH700" s="185">
        <f>IF(N700="sníž. přenesená",J700,0)</f>
        <v>0</v>
      </c>
      <c r="BI700" s="185">
        <f>IF(N700="nulová",J700,0)</f>
        <v>0</v>
      </c>
      <c r="BJ700" s="17" t="s">
        <v>80</v>
      </c>
      <c r="BK700" s="185">
        <f>ROUND(I700*H700,2)</f>
        <v>0</v>
      </c>
      <c r="BL700" s="17" t="s">
        <v>194</v>
      </c>
      <c r="BM700" s="184" t="s">
        <v>1252</v>
      </c>
    </row>
    <row r="701" spans="1:65" s="2" customFormat="1" ht="11.25" x14ac:dyDescent="0.2">
      <c r="A701" s="34"/>
      <c r="B701" s="35"/>
      <c r="C701" s="36"/>
      <c r="D701" s="186" t="s">
        <v>152</v>
      </c>
      <c r="E701" s="36"/>
      <c r="F701" s="187" t="s">
        <v>1253</v>
      </c>
      <c r="G701" s="36"/>
      <c r="H701" s="36"/>
      <c r="I701" s="188"/>
      <c r="J701" s="36"/>
      <c r="K701" s="36"/>
      <c r="L701" s="39"/>
      <c r="M701" s="189"/>
      <c r="N701" s="190"/>
      <c r="O701" s="64"/>
      <c r="P701" s="64"/>
      <c r="Q701" s="64"/>
      <c r="R701" s="64"/>
      <c r="S701" s="64"/>
      <c r="T701" s="65"/>
      <c r="U701" s="34"/>
      <c r="V701" s="34"/>
      <c r="W701" s="34"/>
      <c r="X701" s="34"/>
      <c r="Y701" s="34"/>
      <c r="Z701" s="34"/>
      <c r="AA701" s="34"/>
      <c r="AB701" s="34"/>
      <c r="AC701" s="34"/>
      <c r="AD701" s="34"/>
      <c r="AE701" s="34"/>
      <c r="AT701" s="17" t="s">
        <v>152</v>
      </c>
      <c r="AU701" s="17" t="s">
        <v>82</v>
      </c>
    </row>
    <row r="702" spans="1:65" s="2" customFormat="1" ht="37.9" customHeight="1" x14ac:dyDescent="0.2">
      <c r="A702" s="34"/>
      <c r="B702" s="35"/>
      <c r="C702" s="173" t="s">
        <v>694</v>
      </c>
      <c r="D702" s="173" t="s">
        <v>146</v>
      </c>
      <c r="E702" s="174" t="s">
        <v>1254</v>
      </c>
      <c r="F702" s="175" t="s">
        <v>1255</v>
      </c>
      <c r="G702" s="176" t="s">
        <v>149</v>
      </c>
      <c r="H702" s="177">
        <v>8</v>
      </c>
      <c r="I702" s="178"/>
      <c r="J702" s="179">
        <f>ROUND(I702*H702,2)</f>
        <v>0</v>
      </c>
      <c r="K702" s="175" t="s">
        <v>150</v>
      </c>
      <c r="L702" s="39"/>
      <c r="M702" s="180" t="s">
        <v>19</v>
      </c>
      <c r="N702" s="181" t="s">
        <v>43</v>
      </c>
      <c r="O702" s="64"/>
      <c r="P702" s="182">
        <f>O702*H702</f>
        <v>0</v>
      </c>
      <c r="Q702" s="182">
        <v>0</v>
      </c>
      <c r="R702" s="182">
        <f>Q702*H702</f>
        <v>0</v>
      </c>
      <c r="S702" s="182">
        <v>0</v>
      </c>
      <c r="T702" s="183">
        <f>S702*H702</f>
        <v>0</v>
      </c>
      <c r="U702" s="34"/>
      <c r="V702" s="34"/>
      <c r="W702" s="34"/>
      <c r="X702" s="34"/>
      <c r="Y702" s="34"/>
      <c r="Z702" s="34"/>
      <c r="AA702" s="34"/>
      <c r="AB702" s="34"/>
      <c r="AC702" s="34"/>
      <c r="AD702" s="34"/>
      <c r="AE702" s="34"/>
      <c r="AR702" s="184" t="s">
        <v>194</v>
      </c>
      <c r="AT702" s="184" t="s">
        <v>146</v>
      </c>
      <c r="AU702" s="184" t="s">
        <v>82</v>
      </c>
      <c r="AY702" s="17" t="s">
        <v>143</v>
      </c>
      <c r="BE702" s="185">
        <f>IF(N702="základní",J702,0)</f>
        <v>0</v>
      </c>
      <c r="BF702" s="185">
        <f>IF(N702="snížená",J702,0)</f>
        <v>0</v>
      </c>
      <c r="BG702" s="185">
        <f>IF(N702="zákl. přenesená",J702,0)</f>
        <v>0</v>
      </c>
      <c r="BH702" s="185">
        <f>IF(N702="sníž. přenesená",J702,0)</f>
        <v>0</v>
      </c>
      <c r="BI702" s="185">
        <f>IF(N702="nulová",J702,0)</f>
        <v>0</v>
      </c>
      <c r="BJ702" s="17" t="s">
        <v>80</v>
      </c>
      <c r="BK702" s="185">
        <f>ROUND(I702*H702,2)</f>
        <v>0</v>
      </c>
      <c r="BL702" s="17" t="s">
        <v>194</v>
      </c>
      <c r="BM702" s="184" t="s">
        <v>1256</v>
      </c>
    </row>
    <row r="703" spans="1:65" s="2" customFormat="1" ht="11.25" x14ac:dyDescent="0.2">
      <c r="A703" s="34"/>
      <c r="B703" s="35"/>
      <c r="C703" s="36"/>
      <c r="D703" s="186" t="s">
        <v>152</v>
      </c>
      <c r="E703" s="36"/>
      <c r="F703" s="187" t="s">
        <v>1257</v>
      </c>
      <c r="G703" s="36"/>
      <c r="H703" s="36"/>
      <c r="I703" s="188"/>
      <c r="J703" s="36"/>
      <c r="K703" s="36"/>
      <c r="L703" s="39"/>
      <c r="M703" s="189"/>
      <c r="N703" s="190"/>
      <c r="O703" s="64"/>
      <c r="P703" s="64"/>
      <c r="Q703" s="64"/>
      <c r="R703" s="64"/>
      <c r="S703" s="64"/>
      <c r="T703" s="65"/>
      <c r="U703" s="34"/>
      <c r="V703" s="34"/>
      <c r="W703" s="34"/>
      <c r="X703" s="34"/>
      <c r="Y703" s="34"/>
      <c r="Z703" s="34"/>
      <c r="AA703" s="34"/>
      <c r="AB703" s="34"/>
      <c r="AC703" s="34"/>
      <c r="AD703" s="34"/>
      <c r="AE703" s="34"/>
      <c r="AT703" s="17" t="s">
        <v>152</v>
      </c>
      <c r="AU703" s="17" t="s">
        <v>82</v>
      </c>
    </row>
    <row r="704" spans="1:65" s="12" customFormat="1" ht="22.9" customHeight="1" x14ac:dyDescent="0.2">
      <c r="B704" s="157"/>
      <c r="C704" s="158"/>
      <c r="D704" s="159" t="s">
        <v>71</v>
      </c>
      <c r="E704" s="171" t="s">
        <v>1258</v>
      </c>
      <c r="F704" s="171" t="s">
        <v>1259</v>
      </c>
      <c r="G704" s="158"/>
      <c r="H704" s="158"/>
      <c r="I704" s="161"/>
      <c r="J704" s="172">
        <f>BK704</f>
        <v>0</v>
      </c>
      <c r="K704" s="158"/>
      <c r="L704" s="163"/>
      <c r="M704" s="164"/>
      <c r="N704" s="165"/>
      <c r="O704" s="165"/>
      <c r="P704" s="166">
        <f>SUM(P705:P714)</f>
        <v>0</v>
      </c>
      <c r="Q704" s="165"/>
      <c r="R704" s="166">
        <f>SUM(R705:R714)</f>
        <v>0</v>
      </c>
      <c r="S704" s="165"/>
      <c r="T704" s="167">
        <f>SUM(T705:T714)</f>
        <v>0</v>
      </c>
      <c r="AR704" s="168" t="s">
        <v>82</v>
      </c>
      <c r="AT704" s="169" t="s">
        <v>71</v>
      </c>
      <c r="AU704" s="169" t="s">
        <v>80</v>
      </c>
      <c r="AY704" s="168" t="s">
        <v>143</v>
      </c>
      <c r="BK704" s="170">
        <f>SUM(BK705:BK714)</f>
        <v>0</v>
      </c>
    </row>
    <row r="705" spans="1:65" s="2" customFormat="1" ht="24.2" customHeight="1" x14ac:dyDescent="0.2">
      <c r="A705" s="34"/>
      <c r="B705" s="35"/>
      <c r="C705" s="173" t="s">
        <v>1260</v>
      </c>
      <c r="D705" s="173" t="s">
        <v>146</v>
      </c>
      <c r="E705" s="174" t="s">
        <v>1261</v>
      </c>
      <c r="F705" s="175" t="s">
        <v>1262</v>
      </c>
      <c r="G705" s="176" t="s">
        <v>149</v>
      </c>
      <c r="H705" s="177">
        <v>3122.9160000000002</v>
      </c>
      <c r="I705" s="178"/>
      <c r="J705" s="179">
        <f>ROUND(I705*H705,2)</f>
        <v>0</v>
      </c>
      <c r="K705" s="175" t="s">
        <v>150</v>
      </c>
      <c r="L705" s="39"/>
      <c r="M705" s="180" t="s">
        <v>19</v>
      </c>
      <c r="N705" s="181" t="s">
        <v>43</v>
      </c>
      <c r="O705" s="64"/>
      <c r="P705" s="182">
        <f>O705*H705</f>
        <v>0</v>
      </c>
      <c r="Q705" s="182">
        <v>0</v>
      </c>
      <c r="R705" s="182">
        <f>Q705*H705</f>
        <v>0</v>
      </c>
      <c r="S705" s="182">
        <v>0</v>
      </c>
      <c r="T705" s="183">
        <f>S705*H705</f>
        <v>0</v>
      </c>
      <c r="U705" s="34"/>
      <c r="V705" s="34"/>
      <c r="W705" s="34"/>
      <c r="X705" s="34"/>
      <c r="Y705" s="34"/>
      <c r="Z705" s="34"/>
      <c r="AA705" s="34"/>
      <c r="AB705" s="34"/>
      <c r="AC705" s="34"/>
      <c r="AD705" s="34"/>
      <c r="AE705" s="34"/>
      <c r="AR705" s="184" t="s">
        <v>194</v>
      </c>
      <c r="AT705" s="184" t="s">
        <v>146</v>
      </c>
      <c r="AU705" s="184" t="s">
        <v>82</v>
      </c>
      <c r="AY705" s="17" t="s">
        <v>143</v>
      </c>
      <c r="BE705" s="185">
        <f>IF(N705="základní",J705,0)</f>
        <v>0</v>
      </c>
      <c r="BF705" s="185">
        <f>IF(N705="snížená",J705,0)</f>
        <v>0</v>
      </c>
      <c r="BG705" s="185">
        <f>IF(N705="zákl. přenesená",J705,0)</f>
        <v>0</v>
      </c>
      <c r="BH705" s="185">
        <f>IF(N705="sníž. přenesená",J705,0)</f>
        <v>0</v>
      </c>
      <c r="BI705" s="185">
        <f>IF(N705="nulová",J705,0)</f>
        <v>0</v>
      </c>
      <c r="BJ705" s="17" t="s">
        <v>80</v>
      </c>
      <c r="BK705" s="185">
        <f>ROUND(I705*H705,2)</f>
        <v>0</v>
      </c>
      <c r="BL705" s="17" t="s">
        <v>194</v>
      </c>
      <c r="BM705" s="184" t="s">
        <v>1263</v>
      </c>
    </row>
    <row r="706" spans="1:65" s="2" customFormat="1" ht="11.25" x14ac:dyDescent="0.2">
      <c r="A706" s="34"/>
      <c r="B706" s="35"/>
      <c r="C706" s="36"/>
      <c r="D706" s="186" t="s">
        <v>152</v>
      </c>
      <c r="E706" s="36"/>
      <c r="F706" s="187" t="s">
        <v>1264</v>
      </c>
      <c r="G706" s="36"/>
      <c r="H706" s="36"/>
      <c r="I706" s="188"/>
      <c r="J706" s="36"/>
      <c r="K706" s="36"/>
      <c r="L706" s="39"/>
      <c r="M706" s="189"/>
      <c r="N706" s="190"/>
      <c r="O706" s="64"/>
      <c r="P706" s="64"/>
      <c r="Q706" s="64"/>
      <c r="R706" s="64"/>
      <c r="S706" s="64"/>
      <c r="T706" s="65"/>
      <c r="U706" s="34"/>
      <c r="V706" s="34"/>
      <c r="W706" s="34"/>
      <c r="X706" s="34"/>
      <c r="Y706" s="34"/>
      <c r="Z706" s="34"/>
      <c r="AA706" s="34"/>
      <c r="AB706" s="34"/>
      <c r="AC706" s="34"/>
      <c r="AD706" s="34"/>
      <c r="AE706" s="34"/>
      <c r="AT706" s="17" t="s">
        <v>152</v>
      </c>
      <c r="AU706" s="17" t="s">
        <v>82</v>
      </c>
    </row>
    <row r="707" spans="1:65" s="2" customFormat="1" ht="16.5" customHeight="1" x14ac:dyDescent="0.2">
      <c r="A707" s="34"/>
      <c r="B707" s="35"/>
      <c r="C707" s="173" t="s">
        <v>698</v>
      </c>
      <c r="D707" s="173" t="s">
        <v>146</v>
      </c>
      <c r="E707" s="174" t="s">
        <v>1265</v>
      </c>
      <c r="F707" s="175" t="s">
        <v>1266</v>
      </c>
      <c r="G707" s="176" t="s">
        <v>149</v>
      </c>
      <c r="H707" s="177">
        <v>2262.6799999999998</v>
      </c>
      <c r="I707" s="178"/>
      <c r="J707" s="179">
        <f>ROUND(I707*H707,2)</f>
        <v>0</v>
      </c>
      <c r="K707" s="175" t="s">
        <v>150</v>
      </c>
      <c r="L707" s="39"/>
      <c r="M707" s="180" t="s">
        <v>19</v>
      </c>
      <c r="N707" s="181" t="s">
        <v>43</v>
      </c>
      <c r="O707" s="64"/>
      <c r="P707" s="182">
        <f>O707*H707</f>
        <v>0</v>
      </c>
      <c r="Q707" s="182">
        <v>0</v>
      </c>
      <c r="R707" s="182">
        <f>Q707*H707</f>
        <v>0</v>
      </c>
      <c r="S707" s="182">
        <v>0</v>
      </c>
      <c r="T707" s="183">
        <f>S707*H707</f>
        <v>0</v>
      </c>
      <c r="U707" s="34"/>
      <c r="V707" s="34"/>
      <c r="W707" s="34"/>
      <c r="X707" s="34"/>
      <c r="Y707" s="34"/>
      <c r="Z707" s="34"/>
      <c r="AA707" s="34"/>
      <c r="AB707" s="34"/>
      <c r="AC707" s="34"/>
      <c r="AD707" s="34"/>
      <c r="AE707" s="34"/>
      <c r="AR707" s="184" t="s">
        <v>194</v>
      </c>
      <c r="AT707" s="184" t="s">
        <v>146</v>
      </c>
      <c r="AU707" s="184" t="s">
        <v>82</v>
      </c>
      <c r="AY707" s="17" t="s">
        <v>143</v>
      </c>
      <c r="BE707" s="185">
        <f>IF(N707="základní",J707,0)</f>
        <v>0</v>
      </c>
      <c r="BF707" s="185">
        <f>IF(N707="snížená",J707,0)</f>
        <v>0</v>
      </c>
      <c r="BG707" s="185">
        <f>IF(N707="zákl. přenesená",J707,0)</f>
        <v>0</v>
      </c>
      <c r="BH707" s="185">
        <f>IF(N707="sníž. přenesená",J707,0)</f>
        <v>0</v>
      </c>
      <c r="BI707" s="185">
        <f>IF(N707="nulová",J707,0)</f>
        <v>0</v>
      </c>
      <c r="BJ707" s="17" t="s">
        <v>80</v>
      </c>
      <c r="BK707" s="185">
        <f>ROUND(I707*H707,2)</f>
        <v>0</v>
      </c>
      <c r="BL707" s="17" t="s">
        <v>194</v>
      </c>
      <c r="BM707" s="184" t="s">
        <v>1267</v>
      </c>
    </row>
    <row r="708" spans="1:65" s="2" customFormat="1" ht="11.25" x14ac:dyDescent="0.2">
      <c r="A708" s="34"/>
      <c r="B708" s="35"/>
      <c r="C708" s="36"/>
      <c r="D708" s="186" t="s">
        <v>152</v>
      </c>
      <c r="E708" s="36"/>
      <c r="F708" s="187" t="s">
        <v>1268</v>
      </c>
      <c r="G708" s="36"/>
      <c r="H708" s="36"/>
      <c r="I708" s="188"/>
      <c r="J708" s="36"/>
      <c r="K708" s="36"/>
      <c r="L708" s="39"/>
      <c r="M708" s="189"/>
      <c r="N708" s="190"/>
      <c r="O708" s="64"/>
      <c r="P708" s="64"/>
      <c r="Q708" s="64"/>
      <c r="R708" s="64"/>
      <c r="S708" s="64"/>
      <c r="T708" s="65"/>
      <c r="U708" s="34"/>
      <c r="V708" s="34"/>
      <c r="W708" s="34"/>
      <c r="X708" s="34"/>
      <c r="Y708" s="34"/>
      <c r="Z708" s="34"/>
      <c r="AA708" s="34"/>
      <c r="AB708" s="34"/>
      <c r="AC708" s="34"/>
      <c r="AD708" s="34"/>
      <c r="AE708" s="34"/>
      <c r="AT708" s="17" t="s">
        <v>152</v>
      </c>
      <c r="AU708" s="17" t="s">
        <v>82</v>
      </c>
    </row>
    <row r="709" spans="1:65" s="2" customFormat="1" ht="24.2" customHeight="1" x14ac:dyDescent="0.2">
      <c r="A709" s="34"/>
      <c r="B709" s="35"/>
      <c r="C709" s="173" t="s">
        <v>1269</v>
      </c>
      <c r="D709" s="173" t="s">
        <v>146</v>
      </c>
      <c r="E709" s="174" t="s">
        <v>1270</v>
      </c>
      <c r="F709" s="175" t="s">
        <v>1271</v>
      </c>
      <c r="G709" s="176" t="s">
        <v>149</v>
      </c>
      <c r="H709" s="177">
        <v>2262.6799999999998</v>
      </c>
      <c r="I709" s="178"/>
      <c r="J709" s="179">
        <f>ROUND(I709*H709,2)</f>
        <v>0</v>
      </c>
      <c r="K709" s="175" t="s">
        <v>150</v>
      </c>
      <c r="L709" s="39"/>
      <c r="M709" s="180" t="s">
        <v>19</v>
      </c>
      <c r="N709" s="181" t="s">
        <v>43</v>
      </c>
      <c r="O709" s="64"/>
      <c r="P709" s="182">
        <f>O709*H709</f>
        <v>0</v>
      </c>
      <c r="Q709" s="182">
        <v>0</v>
      </c>
      <c r="R709" s="182">
        <f>Q709*H709</f>
        <v>0</v>
      </c>
      <c r="S709" s="182">
        <v>0</v>
      </c>
      <c r="T709" s="183">
        <f>S709*H709</f>
        <v>0</v>
      </c>
      <c r="U709" s="34"/>
      <c r="V709" s="34"/>
      <c r="W709" s="34"/>
      <c r="X709" s="34"/>
      <c r="Y709" s="34"/>
      <c r="Z709" s="34"/>
      <c r="AA709" s="34"/>
      <c r="AB709" s="34"/>
      <c r="AC709" s="34"/>
      <c r="AD709" s="34"/>
      <c r="AE709" s="34"/>
      <c r="AR709" s="184" t="s">
        <v>194</v>
      </c>
      <c r="AT709" s="184" t="s">
        <v>146</v>
      </c>
      <c r="AU709" s="184" t="s">
        <v>82</v>
      </c>
      <c r="AY709" s="17" t="s">
        <v>143</v>
      </c>
      <c r="BE709" s="185">
        <f>IF(N709="základní",J709,0)</f>
        <v>0</v>
      </c>
      <c r="BF709" s="185">
        <f>IF(N709="snížená",J709,0)</f>
        <v>0</v>
      </c>
      <c r="BG709" s="185">
        <f>IF(N709="zákl. přenesená",J709,0)</f>
        <v>0</v>
      </c>
      <c r="BH709" s="185">
        <f>IF(N709="sníž. přenesená",J709,0)</f>
        <v>0</v>
      </c>
      <c r="BI709" s="185">
        <f>IF(N709="nulová",J709,0)</f>
        <v>0</v>
      </c>
      <c r="BJ709" s="17" t="s">
        <v>80</v>
      </c>
      <c r="BK709" s="185">
        <f>ROUND(I709*H709,2)</f>
        <v>0</v>
      </c>
      <c r="BL709" s="17" t="s">
        <v>194</v>
      </c>
      <c r="BM709" s="184" t="s">
        <v>1272</v>
      </c>
    </row>
    <row r="710" spans="1:65" s="2" customFormat="1" ht="11.25" x14ac:dyDescent="0.2">
      <c r="A710" s="34"/>
      <c r="B710" s="35"/>
      <c r="C710" s="36"/>
      <c r="D710" s="186" t="s">
        <v>152</v>
      </c>
      <c r="E710" s="36"/>
      <c r="F710" s="187" t="s">
        <v>1273</v>
      </c>
      <c r="G710" s="36"/>
      <c r="H710" s="36"/>
      <c r="I710" s="188"/>
      <c r="J710" s="36"/>
      <c r="K710" s="36"/>
      <c r="L710" s="39"/>
      <c r="M710" s="189"/>
      <c r="N710" s="190"/>
      <c r="O710" s="64"/>
      <c r="P710" s="64"/>
      <c r="Q710" s="64"/>
      <c r="R710" s="64"/>
      <c r="S710" s="64"/>
      <c r="T710" s="65"/>
      <c r="U710" s="34"/>
      <c r="V710" s="34"/>
      <c r="W710" s="34"/>
      <c r="X710" s="34"/>
      <c r="Y710" s="34"/>
      <c r="Z710" s="34"/>
      <c r="AA710" s="34"/>
      <c r="AB710" s="34"/>
      <c r="AC710" s="34"/>
      <c r="AD710" s="34"/>
      <c r="AE710" s="34"/>
      <c r="AT710" s="17" t="s">
        <v>152</v>
      </c>
      <c r="AU710" s="17" t="s">
        <v>82</v>
      </c>
    </row>
    <row r="711" spans="1:65" s="2" customFormat="1" ht="33" customHeight="1" x14ac:dyDescent="0.2">
      <c r="A711" s="34"/>
      <c r="B711" s="35"/>
      <c r="C711" s="173" t="s">
        <v>702</v>
      </c>
      <c r="D711" s="173" t="s">
        <v>146</v>
      </c>
      <c r="E711" s="174" t="s">
        <v>1274</v>
      </c>
      <c r="F711" s="175" t="s">
        <v>1275</v>
      </c>
      <c r="G711" s="176" t="s">
        <v>149</v>
      </c>
      <c r="H711" s="177">
        <v>3122.9160000000002</v>
      </c>
      <c r="I711" s="178"/>
      <c r="J711" s="179">
        <f>ROUND(I711*H711,2)</f>
        <v>0</v>
      </c>
      <c r="K711" s="175" t="s">
        <v>150</v>
      </c>
      <c r="L711" s="39"/>
      <c r="M711" s="180" t="s">
        <v>19</v>
      </c>
      <c r="N711" s="181" t="s">
        <v>43</v>
      </c>
      <c r="O711" s="64"/>
      <c r="P711" s="182">
        <f>O711*H711</f>
        <v>0</v>
      </c>
      <c r="Q711" s="182">
        <v>0</v>
      </c>
      <c r="R711" s="182">
        <f>Q711*H711</f>
        <v>0</v>
      </c>
      <c r="S711" s="182">
        <v>0</v>
      </c>
      <c r="T711" s="183">
        <f>S711*H711</f>
        <v>0</v>
      </c>
      <c r="U711" s="34"/>
      <c r="V711" s="34"/>
      <c r="W711" s="34"/>
      <c r="X711" s="34"/>
      <c r="Y711" s="34"/>
      <c r="Z711" s="34"/>
      <c r="AA711" s="34"/>
      <c r="AB711" s="34"/>
      <c r="AC711" s="34"/>
      <c r="AD711" s="34"/>
      <c r="AE711" s="34"/>
      <c r="AR711" s="184" t="s">
        <v>194</v>
      </c>
      <c r="AT711" s="184" t="s">
        <v>146</v>
      </c>
      <c r="AU711" s="184" t="s">
        <v>82</v>
      </c>
      <c r="AY711" s="17" t="s">
        <v>143</v>
      </c>
      <c r="BE711" s="185">
        <f>IF(N711="základní",J711,0)</f>
        <v>0</v>
      </c>
      <c r="BF711" s="185">
        <f>IF(N711="snížená",J711,0)</f>
        <v>0</v>
      </c>
      <c r="BG711" s="185">
        <f>IF(N711="zákl. přenesená",J711,0)</f>
        <v>0</v>
      </c>
      <c r="BH711" s="185">
        <f>IF(N711="sníž. přenesená",J711,0)</f>
        <v>0</v>
      </c>
      <c r="BI711" s="185">
        <f>IF(N711="nulová",J711,0)</f>
        <v>0</v>
      </c>
      <c r="BJ711" s="17" t="s">
        <v>80</v>
      </c>
      <c r="BK711" s="185">
        <f>ROUND(I711*H711,2)</f>
        <v>0</v>
      </c>
      <c r="BL711" s="17" t="s">
        <v>194</v>
      </c>
      <c r="BM711" s="184" t="s">
        <v>1276</v>
      </c>
    </row>
    <row r="712" spans="1:65" s="2" customFormat="1" ht="11.25" x14ac:dyDescent="0.2">
      <c r="A712" s="34"/>
      <c r="B712" s="35"/>
      <c r="C712" s="36"/>
      <c r="D712" s="186" t="s">
        <v>152</v>
      </c>
      <c r="E712" s="36"/>
      <c r="F712" s="187" t="s">
        <v>1277</v>
      </c>
      <c r="G712" s="36"/>
      <c r="H712" s="36"/>
      <c r="I712" s="188"/>
      <c r="J712" s="36"/>
      <c r="K712" s="36"/>
      <c r="L712" s="39"/>
      <c r="M712" s="189"/>
      <c r="N712" s="190"/>
      <c r="O712" s="64"/>
      <c r="P712" s="64"/>
      <c r="Q712" s="64"/>
      <c r="R712" s="64"/>
      <c r="S712" s="64"/>
      <c r="T712" s="65"/>
      <c r="U712" s="34"/>
      <c r="V712" s="34"/>
      <c r="W712" s="34"/>
      <c r="X712" s="34"/>
      <c r="Y712" s="34"/>
      <c r="Z712" s="34"/>
      <c r="AA712" s="34"/>
      <c r="AB712" s="34"/>
      <c r="AC712" s="34"/>
      <c r="AD712" s="34"/>
      <c r="AE712" s="34"/>
      <c r="AT712" s="17" t="s">
        <v>152</v>
      </c>
      <c r="AU712" s="17" t="s">
        <v>82</v>
      </c>
    </row>
    <row r="713" spans="1:65" s="2" customFormat="1" ht="37.9" customHeight="1" x14ac:dyDescent="0.2">
      <c r="A713" s="34"/>
      <c r="B713" s="35"/>
      <c r="C713" s="173" t="s">
        <v>1278</v>
      </c>
      <c r="D713" s="173" t="s">
        <v>146</v>
      </c>
      <c r="E713" s="174" t="s">
        <v>1279</v>
      </c>
      <c r="F713" s="175" t="s">
        <v>1280</v>
      </c>
      <c r="G713" s="176" t="s">
        <v>149</v>
      </c>
      <c r="H713" s="177">
        <v>3122.9160000000002</v>
      </c>
      <c r="I713" s="178"/>
      <c r="J713" s="179">
        <f>ROUND(I713*H713,2)</f>
        <v>0</v>
      </c>
      <c r="K713" s="175" t="s">
        <v>150</v>
      </c>
      <c r="L713" s="39"/>
      <c r="M713" s="180" t="s">
        <v>19</v>
      </c>
      <c r="N713" s="181" t="s">
        <v>43</v>
      </c>
      <c r="O713" s="64"/>
      <c r="P713" s="182">
        <f>O713*H713</f>
        <v>0</v>
      </c>
      <c r="Q713" s="182">
        <v>0</v>
      </c>
      <c r="R713" s="182">
        <f>Q713*H713</f>
        <v>0</v>
      </c>
      <c r="S713" s="182">
        <v>0</v>
      </c>
      <c r="T713" s="183">
        <f>S713*H713</f>
        <v>0</v>
      </c>
      <c r="U713" s="34"/>
      <c r="V713" s="34"/>
      <c r="W713" s="34"/>
      <c r="X713" s="34"/>
      <c r="Y713" s="34"/>
      <c r="Z713" s="34"/>
      <c r="AA713" s="34"/>
      <c r="AB713" s="34"/>
      <c r="AC713" s="34"/>
      <c r="AD713" s="34"/>
      <c r="AE713" s="34"/>
      <c r="AR713" s="184" t="s">
        <v>194</v>
      </c>
      <c r="AT713" s="184" t="s">
        <v>146</v>
      </c>
      <c r="AU713" s="184" t="s">
        <v>82</v>
      </c>
      <c r="AY713" s="17" t="s">
        <v>143</v>
      </c>
      <c r="BE713" s="185">
        <f>IF(N713="základní",J713,0)</f>
        <v>0</v>
      </c>
      <c r="BF713" s="185">
        <f>IF(N713="snížená",J713,0)</f>
        <v>0</v>
      </c>
      <c r="BG713" s="185">
        <f>IF(N713="zákl. přenesená",J713,0)</f>
        <v>0</v>
      </c>
      <c r="BH713" s="185">
        <f>IF(N713="sníž. přenesená",J713,0)</f>
        <v>0</v>
      </c>
      <c r="BI713" s="185">
        <f>IF(N713="nulová",J713,0)</f>
        <v>0</v>
      </c>
      <c r="BJ713" s="17" t="s">
        <v>80</v>
      </c>
      <c r="BK713" s="185">
        <f>ROUND(I713*H713,2)</f>
        <v>0</v>
      </c>
      <c r="BL713" s="17" t="s">
        <v>194</v>
      </c>
      <c r="BM713" s="184" t="s">
        <v>1281</v>
      </c>
    </row>
    <row r="714" spans="1:65" s="2" customFormat="1" ht="11.25" x14ac:dyDescent="0.2">
      <c r="A714" s="34"/>
      <c r="B714" s="35"/>
      <c r="C714" s="36"/>
      <c r="D714" s="186" t="s">
        <v>152</v>
      </c>
      <c r="E714" s="36"/>
      <c r="F714" s="187" t="s">
        <v>1282</v>
      </c>
      <c r="G714" s="36"/>
      <c r="H714" s="36"/>
      <c r="I714" s="188"/>
      <c r="J714" s="36"/>
      <c r="K714" s="36"/>
      <c r="L714" s="39"/>
      <c r="M714" s="189"/>
      <c r="N714" s="190"/>
      <c r="O714" s="64"/>
      <c r="P714" s="64"/>
      <c r="Q714" s="64"/>
      <c r="R714" s="64"/>
      <c r="S714" s="64"/>
      <c r="T714" s="65"/>
      <c r="U714" s="34"/>
      <c r="V714" s="34"/>
      <c r="W714" s="34"/>
      <c r="X714" s="34"/>
      <c r="Y714" s="34"/>
      <c r="Z714" s="34"/>
      <c r="AA714" s="34"/>
      <c r="AB714" s="34"/>
      <c r="AC714" s="34"/>
      <c r="AD714" s="34"/>
      <c r="AE714" s="34"/>
      <c r="AT714" s="17" t="s">
        <v>152</v>
      </c>
      <c r="AU714" s="17" t="s">
        <v>82</v>
      </c>
    </row>
    <row r="715" spans="1:65" s="12" customFormat="1" ht="22.9" customHeight="1" x14ac:dyDescent="0.2">
      <c r="B715" s="157"/>
      <c r="C715" s="158"/>
      <c r="D715" s="159" t="s">
        <v>71</v>
      </c>
      <c r="E715" s="171" t="s">
        <v>1283</v>
      </c>
      <c r="F715" s="171" t="s">
        <v>1284</v>
      </c>
      <c r="G715" s="158"/>
      <c r="H715" s="158"/>
      <c r="I715" s="161"/>
      <c r="J715" s="172">
        <f>BK715</f>
        <v>0</v>
      </c>
      <c r="K715" s="158"/>
      <c r="L715" s="163"/>
      <c r="M715" s="164"/>
      <c r="N715" s="165"/>
      <c r="O715" s="165"/>
      <c r="P715" s="166">
        <f>SUM(P716:P717)</f>
        <v>0</v>
      </c>
      <c r="Q715" s="165"/>
      <c r="R715" s="166">
        <f>SUM(R716:R717)</f>
        <v>0</v>
      </c>
      <c r="S715" s="165"/>
      <c r="T715" s="167">
        <f>SUM(T716:T717)</f>
        <v>0</v>
      </c>
      <c r="AR715" s="168" t="s">
        <v>82</v>
      </c>
      <c r="AT715" s="169" t="s">
        <v>71</v>
      </c>
      <c r="AU715" s="169" t="s">
        <v>80</v>
      </c>
      <c r="AY715" s="168" t="s">
        <v>143</v>
      </c>
      <c r="BK715" s="170">
        <f>SUM(BK716:BK717)</f>
        <v>0</v>
      </c>
    </row>
    <row r="716" spans="1:65" s="2" customFormat="1" ht="24.2" customHeight="1" x14ac:dyDescent="0.2">
      <c r="A716" s="34"/>
      <c r="B716" s="35"/>
      <c r="C716" s="173" t="s">
        <v>706</v>
      </c>
      <c r="D716" s="173" t="s">
        <v>146</v>
      </c>
      <c r="E716" s="174" t="s">
        <v>1285</v>
      </c>
      <c r="F716" s="175" t="s">
        <v>1286</v>
      </c>
      <c r="G716" s="176" t="s">
        <v>149</v>
      </c>
      <c r="H716" s="177">
        <v>156</v>
      </c>
      <c r="I716" s="178"/>
      <c r="J716" s="179">
        <f>ROUND(I716*H716,2)</f>
        <v>0</v>
      </c>
      <c r="K716" s="175" t="s">
        <v>150</v>
      </c>
      <c r="L716" s="39"/>
      <c r="M716" s="180" t="s">
        <v>19</v>
      </c>
      <c r="N716" s="181" t="s">
        <v>43</v>
      </c>
      <c r="O716" s="64"/>
      <c r="P716" s="182">
        <f>O716*H716</f>
        <v>0</v>
      </c>
      <c r="Q716" s="182">
        <v>0</v>
      </c>
      <c r="R716" s="182">
        <f>Q716*H716</f>
        <v>0</v>
      </c>
      <c r="S716" s="182">
        <v>0</v>
      </c>
      <c r="T716" s="183">
        <f>S716*H716</f>
        <v>0</v>
      </c>
      <c r="U716" s="34"/>
      <c r="V716" s="34"/>
      <c r="W716" s="34"/>
      <c r="X716" s="34"/>
      <c r="Y716" s="34"/>
      <c r="Z716" s="34"/>
      <c r="AA716" s="34"/>
      <c r="AB716" s="34"/>
      <c r="AC716" s="34"/>
      <c r="AD716" s="34"/>
      <c r="AE716" s="34"/>
      <c r="AR716" s="184" t="s">
        <v>194</v>
      </c>
      <c r="AT716" s="184" t="s">
        <v>146</v>
      </c>
      <c r="AU716" s="184" t="s">
        <v>82</v>
      </c>
      <c r="AY716" s="17" t="s">
        <v>143</v>
      </c>
      <c r="BE716" s="185">
        <f>IF(N716="základní",J716,0)</f>
        <v>0</v>
      </c>
      <c r="BF716" s="185">
        <f>IF(N716="snížená",J716,0)</f>
        <v>0</v>
      </c>
      <c r="BG716" s="185">
        <f>IF(N716="zákl. přenesená",J716,0)</f>
        <v>0</v>
      </c>
      <c r="BH716" s="185">
        <f>IF(N716="sníž. přenesená",J716,0)</f>
        <v>0</v>
      </c>
      <c r="BI716" s="185">
        <f>IF(N716="nulová",J716,0)</f>
        <v>0</v>
      </c>
      <c r="BJ716" s="17" t="s">
        <v>80</v>
      </c>
      <c r="BK716" s="185">
        <f>ROUND(I716*H716,2)</f>
        <v>0</v>
      </c>
      <c r="BL716" s="17" t="s">
        <v>194</v>
      </c>
      <c r="BM716" s="184" t="s">
        <v>1287</v>
      </c>
    </row>
    <row r="717" spans="1:65" s="2" customFormat="1" ht="11.25" x14ac:dyDescent="0.2">
      <c r="A717" s="34"/>
      <c r="B717" s="35"/>
      <c r="C717" s="36"/>
      <c r="D717" s="186" t="s">
        <v>152</v>
      </c>
      <c r="E717" s="36"/>
      <c r="F717" s="187" t="s">
        <v>1288</v>
      </c>
      <c r="G717" s="36"/>
      <c r="H717" s="36"/>
      <c r="I717" s="188"/>
      <c r="J717" s="36"/>
      <c r="K717" s="36"/>
      <c r="L717" s="39"/>
      <c r="M717" s="234"/>
      <c r="N717" s="235"/>
      <c r="O717" s="236"/>
      <c r="P717" s="236"/>
      <c r="Q717" s="236"/>
      <c r="R717" s="236"/>
      <c r="S717" s="236"/>
      <c r="T717" s="237"/>
      <c r="U717" s="34"/>
      <c r="V717" s="34"/>
      <c r="W717" s="34"/>
      <c r="X717" s="34"/>
      <c r="Y717" s="34"/>
      <c r="Z717" s="34"/>
      <c r="AA717" s="34"/>
      <c r="AB717" s="34"/>
      <c r="AC717" s="34"/>
      <c r="AD717" s="34"/>
      <c r="AE717" s="34"/>
      <c r="AT717" s="17" t="s">
        <v>152</v>
      </c>
      <c r="AU717" s="17" t="s">
        <v>82</v>
      </c>
    </row>
    <row r="718" spans="1:65" s="2" customFormat="1" ht="6.95" customHeight="1" x14ac:dyDescent="0.2">
      <c r="A718" s="34"/>
      <c r="B718" s="47"/>
      <c r="C718" s="48"/>
      <c r="D718" s="48"/>
      <c r="E718" s="48"/>
      <c r="F718" s="48"/>
      <c r="G718" s="48"/>
      <c r="H718" s="48"/>
      <c r="I718" s="48"/>
      <c r="J718" s="48"/>
      <c r="K718" s="48"/>
      <c r="L718" s="39"/>
      <c r="M718" s="34"/>
      <c r="O718" s="34"/>
      <c r="P718" s="34"/>
      <c r="Q718" s="34"/>
      <c r="R718" s="34"/>
      <c r="S718" s="34"/>
      <c r="T718" s="34"/>
      <c r="U718" s="34"/>
      <c r="V718" s="34"/>
      <c r="W718" s="34"/>
      <c r="X718" s="34"/>
      <c r="Y718" s="34"/>
      <c r="Z718" s="34"/>
      <c r="AA718" s="34"/>
      <c r="AB718" s="34"/>
      <c r="AC718" s="34"/>
      <c r="AD718" s="34"/>
      <c r="AE718" s="34"/>
    </row>
  </sheetData>
  <sheetProtection algorithmName="SHA-512" hashValue="OrVr35xH6FGrDjcvw6iZvWTZTd+xTZZYeJyM8dK0rpHXdK1msg+4YehT1qeNdvX4YHg+SWiXPYX/1zp9DETcFA==" saltValue="7OojNh7MNwl3B7x2FYLPNJS9r1H/J6kLLQ5sN+BQpA6I/v7WvnnYBGyothjxHjwIGRWk2QfwfEntTe6/hhiYog==" spinCount="100000" sheet="1" objects="1" scenarios="1" formatColumns="0" formatRows="0" autoFilter="0"/>
  <autoFilter ref="C101:K717"/>
  <mergeCells count="9">
    <mergeCell ref="E50:H50"/>
    <mergeCell ref="E92:H92"/>
    <mergeCell ref="E94:H94"/>
    <mergeCell ref="L2:V2"/>
    <mergeCell ref="E7:H7"/>
    <mergeCell ref="E9:H9"/>
    <mergeCell ref="E18:H18"/>
    <mergeCell ref="E27:H27"/>
    <mergeCell ref="E48:H48"/>
  </mergeCells>
  <hyperlinks>
    <hyperlink ref="F106" r:id="rId1"/>
    <hyperlink ref="F112" r:id="rId2"/>
    <hyperlink ref="F116" r:id="rId3"/>
    <hyperlink ref="F120" r:id="rId4"/>
    <hyperlink ref="F122" r:id="rId5"/>
    <hyperlink ref="F127" r:id="rId6"/>
    <hyperlink ref="F133" r:id="rId7"/>
    <hyperlink ref="F139" r:id="rId8"/>
    <hyperlink ref="F152" r:id="rId9"/>
    <hyperlink ref="F156" r:id="rId10"/>
    <hyperlink ref="F158" r:id="rId11"/>
    <hyperlink ref="F162" r:id="rId12"/>
    <hyperlink ref="F169" r:id="rId13"/>
    <hyperlink ref="F174" r:id="rId14"/>
    <hyperlink ref="F178" r:id="rId15"/>
    <hyperlink ref="F182" r:id="rId16"/>
    <hyperlink ref="F188" r:id="rId17"/>
    <hyperlink ref="F193" r:id="rId18"/>
    <hyperlink ref="F198" r:id="rId19"/>
    <hyperlink ref="F200" r:id="rId20"/>
    <hyperlink ref="F202" r:id="rId21"/>
    <hyperlink ref="F204" r:id="rId22"/>
    <hyperlink ref="F206" r:id="rId23"/>
    <hyperlink ref="F208" r:id="rId24"/>
    <hyperlink ref="F213" r:id="rId25"/>
    <hyperlink ref="F221" r:id="rId26"/>
    <hyperlink ref="F225" r:id="rId27"/>
    <hyperlink ref="F229" r:id="rId28"/>
    <hyperlink ref="F232" r:id="rId29"/>
    <hyperlink ref="F234" r:id="rId30"/>
    <hyperlink ref="F236" r:id="rId31"/>
    <hyperlink ref="F238" r:id="rId32"/>
    <hyperlink ref="F240" r:id="rId33"/>
    <hyperlink ref="F242" r:id="rId34"/>
    <hyperlink ref="F244" r:id="rId35"/>
    <hyperlink ref="F247" r:id="rId36"/>
    <hyperlink ref="F252" r:id="rId37"/>
    <hyperlink ref="F257" r:id="rId38"/>
    <hyperlink ref="F261" r:id="rId39"/>
    <hyperlink ref="F263" r:id="rId40"/>
    <hyperlink ref="F267" r:id="rId41"/>
    <hyperlink ref="F271" r:id="rId42"/>
    <hyperlink ref="F276" r:id="rId43"/>
    <hyperlink ref="F283" r:id="rId44"/>
    <hyperlink ref="F285" r:id="rId45"/>
    <hyperlink ref="F289" r:id="rId46"/>
    <hyperlink ref="F293" r:id="rId47"/>
    <hyperlink ref="F295" r:id="rId48"/>
    <hyperlink ref="F297" r:id="rId49"/>
    <hyperlink ref="F301" r:id="rId50"/>
    <hyperlink ref="F303" r:id="rId51"/>
    <hyperlink ref="F310" r:id="rId52"/>
    <hyperlink ref="F314" r:id="rId53"/>
    <hyperlink ref="F316" r:id="rId54"/>
    <hyperlink ref="F323" r:id="rId55"/>
    <hyperlink ref="F325" r:id="rId56"/>
    <hyperlink ref="F329" r:id="rId57"/>
    <hyperlink ref="F333" r:id="rId58"/>
    <hyperlink ref="F337" r:id="rId59"/>
    <hyperlink ref="F339" r:id="rId60"/>
    <hyperlink ref="F343" r:id="rId61"/>
    <hyperlink ref="F348" r:id="rId62"/>
    <hyperlink ref="F351" r:id="rId63"/>
    <hyperlink ref="F353" r:id="rId64"/>
    <hyperlink ref="F355" r:id="rId65"/>
    <hyperlink ref="F359" r:id="rId66"/>
    <hyperlink ref="F364" r:id="rId67"/>
    <hyperlink ref="F368" r:id="rId68"/>
    <hyperlink ref="F371" r:id="rId69"/>
    <hyperlink ref="F373" r:id="rId70"/>
    <hyperlink ref="F385" r:id="rId71"/>
    <hyperlink ref="F390" r:id="rId72"/>
    <hyperlink ref="F395" r:id="rId73"/>
    <hyperlink ref="F400" r:id="rId74"/>
    <hyperlink ref="F402" r:id="rId75"/>
    <hyperlink ref="F404" r:id="rId76"/>
    <hyperlink ref="F419" r:id="rId77"/>
    <hyperlink ref="F422" r:id="rId78"/>
    <hyperlink ref="F425" r:id="rId79"/>
    <hyperlink ref="F428" r:id="rId80"/>
    <hyperlink ref="F430" r:id="rId81"/>
    <hyperlink ref="F433" r:id="rId82"/>
    <hyperlink ref="F438" r:id="rId83"/>
    <hyperlink ref="F441" r:id="rId84"/>
    <hyperlink ref="F446" r:id="rId85"/>
    <hyperlink ref="F453" r:id="rId86"/>
    <hyperlink ref="F455" r:id="rId87"/>
    <hyperlink ref="F457" r:id="rId88"/>
    <hyperlink ref="F461" r:id="rId89"/>
    <hyperlink ref="F466" r:id="rId90"/>
    <hyperlink ref="F469" r:id="rId91"/>
    <hyperlink ref="F471" r:id="rId92"/>
    <hyperlink ref="F473" r:id="rId93"/>
    <hyperlink ref="F476" r:id="rId94"/>
    <hyperlink ref="F478" r:id="rId95"/>
    <hyperlink ref="F480" r:id="rId96"/>
    <hyperlink ref="F483" r:id="rId97"/>
    <hyperlink ref="F490" r:id="rId98"/>
    <hyperlink ref="F509" r:id="rId99"/>
    <hyperlink ref="F519" r:id="rId100"/>
    <hyperlink ref="F524" r:id="rId101"/>
    <hyperlink ref="F530" r:id="rId102"/>
    <hyperlink ref="F533" r:id="rId103"/>
    <hyperlink ref="F536" r:id="rId104"/>
    <hyperlink ref="F541" r:id="rId105"/>
    <hyperlink ref="F544" r:id="rId106"/>
    <hyperlink ref="F550" r:id="rId107"/>
    <hyperlink ref="F552" r:id="rId108"/>
    <hyperlink ref="F555" r:id="rId109"/>
    <hyperlink ref="F559" r:id="rId110"/>
    <hyperlink ref="F566" r:id="rId111"/>
    <hyperlink ref="F569" r:id="rId112"/>
    <hyperlink ref="F572" r:id="rId113"/>
    <hyperlink ref="F574" r:id="rId114"/>
    <hyperlink ref="F579" r:id="rId115"/>
    <hyperlink ref="F582" r:id="rId116"/>
    <hyperlink ref="F584" r:id="rId117"/>
    <hyperlink ref="F589" r:id="rId118"/>
    <hyperlink ref="F591" r:id="rId119"/>
    <hyperlink ref="F598" r:id="rId120"/>
    <hyperlink ref="F603" r:id="rId121"/>
    <hyperlink ref="F607" r:id="rId122"/>
    <hyperlink ref="F612" r:id="rId123"/>
    <hyperlink ref="F614" r:id="rId124"/>
    <hyperlink ref="F616" r:id="rId125"/>
    <hyperlink ref="F618" r:id="rId126"/>
    <hyperlink ref="F620" r:id="rId127"/>
    <hyperlink ref="F623" r:id="rId128"/>
    <hyperlink ref="F625" r:id="rId129"/>
    <hyperlink ref="F627" r:id="rId130"/>
    <hyperlink ref="F629" r:id="rId131"/>
    <hyperlink ref="F631" r:id="rId132"/>
    <hyperlink ref="F633" r:id="rId133"/>
    <hyperlink ref="F635" r:id="rId134"/>
    <hyperlink ref="F640" r:id="rId135"/>
    <hyperlink ref="F642" r:id="rId136"/>
    <hyperlink ref="F647" r:id="rId137"/>
    <hyperlink ref="F652" r:id="rId138"/>
    <hyperlink ref="F654" r:id="rId139"/>
    <hyperlink ref="F657" r:id="rId140"/>
    <hyperlink ref="F659" r:id="rId141"/>
    <hyperlink ref="F661" r:id="rId142"/>
    <hyperlink ref="F668" r:id="rId143"/>
    <hyperlink ref="F673" r:id="rId144"/>
    <hyperlink ref="F675" r:id="rId145"/>
    <hyperlink ref="F677" r:id="rId146"/>
    <hyperlink ref="F679" r:id="rId147"/>
    <hyperlink ref="F681" r:id="rId148"/>
    <hyperlink ref="F684" r:id="rId149"/>
    <hyperlink ref="F689" r:id="rId150"/>
    <hyperlink ref="F691" r:id="rId151"/>
    <hyperlink ref="F693" r:id="rId152"/>
    <hyperlink ref="F695" r:id="rId153"/>
    <hyperlink ref="F697" r:id="rId154"/>
    <hyperlink ref="F699" r:id="rId155"/>
    <hyperlink ref="F701" r:id="rId156"/>
    <hyperlink ref="F703" r:id="rId157"/>
    <hyperlink ref="F706" r:id="rId158"/>
    <hyperlink ref="F708" r:id="rId159"/>
    <hyperlink ref="F710" r:id="rId160"/>
    <hyperlink ref="F712" r:id="rId161"/>
    <hyperlink ref="F714" r:id="rId162"/>
    <hyperlink ref="F717" r:id="rId163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6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4"/>
  <sheetViews>
    <sheetView showGridLines="0" workbookViewId="0"/>
  </sheetViews>
  <sheetFormatPr defaultRowHeight="1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81"/>
      <c r="M2" s="281"/>
      <c r="N2" s="281"/>
      <c r="O2" s="281"/>
      <c r="P2" s="281"/>
      <c r="Q2" s="281"/>
      <c r="R2" s="281"/>
      <c r="S2" s="281"/>
      <c r="T2" s="281"/>
      <c r="U2" s="281"/>
      <c r="V2" s="281"/>
      <c r="AT2" s="17" t="s">
        <v>85</v>
      </c>
    </row>
    <row r="3" spans="1:46" s="1" customFormat="1" ht="6.95" customHeight="1" x14ac:dyDescent="0.2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82</v>
      </c>
    </row>
    <row r="4" spans="1:46" s="1" customFormat="1" ht="24.95" customHeight="1" x14ac:dyDescent="0.2">
      <c r="B4" s="20"/>
      <c r="D4" s="103" t="s">
        <v>98</v>
      </c>
      <c r="L4" s="20"/>
      <c r="M4" s="104" t="s">
        <v>10</v>
      </c>
      <c r="AT4" s="17" t="s">
        <v>4</v>
      </c>
    </row>
    <row r="5" spans="1:46" s="1" customFormat="1" ht="6.95" customHeight="1" x14ac:dyDescent="0.2">
      <c r="B5" s="20"/>
      <c r="L5" s="20"/>
    </row>
    <row r="6" spans="1:46" s="1" customFormat="1" ht="12" customHeight="1" x14ac:dyDescent="0.2">
      <c r="B6" s="20"/>
      <c r="D6" s="105" t="s">
        <v>16</v>
      </c>
      <c r="L6" s="20"/>
    </row>
    <row r="7" spans="1:46" s="1" customFormat="1" ht="16.5" customHeight="1" x14ac:dyDescent="0.2">
      <c r="B7" s="20"/>
      <c r="E7" s="282" t="str">
        <f>'Rekapitulace stavby'!K6</f>
        <v>Rekonstrukce 1NP a 2NP - obj B - SVC Radovanek 3.5.2022</v>
      </c>
      <c r="F7" s="283"/>
      <c r="G7" s="283"/>
      <c r="H7" s="283"/>
      <c r="L7" s="20"/>
    </row>
    <row r="8" spans="1:46" s="2" customFormat="1" ht="12" customHeight="1" x14ac:dyDescent="0.2">
      <c r="A8" s="34"/>
      <c r="B8" s="39"/>
      <c r="C8" s="34"/>
      <c r="D8" s="105" t="s">
        <v>99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 x14ac:dyDescent="0.2">
      <c r="A9" s="34"/>
      <c r="B9" s="39"/>
      <c r="C9" s="34"/>
      <c r="D9" s="34"/>
      <c r="E9" s="284" t="s">
        <v>1289</v>
      </c>
      <c r="F9" s="285"/>
      <c r="G9" s="285"/>
      <c r="H9" s="285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 x14ac:dyDescent="0.2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 x14ac:dyDescent="0.2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 x14ac:dyDescent="0.2">
      <c r="A12" s="34"/>
      <c r="B12" s="39"/>
      <c r="C12" s="34"/>
      <c r="D12" s="105" t="s">
        <v>21</v>
      </c>
      <c r="E12" s="34"/>
      <c r="F12" s="107" t="s">
        <v>35</v>
      </c>
      <c r="G12" s="34"/>
      <c r="H12" s="34"/>
      <c r="I12" s="105" t="s">
        <v>23</v>
      </c>
      <c r="J12" s="108" t="str">
        <f>'Rekapitulace stavby'!AN8</f>
        <v>4. 5. 2022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 x14ac:dyDescent="0.2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 x14ac:dyDescent="0.2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tr">
        <f>IF('Rekapitulace stavby'!AN10="","",'Rekapitulace stavby'!AN10)</f>
        <v/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 x14ac:dyDescent="0.2">
      <c r="A15" s="34"/>
      <c r="B15" s="39"/>
      <c r="C15" s="34"/>
      <c r="D15" s="34"/>
      <c r="E15" s="107" t="str">
        <f>IF('Rekapitulace stavby'!E11="","",'Rekapitulace stavby'!E11)</f>
        <v>Středisko volného času Radovánek</v>
      </c>
      <c r="F15" s="34"/>
      <c r="G15" s="34"/>
      <c r="H15" s="34"/>
      <c r="I15" s="105" t="s">
        <v>28</v>
      </c>
      <c r="J15" s="107" t="str">
        <f>IF('Rekapitulace stavby'!AN11="","",'Rekapitulace stavby'!AN11)</f>
        <v/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 x14ac:dyDescent="0.2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 x14ac:dyDescent="0.2">
      <c r="A17" s="34"/>
      <c r="B17" s="39"/>
      <c r="C17" s="34"/>
      <c r="D17" s="105" t="s">
        <v>29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 x14ac:dyDescent="0.2">
      <c r="A18" s="34"/>
      <c r="B18" s="39"/>
      <c r="C18" s="34"/>
      <c r="D18" s="34"/>
      <c r="E18" s="286" t="str">
        <f>'Rekapitulace stavby'!E14</f>
        <v>Vyplň údaj</v>
      </c>
      <c r="F18" s="287"/>
      <c r="G18" s="287"/>
      <c r="H18" s="287"/>
      <c r="I18" s="105" t="s">
        <v>28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 x14ac:dyDescent="0.2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 x14ac:dyDescent="0.2">
      <c r="A20" s="34"/>
      <c r="B20" s="39"/>
      <c r="C20" s="34"/>
      <c r="D20" s="105" t="s">
        <v>31</v>
      </c>
      <c r="E20" s="34"/>
      <c r="F20" s="34"/>
      <c r="G20" s="34"/>
      <c r="H20" s="34"/>
      <c r="I20" s="105" t="s">
        <v>26</v>
      </c>
      <c r="J20" s="107" t="str">
        <f>IF('Rekapitulace stavby'!AN16="","",'Rekapitulace stavby'!AN16)</f>
        <v/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 x14ac:dyDescent="0.2">
      <c r="A21" s="34"/>
      <c r="B21" s="39"/>
      <c r="C21" s="34"/>
      <c r="D21" s="34"/>
      <c r="E21" s="107" t="str">
        <f>IF('Rekapitulace stavby'!E17="","",'Rekapitulace stavby'!E17)</f>
        <v>Luboš beneda</v>
      </c>
      <c r="F21" s="34"/>
      <c r="G21" s="34"/>
      <c r="H21" s="34"/>
      <c r="I21" s="105" t="s">
        <v>28</v>
      </c>
      <c r="J21" s="107" t="str">
        <f>IF('Rekapitulace stavby'!AN17="","",'Rekapitulace stavby'!AN17)</f>
        <v/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 x14ac:dyDescent="0.2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 x14ac:dyDescent="0.2">
      <c r="A23" s="34"/>
      <c r="B23" s="39"/>
      <c r="C23" s="34"/>
      <c r="D23" s="105" t="s">
        <v>34</v>
      </c>
      <c r="E23" s="34"/>
      <c r="F23" s="34"/>
      <c r="G23" s="34"/>
      <c r="H23" s="34"/>
      <c r="I23" s="105" t="s">
        <v>26</v>
      </c>
      <c r="J23" s="107" t="str">
        <f>IF('Rekapitulace stavby'!AN19="","",'Rekapitulace stavby'!AN19)</f>
        <v/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 x14ac:dyDescent="0.2">
      <c r="A24" s="34"/>
      <c r="B24" s="39"/>
      <c r="C24" s="34"/>
      <c r="D24" s="34"/>
      <c r="E24" s="107" t="str">
        <f>IF('Rekapitulace stavby'!E20="","",'Rekapitulace stavby'!E20)</f>
        <v xml:space="preserve"> </v>
      </c>
      <c r="F24" s="34"/>
      <c r="G24" s="34"/>
      <c r="H24" s="34"/>
      <c r="I24" s="105" t="s">
        <v>28</v>
      </c>
      <c r="J24" s="107" t="str">
        <f>IF('Rekapitulace stavby'!AN20="","",'Rekapitulace stavby'!AN20)</f>
        <v/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 x14ac:dyDescent="0.2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 x14ac:dyDescent="0.2">
      <c r="A26" s="34"/>
      <c r="B26" s="39"/>
      <c r="C26" s="34"/>
      <c r="D26" s="105" t="s">
        <v>36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 x14ac:dyDescent="0.2">
      <c r="A27" s="109"/>
      <c r="B27" s="110"/>
      <c r="C27" s="109"/>
      <c r="D27" s="109"/>
      <c r="E27" s="288" t="s">
        <v>19</v>
      </c>
      <c r="F27" s="288"/>
      <c r="G27" s="288"/>
      <c r="H27" s="288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 x14ac:dyDescent="0.2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 x14ac:dyDescent="0.2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 x14ac:dyDescent="0.2">
      <c r="A30" s="34"/>
      <c r="B30" s="39"/>
      <c r="C30" s="34"/>
      <c r="D30" s="113" t="s">
        <v>38</v>
      </c>
      <c r="E30" s="34"/>
      <c r="F30" s="34"/>
      <c r="G30" s="34"/>
      <c r="H30" s="34"/>
      <c r="I30" s="34"/>
      <c r="J30" s="114">
        <f>ROUND(J90,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 x14ac:dyDescent="0.2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 x14ac:dyDescent="0.2">
      <c r="A32" s="34"/>
      <c r="B32" s="39"/>
      <c r="C32" s="34"/>
      <c r="D32" s="34"/>
      <c r="E32" s="34"/>
      <c r="F32" s="115" t="s">
        <v>40</v>
      </c>
      <c r="G32" s="34"/>
      <c r="H32" s="34"/>
      <c r="I32" s="115" t="s">
        <v>39</v>
      </c>
      <c r="J32" s="115" t="s">
        <v>41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 x14ac:dyDescent="0.2">
      <c r="A33" s="34"/>
      <c r="B33" s="39"/>
      <c r="C33" s="34"/>
      <c r="D33" s="116" t="s">
        <v>42</v>
      </c>
      <c r="E33" s="105" t="s">
        <v>43</v>
      </c>
      <c r="F33" s="117">
        <f>ROUND((SUM(BE90:BE193)),  2)</f>
        <v>0</v>
      </c>
      <c r="G33" s="34"/>
      <c r="H33" s="34"/>
      <c r="I33" s="118">
        <v>0.21</v>
      </c>
      <c r="J33" s="117">
        <f>ROUND(((SUM(BE90:BE193))*I33),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 x14ac:dyDescent="0.2">
      <c r="A34" s="34"/>
      <c r="B34" s="39"/>
      <c r="C34" s="34"/>
      <c r="D34" s="34"/>
      <c r="E34" s="105" t="s">
        <v>44</v>
      </c>
      <c r="F34" s="117">
        <f>ROUND((SUM(BF90:BF193)),  2)</f>
        <v>0</v>
      </c>
      <c r="G34" s="34"/>
      <c r="H34" s="34"/>
      <c r="I34" s="118">
        <v>0.15</v>
      </c>
      <c r="J34" s="117">
        <f>ROUND(((SUM(BF90:BF193))*I34),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 x14ac:dyDescent="0.2">
      <c r="A35" s="34"/>
      <c r="B35" s="39"/>
      <c r="C35" s="34"/>
      <c r="D35" s="34"/>
      <c r="E35" s="105" t="s">
        <v>45</v>
      </c>
      <c r="F35" s="117">
        <f>ROUND((SUM(BG90:BG193)),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 x14ac:dyDescent="0.2">
      <c r="A36" s="34"/>
      <c r="B36" s="39"/>
      <c r="C36" s="34"/>
      <c r="D36" s="34"/>
      <c r="E36" s="105" t="s">
        <v>46</v>
      </c>
      <c r="F36" s="117">
        <f>ROUND((SUM(BH90:BH193)),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 x14ac:dyDescent="0.2">
      <c r="A37" s="34"/>
      <c r="B37" s="39"/>
      <c r="C37" s="34"/>
      <c r="D37" s="34"/>
      <c r="E37" s="105" t="s">
        <v>47</v>
      </c>
      <c r="F37" s="117">
        <f>ROUND((SUM(BI90:BI193)),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 x14ac:dyDescent="0.2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 x14ac:dyDescent="0.2">
      <c r="A39" s="34"/>
      <c r="B39" s="39"/>
      <c r="C39" s="119"/>
      <c r="D39" s="120" t="s">
        <v>48</v>
      </c>
      <c r="E39" s="121"/>
      <c r="F39" s="121"/>
      <c r="G39" s="122" t="s">
        <v>49</v>
      </c>
      <c r="H39" s="123" t="s">
        <v>50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 x14ac:dyDescent="0.2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hidden="1" customHeight="1" x14ac:dyDescent="0.2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hidden="1" customHeight="1" x14ac:dyDescent="0.2">
      <c r="A45" s="34"/>
      <c r="B45" s="35"/>
      <c r="C45" s="23" t="s">
        <v>101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hidden="1" customHeight="1" x14ac:dyDescent="0.2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hidden="1" customHeight="1" x14ac:dyDescent="0.2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hidden="1" customHeight="1" x14ac:dyDescent="0.2">
      <c r="A48" s="34"/>
      <c r="B48" s="35"/>
      <c r="C48" s="36"/>
      <c r="D48" s="36"/>
      <c r="E48" s="289" t="str">
        <f>E7</f>
        <v>Rekonstrukce 1NP a 2NP - obj B - SVC Radovanek 3.5.2022</v>
      </c>
      <c r="F48" s="290"/>
      <c r="G48" s="290"/>
      <c r="H48" s="290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hidden="1" customHeight="1" x14ac:dyDescent="0.2">
      <c r="A49" s="34"/>
      <c r="B49" s="35"/>
      <c r="C49" s="29" t="s">
        <v>99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hidden="1" customHeight="1" x14ac:dyDescent="0.2">
      <c r="A50" s="34"/>
      <c r="B50" s="35"/>
      <c r="C50" s="36"/>
      <c r="D50" s="36"/>
      <c r="E50" s="242" t="str">
        <f>E9</f>
        <v>b - Elektroinstalace</v>
      </c>
      <c r="F50" s="291"/>
      <c r="G50" s="291"/>
      <c r="H50" s="291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hidden="1" customHeight="1" x14ac:dyDescent="0.2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hidden="1" customHeight="1" x14ac:dyDescent="0.2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29" t="s">
        <v>23</v>
      </c>
      <c r="J52" s="59" t="str">
        <f>IF(J12="","",J12)</f>
        <v>4. 5. 2022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hidden="1" customHeight="1" x14ac:dyDescent="0.2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hidden="1" customHeight="1" x14ac:dyDescent="0.2">
      <c r="A54" s="34"/>
      <c r="B54" s="35"/>
      <c r="C54" s="29" t="s">
        <v>25</v>
      </c>
      <c r="D54" s="36"/>
      <c r="E54" s="36"/>
      <c r="F54" s="27" t="str">
        <f>E15</f>
        <v>Středisko volného času Radovánek</v>
      </c>
      <c r="G54" s="36"/>
      <c r="H54" s="36"/>
      <c r="I54" s="29" t="s">
        <v>31</v>
      </c>
      <c r="J54" s="32" t="str">
        <f>E21</f>
        <v>Luboš beneda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hidden="1" customHeight="1" x14ac:dyDescent="0.2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29" t="s">
        <v>34</v>
      </c>
      <c r="J55" s="32" t="str">
        <f>E24</f>
        <v xml:space="preserve"> 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hidden="1" customHeight="1" x14ac:dyDescent="0.2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hidden="1" customHeight="1" x14ac:dyDescent="0.2">
      <c r="A57" s="34"/>
      <c r="B57" s="35"/>
      <c r="C57" s="130" t="s">
        <v>102</v>
      </c>
      <c r="D57" s="131"/>
      <c r="E57" s="131"/>
      <c r="F57" s="131"/>
      <c r="G57" s="131"/>
      <c r="H57" s="131"/>
      <c r="I57" s="131"/>
      <c r="J57" s="132" t="s">
        <v>103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hidden="1" customHeight="1" x14ac:dyDescent="0.2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hidden="1" customHeight="1" x14ac:dyDescent="0.2">
      <c r="A59" s="34"/>
      <c r="B59" s="35"/>
      <c r="C59" s="133" t="s">
        <v>70</v>
      </c>
      <c r="D59" s="36"/>
      <c r="E59" s="36"/>
      <c r="F59" s="36"/>
      <c r="G59" s="36"/>
      <c r="H59" s="36"/>
      <c r="I59" s="36"/>
      <c r="J59" s="77">
        <f>J90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104</v>
      </c>
    </row>
    <row r="60" spans="1:47" s="9" customFormat="1" ht="24.95" hidden="1" customHeight="1" x14ac:dyDescent="0.2">
      <c r="B60" s="134"/>
      <c r="C60" s="135"/>
      <c r="D60" s="136" t="s">
        <v>105</v>
      </c>
      <c r="E60" s="137"/>
      <c r="F60" s="137"/>
      <c r="G60" s="137"/>
      <c r="H60" s="137"/>
      <c r="I60" s="137"/>
      <c r="J60" s="138">
        <f>J91</f>
        <v>0</v>
      </c>
      <c r="K60" s="135"/>
      <c r="L60" s="139"/>
    </row>
    <row r="61" spans="1:47" s="10" customFormat="1" ht="19.899999999999999" hidden="1" customHeight="1" x14ac:dyDescent="0.2">
      <c r="B61" s="140"/>
      <c r="C61" s="141"/>
      <c r="D61" s="142" t="s">
        <v>1290</v>
      </c>
      <c r="E61" s="143"/>
      <c r="F61" s="143"/>
      <c r="G61" s="143"/>
      <c r="H61" s="143"/>
      <c r="I61" s="143"/>
      <c r="J61" s="144">
        <f>J92</f>
        <v>0</v>
      </c>
      <c r="K61" s="141"/>
      <c r="L61" s="145"/>
    </row>
    <row r="62" spans="1:47" s="9" customFormat="1" ht="24.95" hidden="1" customHeight="1" x14ac:dyDescent="0.2">
      <c r="B62" s="134"/>
      <c r="C62" s="135"/>
      <c r="D62" s="136" t="s">
        <v>114</v>
      </c>
      <c r="E62" s="137"/>
      <c r="F62" s="137"/>
      <c r="G62" s="137"/>
      <c r="H62" s="137"/>
      <c r="I62" s="137"/>
      <c r="J62" s="138">
        <f>J96</f>
        <v>0</v>
      </c>
      <c r="K62" s="135"/>
      <c r="L62" s="139"/>
    </row>
    <row r="63" spans="1:47" s="10" customFormat="1" ht="19.899999999999999" hidden="1" customHeight="1" x14ac:dyDescent="0.2">
      <c r="B63" s="140"/>
      <c r="C63" s="141"/>
      <c r="D63" s="142" t="s">
        <v>1291</v>
      </c>
      <c r="E63" s="143"/>
      <c r="F63" s="143"/>
      <c r="G63" s="143"/>
      <c r="H63" s="143"/>
      <c r="I63" s="143"/>
      <c r="J63" s="144">
        <f>J97</f>
        <v>0</v>
      </c>
      <c r="K63" s="141"/>
      <c r="L63" s="145"/>
    </row>
    <row r="64" spans="1:47" s="10" customFormat="1" ht="19.899999999999999" hidden="1" customHeight="1" x14ac:dyDescent="0.2">
      <c r="B64" s="140"/>
      <c r="C64" s="141"/>
      <c r="D64" s="142" t="s">
        <v>1292</v>
      </c>
      <c r="E64" s="143"/>
      <c r="F64" s="143"/>
      <c r="G64" s="143"/>
      <c r="H64" s="143"/>
      <c r="I64" s="143"/>
      <c r="J64" s="144">
        <f>J100</f>
        <v>0</v>
      </c>
      <c r="K64" s="141"/>
      <c r="L64" s="145"/>
    </row>
    <row r="65" spans="1:31" s="10" customFormat="1" ht="19.899999999999999" hidden="1" customHeight="1" x14ac:dyDescent="0.2">
      <c r="B65" s="140"/>
      <c r="C65" s="141"/>
      <c r="D65" s="142" t="s">
        <v>1293</v>
      </c>
      <c r="E65" s="143"/>
      <c r="F65" s="143"/>
      <c r="G65" s="143"/>
      <c r="H65" s="143"/>
      <c r="I65" s="143"/>
      <c r="J65" s="144">
        <f>J116</f>
        <v>0</v>
      </c>
      <c r="K65" s="141"/>
      <c r="L65" s="145"/>
    </row>
    <row r="66" spans="1:31" s="10" customFormat="1" ht="19.899999999999999" hidden="1" customHeight="1" x14ac:dyDescent="0.2">
      <c r="B66" s="140"/>
      <c r="C66" s="141"/>
      <c r="D66" s="142" t="s">
        <v>1294</v>
      </c>
      <c r="E66" s="143"/>
      <c r="F66" s="143"/>
      <c r="G66" s="143"/>
      <c r="H66" s="143"/>
      <c r="I66" s="143"/>
      <c r="J66" s="144">
        <f>J118</f>
        <v>0</v>
      </c>
      <c r="K66" s="141"/>
      <c r="L66" s="145"/>
    </row>
    <row r="67" spans="1:31" s="10" customFormat="1" ht="19.899999999999999" hidden="1" customHeight="1" x14ac:dyDescent="0.2">
      <c r="B67" s="140"/>
      <c r="C67" s="141"/>
      <c r="D67" s="142" t="s">
        <v>1295</v>
      </c>
      <c r="E67" s="143"/>
      <c r="F67" s="143"/>
      <c r="G67" s="143"/>
      <c r="H67" s="143"/>
      <c r="I67" s="143"/>
      <c r="J67" s="144">
        <f>J121</f>
        <v>0</v>
      </c>
      <c r="K67" s="141"/>
      <c r="L67" s="145"/>
    </row>
    <row r="68" spans="1:31" s="9" customFormat="1" ht="24.95" hidden="1" customHeight="1" x14ac:dyDescent="0.2">
      <c r="B68" s="134"/>
      <c r="C68" s="135"/>
      <c r="D68" s="136" t="s">
        <v>1296</v>
      </c>
      <c r="E68" s="137"/>
      <c r="F68" s="137"/>
      <c r="G68" s="137"/>
      <c r="H68" s="137"/>
      <c r="I68" s="137"/>
      <c r="J68" s="138">
        <f>J124</f>
        <v>0</v>
      </c>
      <c r="K68" s="135"/>
      <c r="L68" s="139"/>
    </row>
    <row r="69" spans="1:31" s="10" customFormat="1" ht="19.899999999999999" hidden="1" customHeight="1" x14ac:dyDescent="0.2">
      <c r="B69" s="140"/>
      <c r="C69" s="141"/>
      <c r="D69" s="142" t="s">
        <v>1297</v>
      </c>
      <c r="E69" s="143"/>
      <c r="F69" s="143"/>
      <c r="G69" s="143"/>
      <c r="H69" s="143"/>
      <c r="I69" s="143"/>
      <c r="J69" s="144">
        <f>J125</f>
        <v>0</v>
      </c>
      <c r="K69" s="141"/>
      <c r="L69" s="145"/>
    </row>
    <row r="70" spans="1:31" s="10" customFormat="1" ht="19.899999999999999" hidden="1" customHeight="1" x14ac:dyDescent="0.2">
      <c r="B70" s="140"/>
      <c r="C70" s="141"/>
      <c r="D70" s="142" t="s">
        <v>1298</v>
      </c>
      <c r="E70" s="143"/>
      <c r="F70" s="143"/>
      <c r="G70" s="143"/>
      <c r="H70" s="143"/>
      <c r="I70" s="143"/>
      <c r="J70" s="144">
        <f>J187</f>
        <v>0</v>
      </c>
      <c r="K70" s="141"/>
      <c r="L70" s="145"/>
    </row>
    <row r="71" spans="1:31" s="2" customFormat="1" ht="21.75" hidden="1" customHeight="1" x14ac:dyDescent="0.2">
      <c r="A71" s="34"/>
      <c r="B71" s="35"/>
      <c r="C71" s="36"/>
      <c r="D71" s="36"/>
      <c r="E71" s="36"/>
      <c r="F71" s="36"/>
      <c r="G71" s="36"/>
      <c r="H71" s="36"/>
      <c r="I71" s="36"/>
      <c r="J71" s="36"/>
      <c r="K71" s="36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6.95" hidden="1" customHeight="1" x14ac:dyDescent="0.2">
      <c r="A72" s="34"/>
      <c r="B72" s="47"/>
      <c r="C72" s="48"/>
      <c r="D72" s="48"/>
      <c r="E72" s="48"/>
      <c r="F72" s="48"/>
      <c r="G72" s="48"/>
      <c r="H72" s="48"/>
      <c r="I72" s="48"/>
      <c r="J72" s="48"/>
      <c r="K72" s="48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ht="11.25" hidden="1" x14ac:dyDescent="0.2"/>
    <row r="74" spans="1:31" ht="11.25" hidden="1" x14ac:dyDescent="0.2"/>
    <row r="75" spans="1:31" ht="11.25" hidden="1" x14ac:dyDescent="0.2"/>
    <row r="76" spans="1:31" s="2" customFormat="1" ht="6.95" customHeight="1" x14ac:dyDescent="0.2">
      <c r="A76" s="34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24.95" customHeight="1" x14ac:dyDescent="0.2">
      <c r="A77" s="34"/>
      <c r="B77" s="35"/>
      <c r="C77" s="23" t="s">
        <v>128</v>
      </c>
      <c r="D77" s="36"/>
      <c r="E77" s="36"/>
      <c r="F77" s="36"/>
      <c r="G77" s="36"/>
      <c r="H77" s="36"/>
      <c r="I77" s="36"/>
      <c r="J77" s="36"/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6.95" customHeight="1" x14ac:dyDescent="0.2">
      <c r="A78" s="34"/>
      <c r="B78" s="35"/>
      <c r="C78" s="36"/>
      <c r="D78" s="36"/>
      <c r="E78" s="36"/>
      <c r="F78" s="36"/>
      <c r="G78" s="36"/>
      <c r="H78" s="36"/>
      <c r="I78" s="36"/>
      <c r="J78" s="36"/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 x14ac:dyDescent="0.2">
      <c r="A79" s="34"/>
      <c r="B79" s="35"/>
      <c r="C79" s="29" t="s">
        <v>16</v>
      </c>
      <c r="D79" s="36"/>
      <c r="E79" s="36"/>
      <c r="F79" s="36"/>
      <c r="G79" s="36"/>
      <c r="H79" s="36"/>
      <c r="I79" s="36"/>
      <c r="J79" s="36"/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6.5" customHeight="1" x14ac:dyDescent="0.2">
      <c r="A80" s="34"/>
      <c r="B80" s="35"/>
      <c r="C80" s="36"/>
      <c r="D80" s="36"/>
      <c r="E80" s="289" t="str">
        <f>E7</f>
        <v>Rekonstrukce 1NP a 2NP - obj B - SVC Radovanek 3.5.2022</v>
      </c>
      <c r="F80" s="290"/>
      <c r="G80" s="290"/>
      <c r="H80" s="290"/>
      <c r="I80" s="36"/>
      <c r="J80" s="36"/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2" customHeight="1" x14ac:dyDescent="0.2">
      <c r="A81" s="34"/>
      <c r="B81" s="35"/>
      <c r="C81" s="29" t="s">
        <v>99</v>
      </c>
      <c r="D81" s="36"/>
      <c r="E81" s="36"/>
      <c r="F81" s="36"/>
      <c r="G81" s="36"/>
      <c r="H81" s="36"/>
      <c r="I81" s="36"/>
      <c r="J81" s="36"/>
      <c r="K81" s="36"/>
      <c r="L81" s="10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6.5" customHeight="1" x14ac:dyDescent="0.2">
      <c r="A82" s="34"/>
      <c r="B82" s="35"/>
      <c r="C82" s="36"/>
      <c r="D82" s="36"/>
      <c r="E82" s="242" t="str">
        <f>E9</f>
        <v>b - Elektroinstalace</v>
      </c>
      <c r="F82" s="291"/>
      <c r="G82" s="291"/>
      <c r="H82" s="291"/>
      <c r="I82" s="36"/>
      <c r="J82" s="36"/>
      <c r="K82" s="36"/>
      <c r="L82" s="10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6.95" customHeight="1" x14ac:dyDescent="0.2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10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2" customHeight="1" x14ac:dyDescent="0.2">
      <c r="A84" s="34"/>
      <c r="B84" s="35"/>
      <c r="C84" s="29" t="s">
        <v>21</v>
      </c>
      <c r="D84" s="36"/>
      <c r="E84" s="36"/>
      <c r="F84" s="27" t="str">
        <f>F12</f>
        <v xml:space="preserve"> </v>
      </c>
      <c r="G84" s="36"/>
      <c r="H84" s="36"/>
      <c r="I84" s="29" t="s">
        <v>23</v>
      </c>
      <c r="J84" s="59" t="str">
        <f>IF(J12="","",J12)</f>
        <v>4. 5. 2022</v>
      </c>
      <c r="K84" s="36"/>
      <c r="L84" s="10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6.95" customHeight="1" x14ac:dyDescent="0.2">
      <c r="A85" s="34"/>
      <c r="B85" s="35"/>
      <c r="C85" s="36"/>
      <c r="D85" s="36"/>
      <c r="E85" s="36"/>
      <c r="F85" s="36"/>
      <c r="G85" s="36"/>
      <c r="H85" s="36"/>
      <c r="I85" s="36"/>
      <c r="J85" s="36"/>
      <c r="K85" s="36"/>
      <c r="L85" s="10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15.2" customHeight="1" x14ac:dyDescent="0.2">
      <c r="A86" s="34"/>
      <c r="B86" s="35"/>
      <c r="C86" s="29" t="s">
        <v>25</v>
      </c>
      <c r="D86" s="36"/>
      <c r="E86" s="36"/>
      <c r="F86" s="27" t="str">
        <f>E15</f>
        <v>Středisko volného času Radovánek</v>
      </c>
      <c r="G86" s="36"/>
      <c r="H86" s="36"/>
      <c r="I86" s="29" t="s">
        <v>31</v>
      </c>
      <c r="J86" s="32" t="str">
        <f>E21</f>
        <v>Luboš beneda</v>
      </c>
      <c r="K86" s="36"/>
      <c r="L86" s="10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2" customFormat="1" ht="15.2" customHeight="1" x14ac:dyDescent="0.2">
      <c r="A87" s="34"/>
      <c r="B87" s="35"/>
      <c r="C87" s="29" t="s">
        <v>29</v>
      </c>
      <c r="D87" s="36"/>
      <c r="E87" s="36"/>
      <c r="F87" s="27" t="str">
        <f>IF(E18="","",E18)</f>
        <v>Vyplň údaj</v>
      </c>
      <c r="G87" s="36"/>
      <c r="H87" s="36"/>
      <c r="I87" s="29" t="s">
        <v>34</v>
      </c>
      <c r="J87" s="32" t="str">
        <f>E24</f>
        <v xml:space="preserve"> </v>
      </c>
      <c r="K87" s="36"/>
      <c r="L87" s="10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5" s="2" customFormat="1" ht="10.35" customHeight="1" x14ac:dyDescent="0.2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10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65" s="11" customFormat="1" ht="29.25" customHeight="1" x14ac:dyDescent="0.2">
      <c r="A89" s="146"/>
      <c r="B89" s="147"/>
      <c r="C89" s="148" t="s">
        <v>129</v>
      </c>
      <c r="D89" s="149" t="s">
        <v>57</v>
      </c>
      <c r="E89" s="149" t="s">
        <v>53</v>
      </c>
      <c r="F89" s="149" t="s">
        <v>54</v>
      </c>
      <c r="G89" s="149" t="s">
        <v>130</v>
      </c>
      <c r="H89" s="149" t="s">
        <v>131</v>
      </c>
      <c r="I89" s="149" t="s">
        <v>132</v>
      </c>
      <c r="J89" s="149" t="s">
        <v>103</v>
      </c>
      <c r="K89" s="150" t="s">
        <v>133</v>
      </c>
      <c r="L89" s="151"/>
      <c r="M89" s="68" t="s">
        <v>19</v>
      </c>
      <c r="N89" s="69" t="s">
        <v>42</v>
      </c>
      <c r="O89" s="69" t="s">
        <v>134</v>
      </c>
      <c r="P89" s="69" t="s">
        <v>135</v>
      </c>
      <c r="Q89" s="69" t="s">
        <v>136</v>
      </c>
      <c r="R89" s="69" t="s">
        <v>137</v>
      </c>
      <c r="S89" s="69" t="s">
        <v>138</v>
      </c>
      <c r="T89" s="70" t="s">
        <v>139</v>
      </c>
      <c r="U89" s="146"/>
      <c r="V89" s="146"/>
      <c r="W89" s="146"/>
      <c r="X89" s="146"/>
      <c r="Y89" s="146"/>
      <c r="Z89" s="146"/>
      <c r="AA89" s="146"/>
      <c r="AB89" s="146"/>
      <c r="AC89" s="146"/>
      <c r="AD89" s="146"/>
      <c r="AE89" s="146"/>
    </row>
    <row r="90" spans="1:65" s="2" customFormat="1" ht="22.9" customHeight="1" x14ac:dyDescent="0.25">
      <c r="A90" s="34"/>
      <c r="B90" s="35"/>
      <c r="C90" s="75" t="s">
        <v>140</v>
      </c>
      <c r="D90" s="36"/>
      <c r="E90" s="36"/>
      <c r="F90" s="36"/>
      <c r="G90" s="36"/>
      <c r="H90" s="36"/>
      <c r="I90" s="36"/>
      <c r="J90" s="152">
        <f>BK90</f>
        <v>0</v>
      </c>
      <c r="K90" s="36"/>
      <c r="L90" s="39"/>
      <c r="M90" s="71"/>
      <c r="N90" s="153"/>
      <c r="O90" s="72"/>
      <c r="P90" s="154">
        <f>P91+P96+P124</f>
        <v>0</v>
      </c>
      <c r="Q90" s="72"/>
      <c r="R90" s="154">
        <f>R91+R96+R124</f>
        <v>0</v>
      </c>
      <c r="S90" s="72"/>
      <c r="T90" s="155">
        <f>T91+T96+T124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7" t="s">
        <v>71</v>
      </c>
      <c r="AU90" s="17" t="s">
        <v>104</v>
      </c>
      <c r="BK90" s="156">
        <f>BK91+BK96+BK124</f>
        <v>0</v>
      </c>
    </row>
    <row r="91" spans="1:65" s="12" customFormat="1" ht="25.9" customHeight="1" x14ac:dyDescent="0.2">
      <c r="B91" s="157"/>
      <c r="C91" s="158"/>
      <c r="D91" s="159" t="s">
        <v>71</v>
      </c>
      <c r="E91" s="160" t="s">
        <v>141</v>
      </c>
      <c r="F91" s="160" t="s">
        <v>142</v>
      </c>
      <c r="G91" s="158"/>
      <c r="H91" s="158"/>
      <c r="I91" s="161"/>
      <c r="J91" s="162">
        <f>BK91</f>
        <v>0</v>
      </c>
      <c r="K91" s="158"/>
      <c r="L91" s="163"/>
      <c r="M91" s="164"/>
      <c r="N91" s="165"/>
      <c r="O91" s="165"/>
      <c r="P91" s="166">
        <f>P92</f>
        <v>0</v>
      </c>
      <c r="Q91" s="165"/>
      <c r="R91" s="166">
        <f>R92</f>
        <v>0</v>
      </c>
      <c r="S91" s="165"/>
      <c r="T91" s="167">
        <f>T92</f>
        <v>0</v>
      </c>
      <c r="AR91" s="168" t="s">
        <v>80</v>
      </c>
      <c r="AT91" s="169" t="s">
        <v>71</v>
      </c>
      <c r="AU91" s="169" t="s">
        <v>72</v>
      </c>
      <c r="AY91" s="168" t="s">
        <v>143</v>
      </c>
      <c r="BK91" s="170">
        <f>BK92</f>
        <v>0</v>
      </c>
    </row>
    <row r="92" spans="1:65" s="12" customFormat="1" ht="22.9" customHeight="1" x14ac:dyDescent="0.2">
      <c r="B92" s="157"/>
      <c r="C92" s="158"/>
      <c r="D92" s="159" t="s">
        <v>71</v>
      </c>
      <c r="E92" s="171" t="s">
        <v>71</v>
      </c>
      <c r="F92" s="171" t="s">
        <v>1299</v>
      </c>
      <c r="G92" s="158"/>
      <c r="H92" s="158"/>
      <c r="I92" s="161"/>
      <c r="J92" s="172">
        <f>BK92</f>
        <v>0</v>
      </c>
      <c r="K92" s="158"/>
      <c r="L92" s="163"/>
      <c r="M92" s="164"/>
      <c r="N92" s="165"/>
      <c r="O92" s="165"/>
      <c r="P92" s="166">
        <f>SUM(P93:P95)</f>
        <v>0</v>
      </c>
      <c r="Q92" s="165"/>
      <c r="R92" s="166">
        <f>SUM(R93:R95)</f>
        <v>0</v>
      </c>
      <c r="S92" s="165"/>
      <c r="T92" s="167">
        <f>SUM(T93:T95)</f>
        <v>0</v>
      </c>
      <c r="AR92" s="168" t="s">
        <v>80</v>
      </c>
      <c r="AT92" s="169" t="s">
        <v>71</v>
      </c>
      <c r="AU92" s="169" t="s">
        <v>80</v>
      </c>
      <c r="AY92" s="168" t="s">
        <v>143</v>
      </c>
      <c r="BK92" s="170">
        <f>SUM(BK93:BK95)</f>
        <v>0</v>
      </c>
    </row>
    <row r="93" spans="1:65" s="2" customFormat="1" ht="16.5" customHeight="1" x14ac:dyDescent="0.2">
      <c r="A93" s="34"/>
      <c r="B93" s="35"/>
      <c r="C93" s="173" t="s">
        <v>80</v>
      </c>
      <c r="D93" s="173" t="s">
        <v>146</v>
      </c>
      <c r="E93" s="174" t="s">
        <v>1300</v>
      </c>
      <c r="F93" s="175" t="s">
        <v>1301</v>
      </c>
      <c r="G93" s="176" t="s">
        <v>1302</v>
      </c>
      <c r="H93" s="177">
        <v>140</v>
      </c>
      <c r="I93" s="178"/>
      <c r="J93" s="179">
        <f>ROUND(I93*H93,2)</f>
        <v>0</v>
      </c>
      <c r="K93" s="175" t="s">
        <v>19</v>
      </c>
      <c r="L93" s="39"/>
      <c r="M93" s="180" t="s">
        <v>19</v>
      </c>
      <c r="N93" s="181" t="s">
        <v>43</v>
      </c>
      <c r="O93" s="64"/>
      <c r="P93" s="182">
        <f>O93*H93</f>
        <v>0</v>
      </c>
      <c r="Q93" s="182">
        <v>0</v>
      </c>
      <c r="R93" s="182">
        <f>Q93*H93</f>
        <v>0</v>
      </c>
      <c r="S93" s="182">
        <v>0</v>
      </c>
      <c r="T93" s="183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84" t="s">
        <v>151</v>
      </c>
      <c r="AT93" s="184" t="s">
        <v>146</v>
      </c>
      <c r="AU93" s="184" t="s">
        <v>82</v>
      </c>
      <c r="AY93" s="17" t="s">
        <v>143</v>
      </c>
      <c r="BE93" s="185">
        <f>IF(N93="základní",J93,0)</f>
        <v>0</v>
      </c>
      <c r="BF93" s="185">
        <f>IF(N93="snížená",J93,0)</f>
        <v>0</v>
      </c>
      <c r="BG93" s="185">
        <f>IF(N93="zákl. přenesená",J93,0)</f>
        <v>0</v>
      </c>
      <c r="BH93" s="185">
        <f>IF(N93="sníž. přenesená",J93,0)</f>
        <v>0</v>
      </c>
      <c r="BI93" s="185">
        <f>IF(N93="nulová",J93,0)</f>
        <v>0</v>
      </c>
      <c r="BJ93" s="17" t="s">
        <v>80</v>
      </c>
      <c r="BK93" s="185">
        <f>ROUND(I93*H93,2)</f>
        <v>0</v>
      </c>
      <c r="BL93" s="17" t="s">
        <v>151</v>
      </c>
      <c r="BM93" s="184" t="s">
        <v>82</v>
      </c>
    </row>
    <row r="94" spans="1:65" s="2" customFormat="1" ht="16.5" customHeight="1" x14ac:dyDescent="0.2">
      <c r="A94" s="34"/>
      <c r="B94" s="35"/>
      <c r="C94" s="173" t="s">
        <v>82</v>
      </c>
      <c r="D94" s="173" t="s">
        <v>146</v>
      </c>
      <c r="E94" s="174" t="s">
        <v>1303</v>
      </c>
      <c r="F94" s="175" t="s">
        <v>1304</v>
      </c>
      <c r="G94" s="176" t="s">
        <v>1302</v>
      </c>
      <c r="H94" s="177">
        <v>30</v>
      </c>
      <c r="I94" s="178"/>
      <c r="J94" s="179">
        <f>ROUND(I94*H94,2)</f>
        <v>0</v>
      </c>
      <c r="K94" s="175" t="s">
        <v>19</v>
      </c>
      <c r="L94" s="39"/>
      <c r="M94" s="180" t="s">
        <v>19</v>
      </c>
      <c r="N94" s="181" t="s">
        <v>43</v>
      </c>
      <c r="O94" s="64"/>
      <c r="P94" s="182">
        <f>O94*H94</f>
        <v>0</v>
      </c>
      <c r="Q94" s="182">
        <v>0</v>
      </c>
      <c r="R94" s="182">
        <f>Q94*H94</f>
        <v>0</v>
      </c>
      <c r="S94" s="182">
        <v>0</v>
      </c>
      <c r="T94" s="183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84" t="s">
        <v>151</v>
      </c>
      <c r="AT94" s="184" t="s">
        <v>146</v>
      </c>
      <c r="AU94" s="184" t="s">
        <v>82</v>
      </c>
      <c r="AY94" s="17" t="s">
        <v>143</v>
      </c>
      <c r="BE94" s="185">
        <f>IF(N94="základní",J94,0)</f>
        <v>0</v>
      </c>
      <c r="BF94" s="185">
        <f>IF(N94="snížená",J94,0)</f>
        <v>0</v>
      </c>
      <c r="BG94" s="185">
        <f>IF(N94="zákl. přenesená",J94,0)</f>
        <v>0</v>
      </c>
      <c r="BH94" s="185">
        <f>IF(N94="sníž. přenesená",J94,0)</f>
        <v>0</v>
      </c>
      <c r="BI94" s="185">
        <f>IF(N94="nulová",J94,0)</f>
        <v>0</v>
      </c>
      <c r="BJ94" s="17" t="s">
        <v>80</v>
      </c>
      <c r="BK94" s="185">
        <f>ROUND(I94*H94,2)</f>
        <v>0</v>
      </c>
      <c r="BL94" s="17" t="s">
        <v>151</v>
      </c>
      <c r="BM94" s="184" t="s">
        <v>151</v>
      </c>
    </row>
    <row r="95" spans="1:65" s="2" customFormat="1" ht="24.2" customHeight="1" x14ac:dyDescent="0.2">
      <c r="A95" s="34"/>
      <c r="B95" s="35"/>
      <c r="C95" s="173" t="s">
        <v>162</v>
      </c>
      <c r="D95" s="173" t="s">
        <v>146</v>
      </c>
      <c r="E95" s="174" t="s">
        <v>1305</v>
      </c>
      <c r="F95" s="175" t="s">
        <v>1306</v>
      </c>
      <c r="G95" s="176" t="s">
        <v>1302</v>
      </c>
      <c r="H95" s="177">
        <v>168</v>
      </c>
      <c r="I95" s="178"/>
      <c r="J95" s="179">
        <f>ROUND(I95*H95,2)</f>
        <v>0</v>
      </c>
      <c r="K95" s="175" t="s">
        <v>19</v>
      </c>
      <c r="L95" s="39"/>
      <c r="M95" s="180" t="s">
        <v>19</v>
      </c>
      <c r="N95" s="181" t="s">
        <v>43</v>
      </c>
      <c r="O95" s="64"/>
      <c r="P95" s="182">
        <f>O95*H95</f>
        <v>0</v>
      </c>
      <c r="Q95" s="182">
        <v>0</v>
      </c>
      <c r="R95" s="182">
        <f>Q95*H95</f>
        <v>0</v>
      </c>
      <c r="S95" s="182">
        <v>0</v>
      </c>
      <c r="T95" s="183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4" t="s">
        <v>151</v>
      </c>
      <c r="AT95" s="184" t="s">
        <v>146</v>
      </c>
      <c r="AU95" s="184" t="s">
        <v>82</v>
      </c>
      <c r="AY95" s="17" t="s">
        <v>143</v>
      </c>
      <c r="BE95" s="185">
        <f>IF(N95="základní",J95,0)</f>
        <v>0</v>
      </c>
      <c r="BF95" s="185">
        <f>IF(N95="snížená",J95,0)</f>
        <v>0</v>
      </c>
      <c r="BG95" s="185">
        <f>IF(N95="zákl. přenesená",J95,0)</f>
        <v>0</v>
      </c>
      <c r="BH95" s="185">
        <f>IF(N95="sníž. přenesená",J95,0)</f>
        <v>0</v>
      </c>
      <c r="BI95" s="185">
        <f>IF(N95="nulová",J95,0)</f>
        <v>0</v>
      </c>
      <c r="BJ95" s="17" t="s">
        <v>80</v>
      </c>
      <c r="BK95" s="185">
        <f>ROUND(I95*H95,2)</f>
        <v>0</v>
      </c>
      <c r="BL95" s="17" t="s">
        <v>151</v>
      </c>
      <c r="BM95" s="184" t="s">
        <v>167</v>
      </c>
    </row>
    <row r="96" spans="1:65" s="12" customFormat="1" ht="25.9" customHeight="1" x14ac:dyDescent="0.2">
      <c r="B96" s="157"/>
      <c r="C96" s="158"/>
      <c r="D96" s="159" t="s">
        <v>71</v>
      </c>
      <c r="E96" s="160" t="s">
        <v>589</v>
      </c>
      <c r="F96" s="160" t="s">
        <v>590</v>
      </c>
      <c r="G96" s="158"/>
      <c r="H96" s="158"/>
      <c r="I96" s="161"/>
      <c r="J96" s="162">
        <f>BK96</f>
        <v>0</v>
      </c>
      <c r="K96" s="158"/>
      <c r="L96" s="163"/>
      <c r="M96" s="164"/>
      <c r="N96" s="165"/>
      <c r="O96" s="165"/>
      <c r="P96" s="166">
        <f>P97+P100+P116+P118+P121</f>
        <v>0</v>
      </c>
      <c r="Q96" s="165"/>
      <c r="R96" s="166">
        <f>R97+R100+R116+R118+R121</f>
        <v>0</v>
      </c>
      <c r="S96" s="165"/>
      <c r="T96" s="167">
        <f>T97+T100+T116+T118+T121</f>
        <v>0</v>
      </c>
      <c r="AR96" s="168" t="s">
        <v>82</v>
      </c>
      <c r="AT96" s="169" t="s">
        <v>71</v>
      </c>
      <c r="AU96" s="169" t="s">
        <v>72</v>
      </c>
      <c r="AY96" s="168" t="s">
        <v>143</v>
      </c>
      <c r="BK96" s="170">
        <f>BK97+BK100+BK116+BK118+BK121</f>
        <v>0</v>
      </c>
    </row>
    <row r="97" spans="1:65" s="12" customFormat="1" ht="22.9" customHeight="1" x14ac:dyDescent="0.2">
      <c r="B97" s="157"/>
      <c r="C97" s="158"/>
      <c r="D97" s="159" t="s">
        <v>71</v>
      </c>
      <c r="E97" s="171" t="s">
        <v>1307</v>
      </c>
      <c r="F97" s="171" t="s">
        <v>1308</v>
      </c>
      <c r="G97" s="158"/>
      <c r="H97" s="158"/>
      <c r="I97" s="161"/>
      <c r="J97" s="172">
        <f>BK97</f>
        <v>0</v>
      </c>
      <c r="K97" s="158"/>
      <c r="L97" s="163"/>
      <c r="M97" s="164"/>
      <c r="N97" s="165"/>
      <c r="O97" s="165"/>
      <c r="P97" s="166">
        <f>SUM(P98:P99)</f>
        <v>0</v>
      </c>
      <c r="Q97" s="165"/>
      <c r="R97" s="166">
        <f>SUM(R98:R99)</f>
        <v>0</v>
      </c>
      <c r="S97" s="165"/>
      <c r="T97" s="167">
        <f>SUM(T98:T99)</f>
        <v>0</v>
      </c>
      <c r="AR97" s="168" t="s">
        <v>82</v>
      </c>
      <c r="AT97" s="169" t="s">
        <v>71</v>
      </c>
      <c r="AU97" s="169" t="s">
        <v>80</v>
      </c>
      <c r="AY97" s="168" t="s">
        <v>143</v>
      </c>
      <c r="BK97" s="170">
        <f>SUM(BK98:BK99)</f>
        <v>0</v>
      </c>
    </row>
    <row r="98" spans="1:65" s="2" customFormat="1" ht="24.2" customHeight="1" x14ac:dyDescent="0.2">
      <c r="A98" s="34"/>
      <c r="B98" s="35"/>
      <c r="C98" s="173" t="s">
        <v>151</v>
      </c>
      <c r="D98" s="173" t="s">
        <v>146</v>
      </c>
      <c r="E98" s="174" t="s">
        <v>1309</v>
      </c>
      <c r="F98" s="175" t="s">
        <v>1310</v>
      </c>
      <c r="G98" s="176" t="s">
        <v>296</v>
      </c>
      <c r="H98" s="177">
        <v>1</v>
      </c>
      <c r="I98" s="178"/>
      <c r="J98" s="179">
        <f>ROUND(I98*H98,2)</f>
        <v>0</v>
      </c>
      <c r="K98" s="175" t="s">
        <v>19</v>
      </c>
      <c r="L98" s="39"/>
      <c r="M98" s="180" t="s">
        <v>19</v>
      </c>
      <c r="N98" s="181" t="s">
        <v>43</v>
      </c>
      <c r="O98" s="64"/>
      <c r="P98" s="182">
        <f>O98*H98</f>
        <v>0</v>
      </c>
      <c r="Q98" s="182">
        <v>0</v>
      </c>
      <c r="R98" s="182">
        <f>Q98*H98</f>
        <v>0</v>
      </c>
      <c r="S98" s="182">
        <v>0</v>
      </c>
      <c r="T98" s="183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4" t="s">
        <v>194</v>
      </c>
      <c r="AT98" s="184" t="s">
        <v>146</v>
      </c>
      <c r="AU98" s="184" t="s">
        <v>82</v>
      </c>
      <c r="AY98" s="17" t="s">
        <v>143</v>
      </c>
      <c r="BE98" s="185">
        <f>IF(N98="základní",J98,0)</f>
        <v>0</v>
      </c>
      <c r="BF98" s="185">
        <f>IF(N98="snížená",J98,0)</f>
        <v>0</v>
      </c>
      <c r="BG98" s="185">
        <f>IF(N98="zákl. přenesená",J98,0)</f>
        <v>0</v>
      </c>
      <c r="BH98" s="185">
        <f>IF(N98="sníž. přenesená",J98,0)</f>
        <v>0</v>
      </c>
      <c r="BI98" s="185">
        <f>IF(N98="nulová",J98,0)</f>
        <v>0</v>
      </c>
      <c r="BJ98" s="17" t="s">
        <v>80</v>
      </c>
      <c r="BK98" s="185">
        <f>ROUND(I98*H98,2)</f>
        <v>0</v>
      </c>
      <c r="BL98" s="17" t="s">
        <v>194</v>
      </c>
      <c r="BM98" s="184" t="s">
        <v>158</v>
      </c>
    </row>
    <row r="99" spans="1:65" s="2" customFormat="1" ht="24.2" customHeight="1" x14ac:dyDescent="0.2">
      <c r="A99" s="34"/>
      <c r="B99" s="35"/>
      <c r="C99" s="173" t="s">
        <v>185</v>
      </c>
      <c r="D99" s="173" t="s">
        <v>146</v>
      </c>
      <c r="E99" s="174" t="s">
        <v>1311</v>
      </c>
      <c r="F99" s="175" t="s">
        <v>1312</v>
      </c>
      <c r="G99" s="176" t="s">
        <v>296</v>
      </c>
      <c r="H99" s="177">
        <v>3</v>
      </c>
      <c r="I99" s="178"/>
      <c r="J99" s="179">
        <f>ROUND(I99*H99,2)</f>
        <v>0</v>
      </c>
      <c r="K99" s="175" t="s">
        <v>19</v>
      </c>
      <c r="L99" s="39"/>
      <c r="M99" s="180" t="s">
        <v>19</v>
      </c>
      <c r="N99" s="181" t="s">
        <v>43</v>
      </c>
      <c r="O99" s="64"/>
      <c r="P99" s="182">
        <f>O99*H99</f>
        <v>0</v>
      </c>
      <c r="Q99" s="182">
        <v>0</v>
      </c>
      <c r="R99" s="182">
        <f>Q99*H99</f>
        <v>0</v>
      </c>
      <c r="S99" s="182">
        <v>0</v>
      </c>
      <c r="T99" s="183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84" t="s">
        <v>194</v>
      </c>
      <c r="AT99" s="184" t="s">
        <v>146</v>
      </c>
      <c r="AU99" s="184" t="s">
        <v>82</v>
      </c>
      <c r="AY99" s="17" t="s">
        <v>143</v>
      </c>
      <c r="BE99" s="185">
        <f>IF(N99="základní",J99,0)</f>
        <v>0</v>
      </c>
      <c r="BF99" s="185">
        <f>IF(N99="snížená",J99,0)</f>
        <v>0</v>
      </c>
      <c r="BG99" s="185">
        <f>IF(N99="zákl. přenesená",J99,0)</f>
        <v>0</v>
      </c>
      <c r="BH99" s="185">
        <f>IF(N99="sníž. přenesená",J99,0)</f>
        <v>0</v>
      </c>
      <c r="BI99" s="185">
        <f>IF(N99="nulová",J99,0)</f>
        <v>0</v>
      </c>
      <c r="BJ99" s="17" t="s">
        <v>80</v>
      </c>
      <c r="BK99" s="185">
        <f>ROUND(I99*H99,2)</f>
        <v>0</v>
      </c>
      <c r="BL99" s="17" t="s">
        <v>194</v>
      </c>
      <c r="BM99" s="184" t="s">
        <v>176</v>
      </c>
    </row>
    <row r="100" spans="1:65" s="12" customFormat="1" ht="22.9" customHeight="1" x14ac:dyDescent="0.2">
      <c r="B100" s="157"/>
      <c r="C100" s="158"/>
      <c r="D100" s="159" t="s">
        <v>71</v>
      </c>
      <c r="E100" s="171" t="s">
        <v>1313</v>
      </c>
      <c r="F100" s="171" t="s">
        <v>1314</v>
      </c>
      <c r="G100" s="158"/>
      <c r="H100" s="158"/>
      <c r="I100" s="161"/>
      <c r="J100" s="172">
        <f>BK100</f>
        <v>0</v>
      </c>
      <c r="K100" s="158"/>
      <c r="L100" s="163"/>
      <c r="M100" s="164"/>
      <c r="N100" s="165"/>
      <c r="O100" s="165"/>
      <c r="P100" s="166">
        <f>SUM(P101:P115)</f>
        <v>0</v>
      </c>
      <c r="Q100" s="165"/>
      <c r="R100" s="166">
        <f>SUM(R101:R115)</f>
        <v>0</v>
      </c>
      <c r="S100" s="165"/>
      <c r="T100" s="167">
        <f>SUM(T101:T115)</f>
        <v>0</v>
      </c>
      <c r="AR100" s="168" t="s">
        <v>82</v>
      </c>
      <c r="AT100" s="169" t="s">
        <v>71</v>
      </c>
      <c r="AU100" s="169" t="s">
        <v>80</v>
      </c>
      <c r="AY100" s="168" t="s">
        <v>143</v>
      </c>
      <c r="BK100" s="170">
        <f>SUM(BK101:BK115)</f>
        <v>0</v>
      </c>
    </row>
    <row r="101" spans="1:65" s="2" customFormat="1" ht="24.2" customHeight="1" x14ac:dyDescent="0.2">
      <c r="A101" s="34"/>
      <c r="B101" s="35"/>
      <c r="C101" s="173" t="s">
        <v>248</v>
      </c>
      <c r="D101" s="173" t="s">
        <v>146</v>
      </c>
      <c r="E101" s="174" t="s">
        <v>1315</v>
      </c>
      <c r="F101" s="175" t="s">
        <v>1316</v>
      </c>
      <c r="G101" s="176" t="s">
        <v>296</v>
      </c>
      <c r="H101" s="177">
        <v>4</v>
      </c>
      <c r="I101" s="178"/>
      <c r="J101" s="179">
        <f t="shared" ref="J101:J115" si="0">ROUND(I101*H101,2)</f>
        <v>0</v>
      </c>
      <c r="K101" s="175" t="s">
        <v>19</v>
      </c>
      <c r="L101" s="39"/>
      <c r="M101" s="180" t="s">
        <v>19</v>
      </c>
      <c r="N101" s="181" t="s">
        <v>43</v>
      </c>
      <c r="O101" s="64"/>
      <c r="P101" s="182">
        <f t="shared" ref="P101:P115" si="1">O101*H101</f>
        <v>0</v>
      </c>
      <c r="Q101" s="182">
        <v>0</v>
      </c>
      <c r="R101" s="182">
        <f t="shared" ref="R101:R115" si="2">Q101*H101</f>
        <v>0</v>
      </c>
      <c r="S101" s="182">
        <v>0</v>
      </c>
      <c r="T101" s="183">
        <f t="shared" ref="T101:T115" si="3"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84" t="s">
        <v>194</v>
      </c>
      <c r="AT101" s="184" t="s">
        <v>146</v>
      </c>
      <c r="AU101" s="184" t="s">
        <v>82</v>
      </c>
      <c r="AY101" s="17" t="s">
        <v>143</v>
      </c>
      <c r="BE101" s="185">
        <f t="shared" ref="BE101:BE115" si="4">IF(N101="základní",J101,0)</f>
        <v>0</v>
      </c>
      <c r="BF101" s="185">
        <f t="shared" ref="BF101:BF115" si="5">IF(N101="snížená",J101,0)</f>
        <v>0</v>
      </c>
      <c r="BG101" s="185">
        <f t="shared" ref="BG101:BG115" si="6">IF(N101="zákl. přenesená",J101,0)</f>
        <v>0</v>
      </c>
      <c r="BH101" s="185">
        <f t="shared" ref="BH101:BH115" si="7">IF(N101="sníž. přenesená",J101,0)</f>
        <v>0</v>
      </c>
      <c r="BI101" s="185">
        <f t="shared" ref="BI101:BI115" si="8">IF(N101="nulová",J101,0)</f>
        <v>0</v>
      </c>
      <c r="BJ101" s="17" t="s">
        <v>80</v>
      </c>
      <c r="BK101" s="185">
        <f t="shared" ref="BK101:BK115" si="9">ROUND(I101*H101,2)</f>
        <v>0</v>
      </c>
      <c r="BL101" s="17" t="s">
        <v>194</v>
      </c>
      <c r="BM101" s="184" t="s">
        <v>181</v>
      </c>
    </row>
    <row r="102" spans="1:65" s="2" customFormat="1" ht="16.5" customHeight="1" x14ac:dyDescent="0.2">
      <c r="A102" s="34"/>
      <c r="B102" s="35"/>
      <c r="C102" s="173" t="s">
        <v>167</v>
      </c>
      <c r="D102" s="173" t="s">
        <v>146</v>
      </c>
      <c r="E102" s="174" t="s">
        <v>1317</v>
      </c>
      <c r="F102" s="175" t="s">
        <v>1318</v>
      </c>
      <c r="G102" s="176" t="s">
        <v>296</v>
      </c>
      <c r="H102" s="177">
        <v>16</v>
      </c>
      <c r="I102" s="178"/>
      <c r="J102" s="179">
        <f t="shared" si="0"/>
        <v>0</v>
      </c>
      <c r="K102" s="175" t="s">
        <v>19</v>
      </c>
      <c r="L102" s="39"/>
      <c r="M102" s="180" t="s">
        <v>19</v>
      </c>
      <c r="N102" s="181" t="s">
        <v>43</v>
      </c>
      <c r="O102" s="64"/>
      <c r="P102" s="182">
        <f t="shared" si="1"/>
        <v>0</v>
      </c>
      <c r="Q102" s="182">
        <v>0</v>
      </c>
      <c r="R102" s="182">
        <f t="shared" si="2"/>
        <v>0</v>
      </c>
      <c r="S102" s="182">
        <v>0</v>
      </c>
      <c r="T102" s="183">
        <f t="shared" si="3"/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84" t="s">
        <v>194</v>
      </c>
      <c r="AT102" s="184" t="s">
        <v>146</v>
      </c>
      <c r="AU102" s="184" t="s">
        <v>82</v>
      </c>
      <c r="AY102" s="17" t="s">
        <v>143</v>
      </c>
      <c r="BE102" s="185">
        <f t="shared" si="4"/>
        <v>0</v>
      </c>
      <c r="BF102" s="185">
        <f t="shared" si="5"/>
        <v>0</v>
      </c>
      <c r="BG102" s="185">
        <f t="shared" si="6"/>
        <v>0</v>
      </c>
      <c r="BH102" s="185">
        <f t="shared" si="7"/>
        <v>0</v>
      </c>
      <c r="BI102" s="185">
        <f t="shared" si="8"/>
        <v>0</v>
      </c>
      <c r="BJ102" s="17" t="s">
        <v>80</v>
      </c>
      <c r="BK102" s="185">
        <f t="shared" si="9"/>
        <v>0</v>
      </c>
      <c r="BL102" s="17" t="s">
        <v>194</v>
      </c>
      <c r="BM102" s="184" t="s">
        <v>188</v>
      </c>
    </row>
    <row r="103" spans="1:65" s="2" customFormat="1" ht="37.9" customHeight="1" x14ac:dyDescent="0.2">
      <c r="A103" s="34"/>
      <c r="B103" s="35"/>
      <c r="C103" s="191" t="s">
        <v>195</v>
      </c>
      <c r="D103" s="191" t="s">
        <v>155</v>
      </c>
      <c r="E103" s="192" t="s">
        <v>1319</v>
      </c>
      <c r="F103" s="193" t="s">
        <v>1320</v>
      </c>
      <c r="G103" s="194" t="s">
        <v>296</v>
      </c>
      <c r="H103" s="195">
        <v>16</v>
      </c>
      <c r="I103" s="196"/>
      <c r="J103" s="197">
        <f t="shared" si="0"/>
        <v>0</v>
      </c>
      <c r="K103" s="193" t="s">
        <v>19</v>
      </c>
      <c r="L103" s="198"/>
      <c r="M103" s="199" t="s">
        <v>19</v>
      </c>
      <c r="N103" s="200" t="s">
        <v>43</v>
      </c>
      <c r="O103" s="64"/>
      <c r="P103" s="182">
        <f t="shared" si="1"/>
        <v>0</v>
      </c>
      <c r="Q103" s="182">
        <v>0</v>
      </c>
      <c r="R103" s="182">
        <f t="shared" si="2"/>
        <v>0</v>
      </c>
      <c r="S103" s="182">
        <v>0</v>
      </c>
      <c r="T103" s="183">
        <f t="shared" si="3"/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84" t="s">
        <v>232</v>
      </c>
      <c r="AT103" s="184" t="s">
        <v>155</v>
      </c>
      <c r="AU103" s="184" t="s">
        <v>82</v>
      </c>
      <c r="AY103" s="17" t="s">
        <v>143</v>
      </c>
      <c r="BE103" s="185">
        <f t="shared" si="4"/>
        <v>0</v>
      </c>
      <c r="BF103" s="185">
        <f t="shared" si="5"/>
        <v>0</v>
      </c>
      <c r="BG103" s="185">
        <f t="shared" si="6"/>
        <v>0</v>
      </c>
      <c r="BH103" s="185">
        <f t="shared" si="7"/>
        <v>0</v>
      </c>
      <c r="BI103" s="185">
        <f t="shared" si="8"/>
        <v>0</v>
      </c>
      <c r="BJ103" s="17" t="s">
        <v>80</v>
      </c>
      <c r="BK103" s="185">
        <f t="shared" si="9"/>
        <v>0</v>
      </c>
      <c r="BL103" s="17" t="s">
        <v>194</v>
      </c>
      <c r="BM103" s="184" t="s">
        <v>194</v>
      </c>
    </row>
    <row r="104" spans="1:65" s="2" customFormat="1" ht="24.2" customHeight="1" x14ac:dyDescent="0.2">
      <c r="A104" s="34"/>
      <c r="B104" s="35"/>
      <c r="C104" s="173" t="s">
        <v>158</v>
      </c>
      <c r="D104" s="173" t="s">
        <v>146</v>
      </c>
      <c r="E104" s="174" t="s">
        <v>1321</v>
      </c>
      <c r="F104" s="175" t="s">
        <v>1322</v>
      </c>
      <c r="G104" s="176" t="s">
        <v>296</v>
      </c>
      <c r="H104" s="177">
        <v>52</v>
      </c>
      <c r="I104" s="178"/>
      <c r="J104" s="179">
        <f t="shared" si="0"/>
        <v>0</v>
      </c>
      <c r="K104" s="175" t="s">
        <v>19</v>
      </c>
      <c r="L104" s="39"/>
      <c r="M104" s="180" t="s">
        <v>19</v>
      </c>
      <c r="N104" s="181" t="s">
        <v>43</v>
      </c>
      <c r="O104" s="64"/>
      <c r="P104" s="182">
        <f t="shared" si="1"/>
        <v>0</v>
      </c>
      <c r="Q104" s="182">
        <v>0</v>
      </c>
      <c r="R104" s="182">
        <f t="shared" si="2"/>
        <v>0</v>
      </c>
      <c r="S104" s="182">
        <v>0</v>
      </c>
      <c r="T104" s="183">
        <f t="shared" si="3"/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4" t="s">
        <v>194</v>
      </c>
      <c r="AT104" s="184" t="s">
        <v>146</v>
      </c>
      <c r="AU104" s="184" t="s">
        <v>82</v>
      </c>
      <c r="AY104" s="17" t="s">
        <v>143</v>
      </c>
      <c r="BE104" s="185">
        <f t="shared" si="4"/>
        <v>0</v>
      </c>
      <c r="BF104" s="185">
        <f t="shared" si="5"/>
        <v>0</v>
      </c>
      <c r="BG104" s="185">
        <f t="shared" si="6"/>
        <v>0</v>
      </c>
      <c r="BH104" s="185">
        <f t="shared" si="7"/>
        <v>0</v>
      </c>
      <c r="BI104" s="185">
        <f t="shared" si="8"/>
        <v>0</v>
      </c>
      <c r="BJ104" s="17" t="s">
        <v>80</v>
      </c>
      <c r="BK104" s="185">
        <f t="shared" si="9"/>
        <v>0</v>
      </c>
      <c r="BL104" s="17" t="s">
        <v>194</v>
      </c>
      <c r="BM104" s="184" t="s">
        <v>196</v>
      </c>
    </row>
    <row r="105" spans="1:65" s="2" customFormat="1" ht="24.2" customHeight="1" x14ac:dyDescent="0.2">
      <c r="A105" s="34"/>
      <c r="B105" s="35"/>
      <c r="C105" s="191" t="s">
        <v>202</v>
      </c>
      <c r="D105" s="191" t="s">
        <v>155</v>
      </c>
      <c r="E105" s="192" t="s">
        <v>1323</v>
      </c>
      <c r="F105" s="193" t="s">
        <v>1324</v>
      </c>
      <c r="G105" s="194" t="s">
        <v>296</v>
      </c>
      <c r="H105" s="195">
        <v>52</v>
      </c>
      <c r="I105" s="196"/>
      <c r="J105" s="197">
        <f t="shared" si="0"/>
        <v>0</v>
      </c>
      <c r="K105" s="193" t="s">
        <v>19</v>
      </c>
      <c r="L105" s="198"/>
      <c r="M105" s="199" t="s">
        <v>19</v>
      </c>
      <c r="N105" s="200" t="s">
        <v>43</v>
      </c>
      <c r="O105" s="64"/>
      <c r="P105" s="182">
        <f t="shared" si="1"/>
        <v>0</v>
      </c>
      <c r="Q105" s="182">
        <v>0</v>
      </c>
      <c r="R105" s="182">
        <f t="shared" si="2"/>
        <v>0</v>
      </c>
      <c r="S105" s="182">
        <v>0</v>
      </c>
      <c r="T105" s="183">
        <f t="shared" si="3"/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84" t="s">
        <v>232</v>
      </c>
      <c r="AT105" s="184" t="s">
        <v>155</v>
      </c>
      <c r="AU105" s="184" t="s">
        <v>82</v>
      </c>
      <c r="AY105" s="17" t="s">
        <v>143</v>
      </c>
      <c r="BE105" s="185">
        <f t="shared" si="4"/>
        <v>0</v>
      </c>
      <c r="BF105" s="185">
        <f t="shared" si="5"/>
        <v>0</v>
      </c>
      <c r="BG105" s="185">
        <f t="shared" si="6"/>
        <v>0</v>
      </c>
      <c r="BH105" s="185">
        <f t="shared" si="7"/>
        <v>0</v>
      </c>
      <c r="BI105" s="185">
        <f t="shared" si="8"/>
        <v>0</v>
      </c>
      <c r="BJ105" s="17" t="s">
        <v>80</v>
      </c>
      <c r="BK105" s="185">
        <f t="shared" si="9"/>
        <v>0</v>
      </c>
      <c r="BL105" s="17" t="s">
        <v>194</v>
      </c>
      <c r="BM105" s="184" t="s">
        <v>201</v>
      </c>
    </row>
    <row r="106" spans="1:65" s="2" customFormat="1" ht="24.2" customHeight="1" x14ac:dyDescent="0.2">
      <c r="A106" s="34"/>
      <c r="B106" s="35"/>
      <c r="C106" s="173" t="s">
        <v>176</v>
      </c>
      <c r="D106" s="173" t="s">
        <v>146</v>
      </c>
      <c r="E106" s="174" t="s">
        <v>1325</v>
      </c>
      <c r="F106" s="175" t="s">
        <v>1322</v>
      </c>
      <c r="G106" s="176" t="s">
        <v>296</v>
      </c>
      <c r="H106" s="177">
        <v>17</v>
      </c>
      <c r="I106" s="178"/>
      <c r="J106" s="179">
        <f t="shared" si="0"/>
        <v>0</v>
      </c>
      <c r="K106" s="175" t="s">
        <v>19</v>
      </c>
      <c r="L106" s="39"/>
      <c r="M106" s="180" t="s">
        <v>19</v>
      </c>
      <c r="N106" s="181" t="s">
        <v>43</v>
      </c>
      <c r="O106" s="64"/>
      <c r="P106" s="182">
        <f t="shared" si="1"/>
        <v>0</v>
      </c>
      <c r="Q106" s="182">
        <v>0</v>
      </c>
      <c r="R106" s="182">
        <f t="shared" si="2"/>
        <v>0</v>
      </c>
      <c r="S106" s="182">
        <v>0</v>
      </c>
      <c r="T106" s="183">
        <f t="shared" si="3"/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84" t="s">
        <v>194</v>
      </c>
      <c r="AT106" s="184" t="s">
        <v>146</v>
      </c>
      <c r="AU106" s="184" t="s">
        <v>82</v>
      </c>
      <c r="AY106" s="17" t="s">
        <v>143</v>
      </c>
      <c r="BE106" s="185">
        <f t="shared" si="4"/>
        <v>0</v>
      </c>
      <c r="BF106" s="185">
        <f t="shared" si="5"/>
        <v>0</v>
      </c>
      <c r="BG106" s="185">
        <f t="shared" si="6"/>
        <v>0</v>
      </c>
      <c r="BH106" s="185">
        <f t="shared" si="7"/>
        <v>0</v>
      </c>
      <c r="BI106" s="185">
        <f t="shared" si="8"/>
        <v>0</v>
      </c>
      <c r="BJ106" s="17" t="s">
        <v>80</v>
      </c>
      <c r="BK106" s="185">
        <f t="shared" si="9"/>
        <v>0</v>
      </c>
      <c r="BL106" s="17" t="s">
        <v>194</v>
      </c>
      <c r="BM106" s="184" t="s">
        <v>205</v>
      </c>
    </row>
    <row r="107" spans="1:65" s="2" customFormat="1" ht="16.5" customHeight="1" x14ac:dyDescent="0.2">
      <c r="A107" s="34"/>
      <c r="B107" s="35"/>
      <c r="C107" s="191" t="s">
        <v>215</v>
      </c>
      <c r="D107" s="191" t="s">
        <v>155</v>
      </c>
      <c r="E107" s="192" t="s">
        <v>1326</v>
      </c>
      <c r="F107" s="193" t="s">
        <v>1327</v>
      </c>
      <c r="G107" s="194" t="s">
        <v>296</v>
      </c>
      <c r="H107" s="195">
        <v>17</v>
      </c>
      <c r="I107" s="196"/>
      <c r="J107" s="197">
        <f t="shared" si="0"/>
        <v>0</v>
      </c>
      <c r="K107" s="193" t="s">
        <v>19</v>
      </c>
      <c r="L107" s="198"/>
      <c r="M107" s="199" t="s">
        <v>19</v>
      </c>
      <c r="N107" s="200" t="s">
        <v>43</v>
      </c>
      <c r="O107" s="64"/>
      <c r="P107" s="182">
        <f t="shared" si="1"/>
        <v>0</v>
      </c>
      <c r="Q107" s="182">
        <v>0</v>
      </c>
      <c r="R107" s="182">
        <f t="shared" si="2"/>
        <v>0</v>
      </c>
      <c r="S107" s="182">
        <v>0</v>
      </c>
      <c r="T107" s="183">
        <f t="shared" si="3"/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84" t="s">
        <v>232</v>
      </c>
      <c r="AT107" s="184" t="s">
        <v>155</v>
      </c>
      <c r="AU107" s="184" t="s">
        <v>82</v>
      </c>
      <c r="AY107" s="17" t="s">
        <v>143</v>
      </c>
      <c r="BE107" s="185">
        <f t="shared" si="4"/>
        <v>0</v>
      </c>
      <c r="BF107" s="185">
        <f t="shared" si="5"/>
        <v>0</v>
      </c>
      <c r="BG107" s="185">
        <f t="shared" si="6"/>
        <v>0</v>
      </c>
      <c r="BH107" s="185">
        <f t="shared" si="7"/>
        <v>0</v>
      </c>
      <c r="BI107" s="185">
        <f t="shared" si="8"/>
        <v>0</v>
      </c>
      <c r="BJ107" s="17" t="s">
        <v>80</v>
      </c>
      <c r="BK107" s="185">
        <f t="shared" si="9"/>
        <v>0</v>
      </c>
      <c r="BL107" s="17" t="s">
        <v>194</v>
      </c>
      <c r="BM107" s="184" t="s">
        <v>213</v>
      </c>
    </row>
    <row r="108" spans="1:65" s="2" customFormat="1" ht="21.75" customHeight="1" x14ac:dyDescent="0.2">
      <c r="A108" s="34"/>
      <c r="B108" s="35"/>
      <c r="C108" s="173" t="s">
        <v>8</v>
      </c>
      <c r="D108" s="173" t="s">
        <v>146</v>
      </c>
      <c r="E108" s="174" t="s">
        <v>1328</v>
      </c>
      <c r="F108" s="175" t="s">
        <v>1329</v>
      </c>
      <c r="G108" s="176" t="s">
        <v>296</v>
      </c>
      <c r="H108" s="177">
        <v>5</v>
      </c>
      <c r="I108" s="178"/>
      <c r="J108" s="179">
        <f t="shared" si="0"/>
        <v>0</v>
      </c>
      <c r="K108" s="175" t="s">
        <v>19</v>
      </c>
      <c r="L108" s="39"/>
      <c r="M108" s="180" t="s">
        <v>19</v>
      </c>
      <c r="N108" s="181" t="s">
        <v>43</v>
      </c>
      <c r="O108" s="64"/>
      <c r="P108" s="182">
        <f t="shared" si="1"/>
        <v>0</v>
      </c>
      <c r="Q108" s="182">
        <v>0</v>
      </c>
      <c r="R108" s="182">
        <f t="shared" si="2"/>
        <v>0</v>
      </c>
      <c r="S108" s="182">
        <v>0</v>
      </c>
      <c r="T108" s="183">
        <f t="shared" si="3"/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84" t="s">
        <v>194</v>
      </c>
      <c r="AT108" s="184" t="s">
        <v>146</v>
      </c>
      <c r="AU108" s="184" t="s">
        <v>82</v>
      </c>
      <c r="AY108" s="17" t="s">
        <v>143</v>
      </c>
      <c r="BE108" s="185">
        <f t="shared" si="4"/>
        <v>0</v>
      </c>
      <c r="BF108" s="185">
        <f t="shared" si="5"/>
        <v>0</v>
      </c>
      <c r="BG108" s="185">
        <f t="shared" si="6"/>
        <v>0</v>
      </c>
      <c r="BH108" s="185">
        <f t="shared" si="7"/>
        <v>0</v>
      </c>
      <c r="BI108" s="185">
        <f t="shared" si="8"/>
        <v>0</v>
      </c>
      <c r="BJ108" s="17" t="s">
        <v>80</v>
      </c>
      <c r="BK108" s="185">
        <f t="shared" si="9"/>
        <v>0</v>
      </c>
      <c r="BL108" s="17" t="s">
        <v>194</v>
      </c>
      <c r="BM108" s="184" t="s">
        <v>218</v>
      </c>
    </row>
    <row r="109" spans="1:65" s="2" customFormat="1" ht="24.2" customHeight="1" x14ac:dyDescent="0.2">
      <c r="A109" s="34"/>
      <c r="B109" s="35"/>
      <c r="C109" s="191" t="s">
        <v>194</v>
      </c>
      <c r="D109" s="191" t="s">
        <v>155</v>
      </c>
      <c r="E109" s="192" t="s">
        <v>1330</v>
      </c>
      <c r="F109" s="193" t="s">
        <v>1331</v>
      </c>
      <c r="G109" s="194" t="s">
        <v>296</v>
      </c>
      <c r="H109" s="195">
        <v>5</v>
      </c>
      <c r="I109" s="196"/>
      <c r="J109" s="197">
        <f t="shared" si="0"/>
        <v>0</v>
      </c>
      <c r="K109" s="193" t="s">
        <v>19</v>
      </c>
      <c r="L109" s="198"/>
      <c r="M109" s="199" t="s">
        <v>19</v>
      </c>
      <c r="N109" s="200" t="s">
        <v>43</v>
      </c>
      <c r="O109" s="64"/>
      <c r="P109" s="182">
        <f t="shared" si="1"/>
        <v>0</v>
      </c>
      <c r="Q109" s="182">
        <v>0</v>
      </c>
      <c r="R109" s="182">
        <f t="shared" si="2"/>
        <v>0</v>
      </c>
      <c r="S109" s="182">
        <v>0</v>
      </c>
      <c r="T109" s="183">
        <f t="shared" si="3"/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84" t="s">
        <v>232</v>
      </c>
      <c r="AT109" s="184" t="s">
        <v>155</v>
      </c>
      <c r="AU109" s="184" t="s">
        <v>82</v>
      </c>
      <c r="AY109" s="17" t="s">
        <v>143</v>
      </c>
      <c r="BE109" s="185">
        <f t="shared" si="4"/>
        <v>0</v>
      </c>
      <c r="BF109" s="185">
        <f t="shared" si="5"/>
        <v>0</v>
      </c>
      <c r="BG109" s="185">
        <f t="shared" si="6"/>
        <v>0</v>
      </c>
      <c r="BH109" s="185">
        <f t="shared" si="7"/>
        <v>0</v>
      </c>
      <c r="BI109" s="185">
        <f t="shared" si="8"/>
        <v>0</v>
      </c>
      <c r="BJ109" s="17" t="s">
        <v>80</v>
      </c>
      <c r="BK109" s="185">
        <f t="shared" si="9"/>
        <v>0</v>
      </c>
      <c r="BL109" s="17" t="s">
        <v>194</v>
      </c>
      <c r="BM109" s="184" t="s">
        <v>222</v>
      </c>
    </row>
    <row r="110" spans="1:65" s="2" customFormat="1" ht="24.2" customHeight="1" x14ac:dyDescent="0.2">
      <c r="A110" s="34"/>
      <c r="B110" s="35"/>
      <c r="C110" s="173" t="s">
        <v>181</v>
      </c>
      <c r="D110" s="173" t="s">
        <v>146</v>
      </c>
      <c r="E110" s="174" t="s">
        <v>1332</v>
      </c>
      <c r="F110" s="175" t="s">
        <v>1333</v>
      </c>
      <c r="G110" s="176" t="s">
        <v>296</v>
      </c>
      <c r="H110" s="177">
        <v>10</v>
      </c>
      <c r="I110" s="178"/>
      <c r="J110" s="179">
        <f t="shared" si="0"/>
        <v>0</v>
      </c>
      <c r="K110" s="175" t="s">
        <v>19</v>
      </c>
      <c r="L110" s="39"/>
      <c r="M110" s="180" t="s">
        <v>19</v>
      </c>
      <c r="N110" s="181" t="s">
        <v>43</v>
      </c>
      <c r="O110" s="64"/>
      <c r="P110" s="182">
        <f t="shared" si="1"/>
        <v>0</v>
      </c>
      <c r="Q110" s="182">
        <v>0</v>
      </c>
      <c r="R110" s="182">
        <f t="shared" si="2"/>
        <v>0</v>
      </c>
      <c r="S110" s="182">
        <v>0</v>
      </c>
      <c r="T110" s="183">
        <f t="shared" si="3"/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84" t="s">
        <v>194</v>
      </c>
      <c r="AT110" s="184" t="s">
        <v>146</v>
      </c>
      <c r="AU110" s="184" t="s">
        <v>82</v>
      </c>
      <c r="AY110" s="17" t="s">
        <v>143</v>
      </c>
      <c r="BE110" s="185">
        <f t="shared" si="4"/>
        <v>0</v>
      </c>
      <c r="BF110" s="185">
        <f t="shared" si="5"/>
        <v>0</v>
      </c>
      <c r="BG110" s="185">
        <f t="shared" si="6"/>
        <v>0</v>
      </c>
      <c r="BH110" s="185">
        <f t="shared" si="7"/>
        <v>0</v>
      </c>
      <c r="BI110" s="185">
        <f t="shared" si="8"/>
        <v>0</v>
      </c>
      <c r="BJ110" s="17" t="s">
        <v>80</v>
      </c>
      <c r="BK110" s="185">
        <f t="shared" si="9"/>
        <v>0</v>
      </c>
      <c r="BL110" s="17" t="s">
        <v>194</v>
      </c>
      <c r="BM110" s="184" t="s">
        <v>228</v>
      </c>
    </row>
    <row r="111" spans="1:65" s="2" customFormat="1" ht="24.2" customHeight="1" x14ac:dyDescent="0.2">
      <c r="A111" s="34"/>
      <c r="B111" s="35"/>
      <c r="C111" s="191" t="s">
        <v>225</v>
      </c>
      <c r="D111" s="191" t="s">
        <v>155</v>
      </c>
      <c r="E111" s="192" t="s">
        <v>1334</v>
      </c>
      <c r="F111" s="193" t="s">
        <v>1335</v>
      </c>
      <c r="G111" s="194" t="s">
        <v>296</v>
      </c>
      <c r="H111" s="195">
        <v>1</v>
      </c>
      <c r="I111" s="196"/>
      <c r="J111" s="197">
        <f t="shared" si="0"/>
        <v>0</v>
      </c>
      <c r="K111" s="193" t="s">
        <v>19</v>
      </c>
      <c r="L111" s="198"/>
      <c r="M111" s="199" t="s">
        <v>19</v>
      </c>
      <c r="N111" s="200" t="s">
        <v>43</v>
      </c>
      <c r="O111" s="64"/>
      <c r="P111" s="182">
        <f t="shared" si="1"/>
        <v>0</v>
      </c>
      <c r="Q111" s="182">
        <v>0</v>
      </c>
      <c r="R111" s="182">
        <f t="shared" si="2"/>
        <v>0</v>
      </c>
      <c r="S111" s="182">
        <v>0</v>
      </c>
      <c r="T111" s="183">
        <f t="shared" si="3"/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84" t="s">
        <v>232</v>
      </c>
      <c r="AT111" s="184" t="s">
        <v>155</v>
      </c>
      <c r="AU111" s="184" t="s">
        <v>82</v>
      </c>
      <c r="AY111" s="17" t="s">
        <v>143</v>
      </c>
      <c r="BE111" s="185">
        <f t="shared" si="4"/>
        <v>0</v>
      </c>
      <c r="BF111" s="185">
        <f t="shared" si="5"/>
        <v>0</v>
      </c>
      <c r="BG111" s="185">
        <f t="shared" si="6"/>
        <v>0</v>
      </c>
      <c r="BH111" s="185">
        <f t="shared" si="7"/>
        <v>0</v>
      </c>
      <c r="BI111" s="185">
        <f t="shared" si="8"/>
        <v>0</v>
      </c>
      <c r="BJ111" s="17" t="s">
        <v>80</v>
      </c>
      <c r="BK111" s="185">
        <f t="shared" si="9"/>
        <v>0</v>
      </c>
      <c r="BL111" s="17" t="s">
        <v>194</v>
      </c>
      <c r="BM111" s="184" t="s">
        <v>232</v>
      </c>
    </row>
    <row r="112" spans="1:65" s="2" customFormat="1" ht="16.5" customHeight="1" x14ac:dyDescent="0.2">
      <c r="A112" s="34"/>
      <c r="B112" s="35"/>
      <c r="C112" s="191" t="s">
        <v>188</v>
      </c>
      <c r="D112" s="191" t="s">
        <v>155</v>
      </c>
      <c r="E112" s="192" t="s">
        <v>1336</v>
      </c>
      <c r="F112" s="193" t="s">
        <v>1337</v>
      </c>
      <c r="G112" s="194" t="s">
        <v>296</v>
      </c>
      <c r="H112" s="195">
        <v>9</v>
      </c>
      <c r="I112" s="196"/>
      <c r="J112" s="197">
        <f t="shared" si="0"/>
        <v>0</v>
      </c>
      <c r="K112" s="193" t="s">
        <v>19</v>
      </c>
      <c r="L112" s="198"/>
      <c r="M112" s="199" t="s">
        <v>19</v>
      </c>
      <c r="N112" s="200" t="s">
        <v>43</v>
      </c>
      <c r="O112" s="64"/>
      <c r="P112" s="182">
        <f t="shared" si="1"/>
        <v>0</v>
      </c>
      <c r="Q112" s="182">
        <v>0</v>
      </c>
      <c r="R112" s="182">
        <f t="shared" si="2"/>
        <v>0</v>
      </c>
      <c r="S112" s="182">
        <v>0</v>
      </c>
      <c r="T112" s="183">
        <f t="shared" si="3"/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84" t="s">
        <v>232</v>
      </c>
      <c r="AT112" s="184" t="s">
        <v>155</v>
      </c>
      <c r="AU112" s="184" t="s">
        <v>82</v>
      </c>
      <c r="AY112" s="17" t="s">
        <v>143</v>
      </c>
      <c r="BE112" s="185">
        <f t="shared" si="4"/>
        <v>0</v>
      </c>
      <c r="BF112" s="185">
        <f t="shared" si="5"/>
        <v>0</v>
      </c>
      <c r="BG112" s="185">
        <f t="shared" si="6"/>
        <v>0</v>
      </c>
      <c r="BH112" s="185">
        <f t="shared" si="7"/>
        <v>0</v>
      </c>
      <c r="BI112" s="185">
        <f t="shared" si="8"/>
        <v>0</v>
      </c>
      <c r="BJ112" s="17" t="s">
        <v>80</v>
      </c>
      <c r="BK112" s="185">
        <f t="shared" si="9"/>
        <v>0</v>
      </c>
      <c r="BL112" s="17" t="s">
        <v>194</v>
      </c>
      <c r="BM112" s="184" t="s">
        <v>237</v>
      </c>
    </row>
    <row r="113" spans="1:65" s="2" customFormat="1" ht="33" customHeight="1" x14ac:dyDescent="0.2">
      <c r="A113" s="34"/>
      <c r="B113" s="35"/>
      <c r="C113" s="173" t="s">
        <v>196</v>
      </c>
      <c r="D113" s="173" t="s">
        <v>146</v>
      </c>
      <c r="E113" s="174" t="s">
        <v>1338</v>
      </c>
      <c r="F113" s="175" t="s">
        <v>1339</v>
      </c>
      <c r="G113" s="176" t="s">
        <v>296</v>
      </c>
      <c r="H113" s="177">
        <v>4</v>
      </c>
      <c r="I113" s="178"/>
      <c r="J113" s="179">
        <f t="shared" si="0"/>
        <v>0</v>
      </c>
      <c r="K113" s="175" t="s">
        <v>19</v>
      </c>
      <c r="L113" s="39"/>
      <c r="M113" s="180" t="s">
        <v>19</v>
      </c>
      <c r="N113" s="181" t="s">
        <v>43</v>
      </c>
      <c r="O113" s="64"/>
      <c r="P113" s="182">
        <f t="shared" si="1"/>
        <v>0</v>
      </c>
      <c r="Q113" s="182">
        <v>0</v>
      </c>
      <c r="R113" s="182">
        <f t="shared" si="2"/>
        <v>0</v>
      </c>
      <c r="S113" s="182">
        <v>0</v>
      </c>
      <c r="T113" s="183">
        <f t="shared" si="3"/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184" t="s">
        <v>194</v>
      </c>
      <c r="AT113" s="184" t="s">
        <v>146</v>
      </c>
      <c r="AU113" s="184" t="s">
        <v>82</v>
      </c>
      <c r="AY113" s="17" t="s">
        <v>143</v>
      </c>
      <c r="BE113" s="185">
        <f t="shared" si="4"/>
        <v>0</v>
      </c>
      <c r="BF113" s="185">
        <f t="shared" si="5"/>
        <v>0</v>
      </c>
      <c r="BG113" s="185">
        <f t="shared" si="6"/>
        <v>0</v>
      </c>
      <c r="BH113" s="185">
        <f t="shared" si="7"/>
        <v>0</v>
      </c>
      <c r="BI113" s="185">
        <f t="shared" si="8"/>
        <v>0</v>
      </c>
      <c r="BJ113" s="17" t="s">
        <v>80</v>
      </c>
      <c r="BK113" s="185">
        <f t="shared" si="9"/>
        <v>0</v>
      </c>
      <c r="BL113" s="17" t="s">
        <v>194</v>
      </c>
      <c r="BM113" s="184" t="s">
        <v>245</v>
      </c>
    </row>
    <row r="114" spans="1:65" s="2" customFormat="1" ht="16.5" customHeight="1" x14ac:dyDescent="0.2">
      <c r="A114" s="34"/>
      <c r="B114" s="35"/>
      <c r="C114" s="191" t="s">
        <v>260</v>
      </c>
      <c r="D114" s="191" t="s">
        <v>155</v>
      </c>
      <c r="E114" s="192" t="s">
        <v>1340</v>
      </c>
      <c r="F114" s="193" t="s">
        <v>1341</v>
      </c>
      <c r="G114" s="194" t="s">
        <v>296</v>
      </c>
      <c r="H114" s="195">
        <v>4</v>
      </c>
      <c r="I114" s="196"/>
      <c r="J114" s="197">
        <f t="shared" si="0"/>
        <v>0</v>
      </c>
      <c r="K114" s="193" t="s">
        <v>19</v>
      </c>
      <c r="L114" s="198"/>
      <c r="M114" s="199" t="s">
        <v>19</v>
      </c>
      <c r="N114" s="200" t="s">
        <v>43</v>
      </c>
      <c r="O114" s="64"/>
      <c r="P114" s="182">
        <f t="shared" si="1"/>
        <v>0</v>
      </c>
      <c r="Q114" s="182">
        <v>0</v>
      </c>
      <c r="R114" s="182">
        <f t="shared" si="2"/>
        <v>0</v>
      </c>
      <c r="S114" s="182">
        <v>0</v>
      </c>
      <c r="T114" s="183">
        <f t="shared" si="3"/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84" t="s">
        <v>232</v>
      </c>
      <c r="AT114" s="184" t="s">
        <v>155</v>
      </c>
      <c r="AU114" s="184" t="s">
        <v>82</v>
      </c>
      <c r="AY114" s="17" t="s">
        <v>143</v>
      </c>
      <c r="BE114" s="185">
        <f t="shared" si="4"/>
        <v>0</v>
      </c>
      <c r="BF114" s="185">
        <f t="shared" si="5"/>
        <v>0</v>
      </c>
      <c r="BG114" s="185">
        <f t="shared" si="6"/>
        <v>0</v>
      </c>
      <c r="BH114" s="185">
        <f t="shared" si="7"/>
        <v>0</v>
      </c>
      <c r="BI114" s="185">
        <f t="shared" si="8"/>
        <v>0</v>
      </c>
      <c r="BJ114" s="17" t="s">
        <v>80</v>
      </c>
      <c r="BK114" s="185">
        <f t="shared" si="9"/>
        <v>0</v>
      </c>
      <c r="BL114" s="17" t="s">
        <v>194</v>
      </c>
      <c r="BM114" s="184" t="s">
        <v>252</v>
      </c>
    </row>
    <row r="115" spans="1:65" s="2" customFormat="1" ht="24.2" customHeight="1" x14ac:dyDescent="0.2">
      <c r="A115" s="34"/>
      <c r="B115" s="35"/>
      <c r="C115" s="173" t="s">
        <v>201</v>
      </c>
      <c r="D115" s="173" t="s">
        <v>146</v>
      </c>
      <c r="E115" s="174" t="s">
        <v>1342</v>
      </c>
      <c r="F115" s="175" t="s">
        <v>1343</v>
      </c>
      <c r="G115" s="176" t="s">
        <v>296</v>
      </c>
      <c r="H115" s="177">
        <v>5</v>
      </c>
      <c r="I115" s="178"/>
      <c r="J115" s="179">
        <f t="shared" si="0"/>
        <v>0</v>
      </c>
      <c r="K115" s="175" t="s">
        <v>19</v>
      </c>
      <c r="L115" s="39"/>
      <c r="M115" s="180" t="s">
        <v>19</v>
      </c>
      <c r="N115" s="181" t="s">
        <v>43</v>
      </c>
      <c r="O115" s="64"/>
      <c r="P115" s="182">
        <f t="shared" si="1"/>
        <v>0</v>
      </c>
      <c r="Q115" s="182">
        <v>0</v>
      </c>
      <c r="R115" s="182">
        <f t="shared" si="2"/>
        <v>0</v>
      </c>
      <c r="S115" s="182">
        <v>0</v>
      </c>
      <c r="T115" s="183">
        <f t="shared" si="3"/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84" t="s">
        <v>194</v>
      </c>
      <c r="AT115" s="184" t="s">
        <v>146</v>
      </c>
      <c r="AU115" s="184" t="s">
        <v>82</v>
      </c>
      <c r="AY115" s="17" t="s">
        <v>143</v>
      </c>
      <c r="BE115" s="185">
        <f t="shared" si="4"/>
        <v>0</v>
      </c>
      <c r="BF115" s="185">
        <f t="shared" si="5"/>
        <v>0</v>
      </c>
      <c r="BG115" s="185">
        <f t="shared" si="6"/>
        <v>0</v>
      </c>
      <c r="BH115" s="185">
        <f t="shared" si="7"/>
        <v>0</v>
      </c>
      <c r="BI115" s="185">
        <f t="shared" si="8"/>
        <v>0</v>
      </c>
      <c r="BJ115" s="17" t="s">
        <v>80</v>
      </c>
      <c r="BK115" s="185">
        <f t="shared" si="9"/>
        <v>0</v>
      </c>
      <c r="BL115" s="17" t="s">
        <v>194</v>
      </c>
      <c r="BM115" s="184" t="s">
        <v>257</v>
      </c>
    </row>
    <row r="116" spans="1:65" s="12" customFormat="1" ht="22.9" customHeight="1" x14ac:dyDescent="0.2">
      <c r="B116" s="157"/>
      <c r="C116" s="158"/>
      <c r="D116" s="159" t="s">
        <v>71</v>
      </c>
      <c r="E116" s="171" t="s">
        <v>1344</v>
      </c>
      <c r="F116" s="171" t="s">
        <v>1345</v>
      </c>
      <c r="G116" s="158"/>
      <c r="H116" s="158"/>
      <c r="I116" s="161"/>
      <c r="J116" s="172">
        <f>BK116</f>
        <v>0</v>
      </c>
      <c r="K116" s="158"/>
      <c r="L116" s="163"/>
      <c r="M116" s="164"/>
      <c r="N116" s="165"/>
      <c r="O116" s="165"/>
      <c r="P116" s="166">
        <f>P117</f>
        <v>0</v>
      </c>
      <c r="Q116" s="165"/>
      <c r="R116" s="166">
        <f>R117</f>
        <v>0</v>
      </c>
      <c r="S116" s="165"/>
      <c r="T116" s="167">
        <f>T117</f>
        <v>0</v>
      </c>
      <c r="AR116" s="168" t="s">
        <v>82</v>
      </c>
      <c r="AT116" s="169" t="s">
        <v>71</v>
      </c>
      <c r="AU116" s="169" t="s">
        <v>80</v>
      </c>
      <c r="AY116" s="168" t="s">
        <v>143</v>
      </c>
      <c r="BK116" s="170">
        <f>BK117</f>
        <v>0</v>
      </c>
    </row>
    <row r="117" spans="1:65" s="2" customFormat="1" ht="16.5" customHeight="1" x14ac:dyDescent="0.2">
      <c r="A117" s="34"/>
      <c r="B117" s="35"/>
      <c r="C117" s="173" t="s">
        <v>7</v>
      </c>
      <c r="D117" s="173" t="s">
        <v>146</v>
      </c>
      <c r="E117" s="174" t="s">
        <v>1346</v>
      </c>
      <c r="F117" s="175" t="s">
        <v>1347</v>
      </c>
      <c r="G117" s="176" t="s">
        <v>296</v>
      </c>
      <c r="H117" s="177">
        <v>2</v>
      </c>
      <c r="I117" s="178"/>
      <c r="J117" s="179">
        <f>ROUND(I117*H117,2)</f>
        <v>0</v>
      </c>
      <c r="K117" s="175" t="s">
        <v>19</v>
      </c>
      <c r="L117" s="39"/>
      <c r="M117" s="180" t="s">
        <v>19</v>
      </c>
      <c r="N117" s="181" t="s">
        <v>43</v>
      </c>
      <c r="O117" s="64"/>
      <c r="P117" s="182">
        <f>O117*H117</f>
        <v>0</v>
      </c>
      <c r="Q117" s="182">
        <v>0</v>
      </c>
      <c r="R117" s="182">
        <f>Q117*H117</f>
        <v>0</v>
      </c>
      <c r="S117" s="182">
        <v>0</v>
      </c>
      <c r="T117" s="183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84" t="s">
        <v>194</v>
      </c>
      <c r="AT117" s="184" t="s">
        <v>146</v>
      </c>
      <c r="AU117" s="184" t="s">
        <v>82</v>
      </c>
      <c r="AY117" s="17" t="s">
        <v>143</v>
      </c>
      <c r="BE117" s="185">
        <f>IF(N117="základní",J117,0)</f>
        <v>0</v>
      </c>
      <c r="BF117" s="185">
        <f>IF(N117="snížená",J117,0)</f>
        <v>0</v>
      </c>
      <c r="BG117" s="185">
        <f>IF(N117="zákl. přenesená",J117,0)</f>
        <v>0</v>
      </c>
      <c r="BH117" s="185">
        <f>IF(N117="sníž. přenesená",J117,0)</f>
        <v>0</v>
      </c>
      <c r="BI117" s="185">
        <f>IF(N117="nulová",J117,0)</f>
        <v>0</v>
      </c>
      <c r="BJ117" s="17" t="s">
        <v>80</v>
      </c>
      <c r="BK117" s="185">
        <f>ROUND(I117*H117,2)</f>
        <v>0</v>
      </c>
      <c r="BL117" s="17" t="s">
        <v>194</v>
      </c>
      <c r="BM117" s="184" t="s">
        <v>263</v>
      </c>
    </row>
    <row r="118" spans="1:65" s="12" customFormat="1" ht="22.9" customHeight="1" x14ac:dyDescent="0.2">
      <c r="B118" s="157"/>
      <c r="C118" s="158"/>
      <c r="D118" s="159" t="s">
        <v>71</v>
      </c>
      <c r="E118" s="171" t="s">
        <v>1348</v>
      </c>
      <c r="F118" s="171" t="s">
        <v>1349</v>
      </c>
      <c r="G118" s="158"/>
      <c r="H118" s="158"/>
      <c r="I118" s="161"/>
      <c r="J118" s="172">
        <f>BK118</f>
        <v>0</v>
      </c>
      <c r="K118" s="158"/>
      <c r="L118" s="163"/>
      <c r="M118" s="164"/>
      <c r="N118" s="165"/>
      <c r="O118" s="165"/>
      <c r="P118" s="166">
        <f>SUM(P119:P120)</f>
        <v>0</v>
      </c>
      <c r="Q118" s="165"/>
      <c r="R118" s="166">
        <f>SUM(R119:R120)</f>
        <v>0</v>
      </c>
      <c r="S118" s="165"/>
      <c r="T118" s="167">
        <f>SUM(T119:T120)</f>
        <v>0</v>
      </c>
      <c r="AR118" s="168" t="s">
        <v>82</v>
      </c>
      <c r="AT118" s="169" t="s">
        <v>71</v>
      </c>
      <c r="AU118" s="169" t="s">
        <v>80</v>
      </c>
      <c r="AY118" s="168" t="s">
        <v>143</v>
      </c>
      <c r="BK118" s="170">
        <f>SUM(BK119:BK120)</f>
        <v>0</v>
      </c>
    </row>
    <row r="119" spans="1:65" s="2" customFormat="1" ht="24.2" customHeight="1" x14ac:dyDescent="0.2">
      <c r="A119" s="34"/>
      <c r="B119" s="35"/>
      <c r="C119" s="173" t="s">
        <v>205</v>
      </c>
      <c r="D119" s="173" t="s">
        <v>146</v>
      </c>
      <c r="E119" s="174" t="s">
        <v>1350</v>
      </c>
      <c r="F119" s="175" t="s">
        <v>1351</v>
      </c>
      <c r="G119" s="176" t="s">
        <v>296</v>
      </c>
      <c r="H119" s="177">
        <v>1</v>
      </c>
      <c r="I119" s="178"/>
      <c r="J119" s="179">
        <f>ROUND(I119*H119,2)</f>
        <v>0</v>
      </c>
      <c r="K119" s="175" t="s">
        <v>19</v>
      </c>
      <c r="L119" s="39"/>
      <c r="M119" s="180" t="s">
        <v>19</v>
      </c>
      <c r="N119" s="181" t="s">
        <v>43</v>
      </c>
      <c r="O119" s="64"/>
      <c r="P119" s="182">
        <f>O119*H119</f>
        <v>0</v>
      </c>
      <c r="Q119" s="182">
        <v>0</v>
      </c>
      <c r="R119" s="182">
        <f>Q119*H119</f>
        <v>0</v>
      </c>
      <c r="S119" s="182">
        <v>0</v>
      </c>
      <c r="T119" s="183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84" t="s">
        <v>194</v>
      </c>
      <c r="AT119" s="184" t="s">
        <v>146</v>
      </c>
      <c r="AU119" s="184" t="s">
        <v>82</v>
      </c>
      <c r="AY119" s="17" t="s">
        <v>143</v>
      </c>
      <c r="BE119" s="185">
        <f>IF(N119="základní",J119,0)</f>
        <v>0</v>
      </c>
      <c r="BF119" s="185">
        <f>IF(N119="snížená",J119,0)</f>
        <v>0</v>
      </c>
      <c r="BG119" s="185">
        <f>IF(N119="zákl. přenesená",J119,0)</f>
        <v>0</v>
      </c>
      <c r="BH119" s="185">
        <f>IF(N119="sníž. přenesená",J119,0)</f>
        <v>0</v>
      </c>
      <c r="BI119" s="185">
        <f>IF(N119="nulová",J119,0)</f>
        <v>0</v>
      </c>
      <c r="BJ119" s="17" t="s">
        <v>80</v>
      </c>
      <c r="BK119" s="185">
        <f>ROUND(I119*H119,2)</f>
        <v>0</v>
      </c>
      <c r="BL119" s="17" t="s">
        <v>194</v>
      </c>
      <c r="BM119" s="184" t="s">
        <v>270</v>
      </c>
    </row>
    <row r="120" spans="1:65" s="2" customFormat="1" ht="16.5" customHeight="1" x14ac:dyDescent="0.2">
      <c r="A120" s="34"/>
      <c r="B120" s="35"/>
      <c r="C120" s="191" t="s">
        <v>280</v>
      </c>
      <c r="D120" s="191" t="s">
        <v>155</v>
      </c>
      <c r="E120" s="192" t="s">
        <v>1352</v>
      </c>
      <c r="F120" s="193" t="s">
        <v>1353</v>
      </c>
      <c r="G120" s="194" t="s">
        <v>296</v>
      </c>
      <c r="H120" s="195">
        <v>1</v>
      </c>
      <c r="I120" s="196"/>
      <c r="J120" s="197">
        <f>ROUND(I120*H120,2)</f>
        <v>0</v>
      </c>
      <c r="K120" s="193" t="s">
        <v>19</v>
      </c>
      <c r="L120" s="198"/>
      <c r="M120" s="199" t="s">
        <v>19</v>
      </c>
      <c r="N120" s="200" t="s">
        <v>43</v>
      </c>
      <c r="O120" s="64"/>
      <c r="P120" s="182">
        <f>O120*H120</f>
        <v>0</v>
      </c>
      <c r="Q120" s="182">
        <v>0</v>
      </c>
      <c r="R120" s="182">
        <f>Q120*H120</f>
        <v>0</v>
      </c>
      <c r="S120" s="182">
        <v>0</v>
      </c>
      <c r="T120" s="183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84" t="s">
        <v>232</v>
      </c>
      <c r="AT120" s="184" t="s">
        <v>155</v>
      </c>
      <c r="AU120" s="184" t="s">
        <v>82</v>
      </c>
      <c r="AY120" s="17" t="s">
        <v>143</v>
      </c>
      <c r="BE120" s="185">
        <f>IF(N120="základní",J120,0)</f>
        <v>0</v>
      </c>
      <c r="BF120" s="185">
        <f>IF(N120="snížená",J120,0)</f>
        <v>0</v>
      </c>
      <c r="BG120" s="185">
        <f>IF(N120="zákl. přenesená",J120,0)</f>
        <v>0</v>
      </c>
      <c r="BH120" s="185">
        <f>IF(N120="sníž. přenesená",J120,0)</f>
        <v>0</v>
      </c>
      <c r="BI120" s="185">
        <f>IF(N120="nulová",J120,0)</f>
        <v>0</v>
      </c>
      <c r="BJ120" s="17" t="s">
        <v>80</v>
      </c>
      <c r="BK120" s="185">
        <f>ROUND(I120*H120,2)</f>
        <v>0</v>
      </c>
      <c r="BL120" s="17" t="s">
        <v>194</v>
      </c>
      <c r="BM120" s="184" t="s">
        <v>276</v>
      </c>
    </row>
    <row r="121" spans="1:65" s="12" customFormat="1" ht="22.9" customHeight="1" x14ac:dyDescent="0.2">
      <c r="B121" s="157"/>
      <c r="C121" s="158"/>
      <c r="D121" s="159" t="s">
        <v>71</v>
      </c>
      <c r="E121" s="171" t="s">
        <v>1354</v>
      </c>
      <c r="F121" s="171" t="s">
        <v>1355</v>
      </c>
      <c r="G121" s="158"/>
      <c r="H121" s="158"/>
      <c r="I121" s="161"/>
      <c r="J121" s="172">
        <f>BK121</f>
        <v>0</v>
      </c>
      <c r="K121" s="158"/>
      <c r="L121" s="163"/>
      <c r="M121" s="164"/>
      <c r="N121" s="165"/>
      <c r="O121" s="165"/>
      <c r="P121" s="166">
        <f>SUM(P122:P123)</f>
        <v>0</v>
      </c>
      <c r="Q121" s="165"/>
      <c r="R121" s="166">
        <f>SUM(R122:R123)</f>
        <v>0</v>
      </c>
      <c r="S121" s="165"/>
      <c r="T121" s="167">
        <f>SUM(T122:T123)</f>
        <v>0</v>
      </c>
      <c r="AR121" s="168" t="s">
        <v>82</v>
      </c>
      <c r="AT121" s="169" t="s">
        <v>71</v>
      </c>
      <c r="AU121" s="169" t="s">
        <v>80</v>
      </c>
      <c r="AY121" s="168" t="s">
        <v>143</v>
      </c>
      <c r="BK121" s="170">
        <f>SUM(BK122:BK123)</f>
        <v>0</v>
      </c>
    </row>
    <row r="122" spans="1:65" s="2" customFormat="1" ht="16.5" customHeight="1" x14ac:dyDescent="0.2">
      <c r="A122" s="34"/>
      <c r="B122" s="35"/>
      <c r="C122" s="173" t="s">
        <v>213</v>
      </c>
      <c r="D122" s="173" t="s">
        <v>146</v>
      </c>
      <c r="E122" s="174" t="s">
        <v>1356</v>
      </c>
      <c r="F122" s="175" t="s">
        <v>1357</v>
      </c>
      <c r="G122" s="176" t="s">
        <v>1358</v>
      </c>
      <c r="H122" s="177">
        <v>10</v>
      </c>
      <c r="I122" s="178"/>
      <c r="J122" s="179">
        <f>ROUND(I122*H122,2)</f>
        <v>0</v>
      </c>
      <c r="K122" s="175" t="s">
        <v>19</v>
      </c>
      <c r="L122" s="39"/>
      <c r="M122" s="180" t="s">
        <v>19</v>
      </c>
      <c r="N122" s="181" t="s">
        <v>43</v>
      </c>
      <c r="O122" s="64"/>
      <c r="P122" s="182">
        <f>O122*H122</f>
        <v>0</v>
      </c>
      <c r="Q122" s="182">
        <v>0</v>
      </c>
      <c r="R122" s="182">
        <f>Q122*H122</f>
        <v>0</v>
      </c>
      <c r="S122" s="182">
        <v>0</v>
      </c>
      <c r="T122" s="183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4" t="s">
        <v>194</v>
      </c>
      <c r="AT122" s="184" t="s">
        <v>146</v>
      </c>
      <c r="AU122" s="184" t="s">
        <v>82</v>
      </c>
      <c r="AY122" s="17" t="s">
        <v>143</v>
      </c>
      <c r="BE122" s="185">
        <f>IF(N122="základní",J122,0)</f>
        <v>0</v>
      </c>
      <c r="BF122" s="185">
        <f>IF(N122="snížená",J122,0)</f>
        <v>0</v>
      </c>
      <c r="BG122" s="185">
        <f>IF(N122="zákl. přenesená",J122,0)</f>
        <v>0</v>
      </c>
      <c r="BH122" s="185">
        <f>IF(N122="sníž. přenesená",J122,0)</f>
        <v>0</v>
      </c>
      <c r="BI122" s="185">
        <f>IF(N122="nulová",J122,0)</f>
        <v>0</v>
      </c>
      <c r="BJ122" s="17" t="s">
        <v>80</v>
      </c>
      <c r="BK122" s="185">
        <f>ROUND(I122*H122,2)</f>
        <v>0</v>
      </c>
      <c r="BL122" s="17" t="s">
        <v>194</v>
      </c>
      <c r="BM122" s="184" t="s">
        <v>283</v>
      </c>
    </row>
    <row r="123" spans="1:65" s="2" customFormat="1" ht="16.5" customHeight="1" x14ac:dyDescent="0.2">
      <c r="A123" s="34"/>
      <c r="B123" s="35"/>
      <c r="C123" s="173" t="s">
        <v>289</v>
      </c>
      <c r="D123" s="173" t="s">
        <v>146</v>
      </c>
      <c r="E123" s="174" t="s">
        <v>1359</v>
      </c>
      <c r="F123" s="175" t="s">
        <v>1360</v>
      </c>
      <c r="G123" s="176" t="s">
        <v>1358</v>
      </c>
      <c r="H123" s="177">
        <v>10</v>
      </c>
      <c r="I123" s="178"/>
      <c r="J123" s="179">
        <f>ROUND(I123*H123,2)</f>
        <v>0</v>
      </c>
      <c r="K123" s="175" t="s">
        <v>19</v>
      </c>
      <c r="L123" s="39"/>
      <c r="M123" s="180" t="s">
        <v>19</v>
      </c>
      <c r="N123" s="181" t="s">
        <v>43</v>
      </c>
      <c r="O123" s="64"/>
      <c r="P123" s="182">
        <f>O123*H123</f>
        <v>0</v>
      </c>
      <c r="Q123" s="182">
        <v>0</v>
      </c>
      <c r="R123" s="182">
        <f>Q123*H123</f>
        <v>0</v>
      </c>
      <c r="S123" s="182">
        <v>0</v>
      </c>
      <c r="T123" s="183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4" t="s">
        <v>194</v>
      </c>
      <c r="AT123" s="184" t="s">
        <v>146</v>
      </c>
      <c r="AU123" s="184" t="s">
        <v>82</v>
      </c>
      <c r="AY123" s="17" t="s">
        <v>143</v>
      </c>
      <c r="BE123" s="185">
        <f>IF(N123="základní",J123,0)</f>
        <v>0</v>
      </c>
      <c r="BF123" s="185">
        <f>IF(N123="snížená",J123,0)</f>
        <v>0</v>
      </c>
      <c r="BG123" s="185">
        <f>IF(N123="zákl. přenesená",J123,0)</f>
        <v>0</v>
      </c>
      <c r="BH123" s="185">
        <f>IF(N123="sníž. přenesená",J123,0)</f>
        <v>0</v>
      </c>
      <c r="BI123" s="185">
        <f>IF(N123="nulová",J123,0)</f>
        <v>0</v>
      </c>
      <c r="BJ123" s="17" t="s">
        <v>80</v>
      </c>
      <c r="BK123" s="185">
        <f>ROUND(I123*H123,2)</f>
        <v>0</v>
      </c>
      <c r="BL123" s="17" t="s">
        <v>194</v>
      </c>
      <c r="BM123" s="184" t="s">
        <v>287</v>
      </c>
    </row>
    <row r="124" spans="1:65" s="12" customFormat="1" ht="25.9" customHeight="1" x14ac:dyDescent="0.2">
      <c r="B124" s="157"/>
      <c r="C124" s="158"/>
      <c r="D124" s="159" t="s">
        <v>71</v>
      </c>
      <c r="E124" s="160" t="s">
        <v>155</v>
      </c>
      <c r="F124" s="160" t="s">
        <v>1361</v>
      </c>
      <c r="G124" s="158"/>
      <c r="H124" s="158"/>
      <c r="I124" s="161"/>
      <c r="J124" s="162">
        <f>BK124</f>
        <v>0</v>
      </c>
      <c r="K124" s="158"/>
      <c r="L124" s="163"/>
      <c r="M124" s="164"/>
      <c r="N124" s="165"/>
      <c r="O124" s="165"/>
      <c r="P124" s="166">
        <f>P125+P187</f>
        <v>0</v>
      </c>
      <c r="Q124" s="165"/>
      <c r="R124" s="166">
        <f>R125+R187</f>
        <v>0</v>
      </c>
      <c r="S124" s="165"/>
      <c r="T124" s="167">
        <f>T125+T187</f>
        <v>0</v>
      </c>
      <c r="AR124" s="168" t="s">
        <v>162</v>
      </c>
      <c r="AT124" s="169" t="s">
        <v>71</v>
      </c>
      <c r="AU124" s="169" t="s">
        <v>72</v>
      </c>
      <c r="AY124" s="168" t="s">
        <v>143</v>
      </c>
      <c r="BK124" s="170">
        <f>BK125+BK187</f>
        <v>0</v>
      </c>
    </row>
    <row r="125" spans="1:65" s="12" customFormat="1" ht="22.9" customHeight="1" x14ac:dyDescent="0.2">
      <c r="B125" s="157"/>
      <c r="C125" s="158"/>
      <c r="D125" s="159" t="s">
        <v>71</v>
      </c>
      <c r="E125" s="171" t="s">
        <v>1362</v>
      </c>
      <c r="F125" s="171" t="s">
        <v>1363</v>
      </c>
      <c r="G125" s="158"/>
      <c r="H125" s="158"/>
      <c r="I125" s="161"/>
      <c r="J125" s="172">
        <f>BK125</f>
        <v>0</v>
      </c>
      <c r="K125" s="158"/>
      <c r="L125" s="163"/>
      <c r="M125" s="164"/>
      <c r="N125" s="165"/>
      <c r="O125" s="165"/>
      <c r="P125" s="166">
        <f>SUM(P126:P186)</f>
        <v>0</v>
      </c>
      <c r="Q125" s="165"/>
      <c r="R125" s="166">
        <f>SUM(R126:R186)</f>
        <v>0</v>
      </c>
      <c r="S125" s="165"/>
      <c r="T125" s="167">
        <f>SUM(T126:T186)</f>
        <v>0</v>
      </c>
      <c r="AR125" s="168" t="s">
        <v>162</v>
      </c>
      <c r="AT125" s="169" t="s">
        <v>71</v>
      </c>
      <c r="AU125" s="169" t="s">
        <v>80</v>
      </c>
      <c r="AY125" s="168" t="s">
        <v>143</v>
      </c>
      <c r="BK125" s="170">
        <f>SUM(BK126:BK186)</f>
        <v>0</v>
      </c>
    </row>
    <row r="126" spans="1:65" s="2" customFormat="1" ht="16.5" customHeight="1" x14ac:dyDescent="0.2">
      <c r="A126" s="34"/>
      <c r="B126" s="35"/>
      <c r="C126" s="173" t="s">
        <v>299</v>
      </c>
      <c r="D126" s="173" t="s">
        <v>146</v>
      </c>
      <c r="E126" s="174" t="s">
        <v>1364</v>
      </c>
      <c r="F126" s="175" t="s">
        <v>1365</v>
      </c>
      <c r="G126" s="176" t="s">
        <v>296</v>
      </c>
      <c r="H126" s="177">
        <v>100</v>
      </c>
      <c r="I126" s="178"/>
      <c r="J126" s="179">
        <f t="shared" ref="J126:J133" si="10">ROUND(I126*H126,2)</f>
        <v>0</v>
      </c>
      <c r="K126" s="175" t="s">
        <v>19</v>
      </c>
      <c r="L126" s="39"/>
      <c r="M126" s="180" t="s">
        <v>19</v>
      </c>
      <c r="N126" s="181" t="s">
        <v>43</v>
      </c>
      <c r="O126" s="64"/>
      <c r="P126" s="182">
        <f t="shared" ref="P126:P133" si="11">O126*H126</f>
        <v>0</v>
      </c>
      <c r="Q126" s="182">
        <v>0</v>
      </c>
      <c r="R126" s="182">
        <f t="shared" ref="R126:R133" si="12">Q126*H126</f>
        <v>0</v>
      </c>
      <c r="S126" s="182">
        <v>0</v>
      </c>
      <c r="T126" s="183">
        <f t="shared" ref="T126:T133" si="13"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4" t="s">
        <v>318</v>
      </c>
      <c r="AT126" s="184" t="s">
        <v>146</v>
      </c>
      <c r="AU126" s="184" t="s">
        <v>82</v>
      </c>
      <c r="AY126" s="17" t="s">
        <v>143</v>
      </c>
      <c r="BE126" s="185">
        <f t="shared" ref="BE126:BE133" si="14">IF(N126="základní",J126,0)</f>
        <v>0</v>
      </c>
      <c r="BF126" s="185">
        <f t="shared" ref="BF126:BF133" si="15">IF(N126="snížená",J126,0)</f>
        <v>0</v>
      </c>
      <c r="BG126" s="185">
        <f t="shared" ref="BG126:BG133" si="16">IF(N126="zákl. přenesená",J126,0)</f>
        <v>0</v>
      </c>
      <c r="BH126" s="185">
        <f t="shared" ref="BH126:BH133" si="17">IF(N126="sníž. přenesená",J126,0)</f>
        <v>0</v>
      </c>
      <c r="BI126" s="185">
        <f t="shared" ref="BI126:BI133" si="18">IF(N126="nulová",J126,0)</f>
        <v>0</v>
      </c>
      <c r="BJ126" s="17" t="s">
        <v>80</v>
      </c>
      <c r="BK126" s="185">
        <f t="shared" ref="BK126:BK133" si="19">ROUND(I126*H126,2)</f>
        <v>0</v>
      </c>
      <c r="BL126" s="17" t="s">
        <v>318</v>
      </c>
      <c r="BM126" s="184" t="s">
        <v>292</v>
      </c>
    </row>
    <row r="127" spans="1:65" s="2" customFormat="1" ht="24.2" customHeight="1" x14ac:dyDescent="0.2">
      <c r="A127" s="34"/>
      <c r="B127" s="35"/>
      <c r="C127" s="191" t="s">
        <v>222</v>
      </c>
      <c r="D127" s="191" t="s">
        <v>155</v>
      </c>
      <c r="E127" s="192" t="s">
        <v>1366</v>
      </c>
      <c r="F127" s="193" t="s">
        <v>1367</v>
      </c>
      <c r="G127" s="194" t="s">
        <v>296</v>
      </c>
      <c r="H127" s="195">
        <v>100</v>
      </c>
      <c r="I127" s="196"/>
      <c r="J127" s="197">
        <f t="shared" si="10"/>
        <v>0</v>
      </c>
      <c r="K127" s="193" t="s">
        <v>19</v>
      </c>
      <c r="L127" s="198"/>
      <c r="M127" s="199" t="s">
        <v>19</v>
      </c>
      <c r="N127" s="200" t="s">
        <v>43</v>
      </c>
      <c r="O127" s="64"/>
      <c r="P127" s="182">
        <f t="shared" si="11"/>
        <v>0</v>
      </c>
      <c r="Q127" s="182">
        <v>0</v>
      </c>
      <c r="R127" s="182">
        <f t="shared" si="12"/>
        <v>0</v>
      </c>
      <c r="S127" s="182">
        <v>0</v>
      </c>
      <c r="T127" s="183">
        <f t="shared" si="13"/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4" t="s">
        <v>710</v>
      </c>
      <c r="AT127" s="184" t="s">
        <v>155</v>
      </c>
      <c r="AU127" s="184" t="s">
        <v>82</v>
      </c>
      <c r="AY127" s="17" t="s">
        <v>143</v>
      </c>
      <c r="BE127" s="185">
        <f t="shared" si="14"/>
        <v>0</v>
      </c>
      <c r="BF127" s="185">
        <f t="shared" si="15"/>
        <v>0</v>
      </c>
      <c r="BG127" s="185">
        <f t="shared" si="16"/>
        <v>0</v>
      </c>
      <c r="BH127" s="185">
        <f t="shared" si="17"/>
        <v>0</v>
      </c>
      <c r="BI127" s="185">
        <f t="shared" si="18"/>
        <v>0</v>
      </c>
      <c r="BJ127" s="17" t="s">
        <v>80</v>
      </c>
      <c r="BK127" s="185">
        <f t="shared" si="19"/>
        <v>0</v>
      </c>
      <c r="BL127" s="17" t="s">
        <v>318</v>
      </c>
      <c r="BM127" s="184" t="s">
        <v>297</v>
      </c>
    </row>
    <row r="128" spans="1:65" s="2" customFormat="1" ht="24.2" customHeight="1" x14ac:dyDescent="0.2">
      <c r="A128" s="34"/>
      <c r="B128" s="35"/>
      <c r="C128" s="191" t="s">
        <v>310</v>
      </c>
      <c r="D128" s="191" t="s">
        <v>155</v>
      </c>
      <c r="E128" s="192" t="s">
        <v>1368</v>
      </c>
      <c r="F128" s="193" t="s">
        <v>1369</v>
      </c>
      <c r="G128" s="194" t="s">
        <v>296</v>
      </c>
      <c r="H128" s="195">
        <v>240</v>
      </c>
      <c r="I128" s="196"/>
      <c r="J128" s="197">
        <f t="shared" si="10"/>
        <v>0</v>
      </c>
      <c r="K128" s="193" t="s">
        <v>19</v>
      </c>
      <c r="L128" s="198"/>
      <c r="M128" s="199" t="s">
        <v>19</v>
      </c>
      <c r="N128" s="200" t="s">
        <v>43</v>
      </c>
      <c r="O128" s="64"/>
      <c r="P128" s="182">
        <f t="shared" si="11"/>
        <v>0</v>
      </c>
      <c r="Q128" s="182">
        <v>0</v>
      </c>
      <c r="R128" s="182">
        <f t="shared" si="12"/>
        <v>0</v>
      </c>
      <c r="S128" s="182">
        <v>0</v>
      </c>
      <c r="T128" s="183">
        <f t="shared" si="13"/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4" t="s">
        <v>710</v>
      </c>
      <c r="AT128" s="184" t="s">
        <v>155</v>
      </c>
      <c r="AU128" s="184" t="s">
        <v>82</v>
      </c>
      <c r="AY128" s="17" t="s">
        <v>143</v>
      </c>
      <c r="BE128" s="185">
        <f t="shared" si="14"/>
        <v>0</v>
      </c>
      <c r="BF128" s="185">
        <f t="shared" si="15"/>
        <v>0</v>
      </c>
      <c r="BG128" s="185">
        <f t="shared" si="16"/>
        <v>0</v>
      </c>
      <c r="BH128" s="185">
        <f t="shared" si="17"/>
        <v>0</v>
      </c>
      <c r="BI128" s="185">
        <f t="shared" si="18"/>
        <v>0</v>
      </c>
      <c r="BJ128" s="17" t="s">
        <v>80</v>
      </c>
      <c r="BK128" s="185">
        <f t="shared" si="19"/>
        <v>0</v>
      </c>
      <c r="BL128" s="17" t="s">
        <v>318</v>
      </c>
      <c r="BM128" s="184" t="s">
        <v>302</v>
      </c>
    </row>
    <row r="129" spans="1:65" s="2" customFormat="1" ht="24.2" customHeight="1" x14ac:dyDescent="0.2">
      <c r="A129" s="34"/>
      <c r="B129" s="35"/>
      <c r="C129" s="173" t="s">
        <v>228</v>
      </c>
      <c r="D129" s="173" t="s">
        <v>146</v>
      </c>
      <c r="E129" s="174" t="s">
        <v>1370</v>
      </c>
      <c r="F129" s="175" t="s">
        <v>1371</v>
      </c>
      <c r="G129" s="176" t="s">
        <v>296</v>
      </c>
      <c r="H129" s="177">
        <v>159</v>
      </c>
      <c r="I129" s="178"/>
      <c r="J129" s="179">
        <f t="shared" si="10"/>
        <v>0</v>
      </c>
      <c r="K129" s="175" t="s">
        <v>19</v>
      </c>
      <c r="L129" s="39"/>
      <c r="M129" s="180" t="s">
        <v>19</v>
      </c>
      <c r="N129" s="181" t="s">
        <v>43</v>
      </c>
      <c r="O129" s="64"/>
      <c r="P129" s="182">
        <f t="shared" si="11"/>
        <v>0</v>
      </c>
      <c r="Q129" s="182">
        <v>0</v>
      </c>
      <c r="R129" s="182">
        <f t="shared" si="12"/>
        <v>0</v>
      </c>
      <c r="S129" s="182">
        <v>0</v>
      </c>
      <c r="T129" s="183">
        <f t="shared" si="13"/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4" t="s">
        <v>318</v>
      </c>
      <c r="AT129" s="184" t="s">
        <v>146</v>
      </c>
      <c r="AU129" s="184" t="s">
        <v>82</v>
      </c>
      <c r="AY129" s="17" t="s">
        <v>143</v>
      </c>
      <c r="BE129" s="185">
        <f t="shared" si="14"/>
        <v>0</v>
      </c>
      <c r="BF129" s="185">
        <f t="shared" si="15"/>
        <v>0</v>
      </c>
      <c r="BG129" s="185">
        <f t="shared" si="16"/>
        <v>0</v>
      </c>
      <c r="BH129" s="185">
        <f t="shared" si="17"/>
        <v>0</v>
      </c>
      <c r="BI129" s="185">
        <f t="shared" si="18"/>
        <v>0</v>
      </c>
      <c r="BJ129" s="17" t="s">
        <v>80</v>
      </c>
      <c r="BK129" s="185">
        <f t="shared" si="19"/>
        <v>0</v>
      </c>
      <c r="BL129" s="17" t="s">
        <v>318</v>
      </c>
      <c r="BM129" s="184" t="s">
        <v>304</v>
      </c>
    </row>
    <row r="130" spans="1:65" s="2" customFormat="1" ht="24.2" customHeight="1" x14ac:dyDescent="0.2">
      <c r="A130" s="34"/>
      <c r="B130" s="35"/>
      <c r="C130" s="173" t="s">
        <v>319</v>
      </c>
      <c r="D130" s="173" t="s">
        <v>146</v>
      </c>
      <c r="E130" s="174" t="s">
        <v>1372</v>
      </c>
      <c r="F130" s="175" t="s">
        <v>1373</v>
      </c>
      <c r="G130" s="176" t="s">
        <v>296</v>
      </c>
      <c r="H130" s="177">
        <v>15</v>
      </c>
      <c r="I130" s="178"/>
      <c r="J130" s="179">
        <f t="shared" si="10"/>
        <v>0</v>
      </c>
      <c r="K130" s="175" t="s">
        <v>19</v>
      </c>
      <c r="L130" s="39"/>
      <c r="M130" s="180" t="s">
        <v>19</v>
      </c>
      <c r="N130" s="181" t="s">
        <v>43</v>
      </c>
      <c r="O130" s="64"/>
      <c r="P130" s="182">
        <f t="shared" si="11"/>
        <v>0</v>
      </c>
      <c r="Q130" s="182">
        <v>0</v>
      </c>
      <c r="R130" s="182">
        <f t="shared" si="12"/>
        <v>0</v>
      </c>
      <c r="S130" s="182">
        <v>0</v>
      </c>
      <c r="T130" s="183">
        <f t="shared" si="13"/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4" t="s">
        <v>318</v>
      </c>
      <c r="AT130" s="184" t="s">
        <v>146</v>
      </c>
      <c r="AU130" s="184" t="s">
        <v>82</v>
      </c>
      <c r="AY130" s="17" t="s">
        <v>143</v>
      </c>
      <c r="BE130" s="185">
        <f t="shared" si="14"/>
        <v>0</v>
      </c>
      <c r="BF130" s="185">
        <f t="shared" si="15"/>
        <v>0</v>
      </c>
      <c r="BG130" s="185">
        <f t="shared" si="16"/>
        <v>0</v>
      </c>
      <c r="BH130" s="185">
        <f t="shared" si="17"/>
        <v>0</v>
      </c>
      <c r="BI130" s="185">
        <f t="shared" si="18"/>
        <v>0</v>
      </c>
      <c r="BJ130" s="17" t="s">
        <v>80</v>
      </c>
      <c r="BK130" s="185">
        <f t="shared" si="19"/>
        <v>0</v>
      </c>
      <c r="BL130" s="17" t="s">
        <v>318</v>
      </c>
      <c r="BM130" s="184" t="s">
        <v>309</v>
      </c>
    </row>
    <row r="131" spans="1:65" s="2" customFormat="1" ht="16.5" customHeight="1" x14ac:dyDescent="0.2">
      <c r="A131" s="34"/>
      <c r="B131" s="35"/>
      <c r="C131" s="173" t="s">
        <v>218</v>
      </c>
      <c r="D131" s="173" t="s">
        <v>146</v>
      </c>
      <c r="E131" s="174" t="s">
        <v>1374</v>
      </c>
      <c r="F131" s="175" t="s">
        <v>1375</v>
      </c>
      <c r="G131" s="176" t="s">
        <v>296</v>
      </c>
      <c r="H131" s="177">
        <v>340</v>
      </c>
      <c r="I131" s="178"/>
      <c r="J131" s="179">
        <f t="shared" si="10"/>
        <v>0</v>
      </c>
      <c r="K131" s="175" t="s">
        <v>19</v>
      </c>
      <c r="L131" s="39"/>
      <c r="M131" s="180" t="s">
        <v>19</v>
      </c>
      <c r="N131" s="181" t="s">
        <v>43</v>
      </c>
      <c r="O131" s="64"/>
      <c r="P131" s="182">
        <f t="shared" si="11"/>
        <v>0</v>
      </c>
      <c r="Q131" s="182">
        <v>0</v>
      </c>
      <c r="R131" s="182">
        <f t="shared" si="12"/>
        <v>0</v>
      </c>
      <c r="S131" s="182">
        <v>0</v>
      </c>
      <c r="T131" s="183">
        <f t="shared" si="13"/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4" t="s">
        <v>318</v>
      </c>
      <c r="AT131" s="184" t="s">
        <v>146</v>
      </c>
      <c r="AU131" s="184" t="s">
        <v>82</v>
      </c>
      <c r="AY131" s="17" t="s">
        <v>143</v>
      </c>
      <c r="BE131" s="185">
        <f t="shared" si="14"/>
        <v>0</v>
      </c>
      <c r="BF131" s="185">
        <f t="shared" si="15"/>
        <v>0</v>
      </c>
      <c r="BG131" s="185">
        <f t="shared" si="16"/>
        <v>0</v>
      </c>
      <c r="BH131" s="185">
        <f t="shared" si="17"/>
        <v>0</v>
      </c>
      <c r="BI131" s="185">
        <f t="shared" si="18"/>
        <v>0</v>
      </c>
      <c r="BJ131" s="17" t="s">
        <v>80</v>
      </c>
      <c r="BK131" s="185">
        <f t="shared" si="19"/>
        <v>0</v>
      </c>
      <c r="BL131" s="17" t="s">
        <v>318</v>
      </c>
      <c r="BM131" s="184" t="s">
        <v>313</v>
      </c>
    </row>
    <row r="132" spans="1:65" s="2" customFormat="1" ht="24.2" customHeight="1" x14ac:dyDescent="0.2">
      <c r="A132" s="34"/>
      <c r="B132" s="35"/>
      <c r="C132" s="173" t="s">
        <v>309</v>
      </c>
      <c r="D132" s="173" t="s">
        <v>146</v>
      </c>
      <c r="E132" s="174" t="s">
        <v>1376</v>
      </c>
      <c r="F132" s="175" t="s">
        <v>1377</v>
      </c>
      <c r="G132" s="176" t="s">
        <v>251</v>
      </c>
      <c r="H132" s="177">
        <v>250</v>
      </c>
      <c r="I132" s="178"/>
      <c r="J132" s="179">
        <f t="shared" si="10"/>
        <v>0</v>
      </c>
      <c r="K132" s="175" t="s">
        <v>19</v>
      </c>
      <c r="L132" s="39"/>
      <c r="M132" s="180" t="s">
        <v>19</v>
      </c>
      <c r="N132" s="181" t="s">
        <v>43</v>
      </c>
      <c r="O132" s="64"/>
      <c r="P132" s="182">
        <f t="shared" si="11"/>
        <v>0</v>
      </c>
      <c r="Q132" s="182">
        <v>0</v>
      </c>
      <c r="R132" s="182">
        <f t="shared" si="12"/>
        <v>0</v>
      </c>
      <c r="S132" s="182">
        <v>0</v>
      </c>
      <c r="T132" s="183">
        <f t="shared" si="13"/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4" t="s">
        <v>318</v>
      </c>
      <c r="AT132" s="184" t="s">
        <v>146</v>
      </c>
      <c r="AU132" s="184" t="s">
        <v>82</v>
      </c>
      <c r="AY132" s="17" t="s">
        <v>143</v>
      </c>
      <c r="BE132" s="185">
        <f t="shared" si="14"/>
        <v>0</v>
      </c>
      <c r="BF132" s="185">
        <f t="shared" si="15"/>
        <v>0</v>
      </c>
      <c r="BG132" s="185">
        <f t="shared" si="16"/>
        <v>0</v>
      </c>
      <c r="BH132" s="185">
        <f t="shared" si="17"/>
        <v>0</v>
      </c>
      <c r="BI132" s="185">
        <f t="shared" si="18"/>
        <v>0</v>
      </c>
      <c r="BJ132" s="17" t="s">
        <v>80</v>
      </c>
      <c r="BK132" s="185">
        <f t="shared" si="19"/>
        <v>0</v>
      </c>
      <c r="BL132" s="17" t="s">
        <v>318</v>
      </c>
      <c r="BM132" s="184" t="s">
        <v>318</v>
      </c>
    </row>
    <row r="133" spans="1:65" s="2" customFormat="1" ht="24.2" customHeight="1" x14ac:dyDescent="0.2">
      <c r="A133" s="34"/>
      <c r="B133" s="35"/>
      <c r="C133" s="191" t="s">
        <v>1378</v>
      </c>
      <c r="D133" s="191" t="s">
        <v>155</v>
      </c>
      <c r="E133" s="192" t="s">
        <v>1379</v>
      </c>
      <c r="F133" s="193" t="s">
        <v>1380</v>
      </c>
      <c r="G133" s="194" t="s">
        <v>251</v>
      </c>
      <c r="H133" s="195">
        <v>287.5</v>
      </c>
      <c r="I133" s="196"/>
      <c r="J133" s="197">
        <f t="shared" si="10"/>
        <v>0</v>
      </c>
      <c r="K133" s="193" t="s">
        <v>19</v>
      </c>
      <c r="L133" s="198"/>
      <c r="M133" s="199" t="s">
        <v>19</v>
      </c>
      <c r="N133" s="200" t="s">
        <v>43</v>
      </c>
      <c r="O133" s="64"/>
      <c r="P133" s="182">
        <f t="shared" si="11"/>
        <v>0</v>
      </c>
      <c r="Q133" s="182">
        <v>0</v>
      </c>
      <c r="R133" s="182">
        <f t="shared" si="12"/>
        <v>0</v>
      </c>
      <c r="S133" s="182">
        <v>0</v>
      </c>
      <c r="T133" s="183">
        <f t="shared" si="13"/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4" t="s">
        <v>710</v>
      </c>
      <c r="AT133" s="184" t="s">
        <v>155</v>
      </c>
      <c r="AU133" s="184" t="s">
        <v>82</v>
      </c>
      <c r="AY133" s="17" t="s">
        <v>143</v>
      </c>
      <c r="BE133" s="185">
        <f t="shared" si="14"/>
        <v>0</v>
      </c>
      <c r="BF133" s="185">
        <f t="shared" si="15"/>
        <v>0</v>
      </c>
      <c r="BG133" s="185">
        <f t="shared" si="16"/>
        <v>0</v>
      </c>
      <c r="BH133" s="185">
        <f t="shared" si="17"/>
        <v>0</v>
      </c>
      <c r="BI133" s="185">
        <f t="shared" si="18"/>
        <v>0</v>
      </c>
      <c r="BJ133" s="17" t="s">
        <v>80</v>
      </c>
      <c r="BK133" s="185">
        <f t="shared" si="19"/>
        <v>0</v>
      </c>
      <c r="BL133" s="17" t="s">
        <v>318</v>
      </c>
      <c r="BM133" s="184" t="s">
        <v>322</v>
      </c>
    </row>
    <row r="134" spans="1:65" s="13" customFormat="1" ht="11.25" x14ac:dyDescent="0.2">
      <c r="B134" s="201"/>
      <c r="C134" s="202"/>
      <c r="D134" s="203" t="s">
        <v>159</v>
      </c>
      <c r="E134" s="204" t="s">
        <v>19</v>
      </c>
      <c r="F134" s="205" t="s">
        <v>1381</v>
      </c>
      <c r="G134" s="202"/>
      <c r="H134" s="206">
        <v>287.5</v>
      </c>
      <c r="I134" s="207"/>
      <c r="J134" s="202"/>
      <c r="K134" s="202"/>
      <c r="L134" s="208"/>
      <c r="M134" s="209"/>
      <c r="N134" s="210"/>
      <c r="O134" s="210"/>
      <c r="P134" s="210"/>
      <c r="Q134" s="210"/>
      <c r="R134" s="210"/>
      <c r="S134" s="210"/>
      <c r="T134" s="211"/>
      <c r="AT134" s="212" t="s">
        <v>159</v>
      </c>
      <c r="AU134" s="212" t="s">
        <v>82</v>
      </c>
      <c r="AV134" s="13" t="s">
        <v>82</v>
      </c>
      <c r="AW134" s="13" t="s">
        <v>33</v>
      </c>
      <c r="AX134" s="13" t="s">
        <v>72</v>
      </c>
      <c r="AY134" s="212" t="s">
        <v>143</v>
      </c>
    </row>
    <row r="135" spans="1:65" s="14" customFormat="1" ht="11.25" x14ac:dyDescent="0.2">
      <c r="B135" s="213"/>
      <c r="C135" s="214"/>
      <c r="D135" s="203" t="s">
        <v>159</v>
      </c>
      <c r="E135" s="215" t="s">
        <v>19</v>
      </c>
      <c r="F135" s="216" t="s">
        <v>161</v>
      </c>
      <c r="G135" s="214"/>
      <c r="H135" s="217">
        <v>287.5</v>
      </c>
      <c r="I135" s="218"/>
      <c r="J135" s="214"/>
      <c r="K135" s="214"/>
      <c r="L135" s="219"/>
      <c r="M135" s="220"/>
      <c r="N135" s="221"/>
      <c r="O135" s="221"/>
      <c r="P135" s="221"/>
      <c r="Q135" s="221"/>
      <c r="R135" s="221"/>
      <c r="S135" s="221"/>
      <c r="T135" s="222"/>
      <c r="AT135" s="223" t="s">
        <v>159</v>
      </c>
      <c r="AU135" s="223" t="s">
        <v>82</v>
      </c>
      <c r="AV135" s="14" t="s">
        <v>151</v>
      </c>
      <c r="AW135" s="14" t="s">
        <v>33</v>
      </c>
      <c r="AX135" s="14" t="s">
        <v>80</v>
      </c>
      <c r="AY135" s="223" t="s">
        <v>143</v>
      </c>
    </row>
    <row r="136" spans="1:65" s="2" customFormat="1" ht="24.2" customHeight="1" x14ac:dyDescent="0.2">
      <c r="A136" s="34"/>
      <c r="B136" s="35"/>
      <c r="C136" s="173" t="s">
        <v>313</v>
      </c>
      <c r="D136" s="173" t="s">
        <v>146</v>
      </c>
      <c r="E136" s="174" t="s">
        <v>1382</v>
      </c>
      <c r="F136" s="175" t="s">
        <v>1383</v>
      </c>
      <c r="G136" s="176" t="s">
        <v>251</v>
      </c>
      <c r="H136" s="177">
        <v>2100</v>
      </c>
      <c r="I136" s="178"/>
      <c r="J136" s="179">
        <f>ROUND(I136*H136,2)</f>
        <v>0</v>
      </c>
      <c r="K136" s="175" t="s">
        <v>19</v>
      </c>
      <c r="L136" s="39"/>
      <c r="M136" s="180" t="s">
        <v>19</v>
      </c>
      <c r="N136" s="181" t="s">
        <v>43</v>
      </c>
      <c r="O136" s="64"/>
      <c r="P136" s="182">
        <f>O136*H136</f>
        <v>0</v>
      </c>
      <c r="Q136" s="182">
        <v>0</v>
      </c>
      <c r="R136" s="182">
        <f>Q136*H136</f>
        <v>0</v>
      </c>
      <c r="S136" s="182">
        <v>0</v>
      </c>
      <c r="T136" s="183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4" t="s">
        <v>318</v>
      </c>
      <c r="AT136" s="184" t="s">
        <v>146</v>
      </c>
      <c r="AU136" s="184" t="s">
        <v>82</v>
      </c>
      <c r="AY136" s="17" t="s">
        <v>143</v>
      </c>
      <c r="BE136" s="185">
        <f>IF(N136="základní",J136,0)</f>
        <v>0</v>
      </c>
      <c r="BF136" s="185">
        <f>IF(N136="snížená",J136,0)</f>
        <v>0</v>
      </c>
      <c r="BG136" s="185">
        <f>IF(N136="zákl. přenesená",J136,0)</f>
        <v>0</v>
      </c>
      <c r="BH136" s="185">
        <f>IF(N136="sníž. přenesená",J136,0)</f>
        <v>0</v>
      </c>
      <c r="BI136" s="185">
        <f>IF(N136="nulová",J136,0)</f>
        <v>0</v>
      </c>
      <c r="BJ136" s="17" t="s">
        <v>80</v>
      </c>
      <c r="BK136" s="185">
        <f>ROUND(I136*H136,2)</f>
        <v>0</v>
      </c>
      <c r="BL136" s="17" t="s">
        <v>318</v>
      </c>
      <c r="BM136" s="184" t="s">
        <v>326</v>
      </c>
    </row>
    <row r="137" spans="1:65" s="2" customFormat="1" ht="24.2" customHeight="1" x14ac:dyDescent="0.2">
      <c r="A137" s="34"/>
      <c r="B137" s="35"/>
      <c r="C137" s="191" t="s">
        <v>1384</v>
      </c>
      <c r="D137" s="191" t="s">
        <v>155</v>
      </c>
      <c r="E137" s="192" t="s">
        <v>1385</v>
      </c>
      <c r="F137" s="193" t="s">
        <v>1386</v>
      </c>
      <c r="G137" s="194" t="s">
        <v>251</v>
      </c>
      <c r="H137" s="195">
        <v>2415</v>
      </c>
      <c r="I137" s="196"/>
      <c r="J137" s="197">
        <f>ROUND(I137*H137,2)</f>
        <v>0</v>
      </c>
      <c r="K137" s="193" t="s">
        <v>19</v>
      </c>
      <c r="L137" s="198"/>
      <c r="M137" s="199" t="s">
        <v>19</v>
      </c>
      <c r="N137" s="200" t="s">
        <v>43</v>
      </c>
      <c r="O137" s="64"/>
      <c r="P137" s="182">
        <f>O137*H137</f>
        <v>0</v>
      </c>
      <c r="Q137" s="182">
        <v>0</v>
      </c>
      <c r="R137" s="182">
        <f>Q137*H137</f>
        <v>0</v>
      </c>
      <c r="S137" s="182">
        <v>0</v>
      </c>
      <c r="T137" s="183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4" t="s">
        <v>710</v>
      </c>
      <c r="AT137" s="184" t="s">
        <v>155</v>
      </c>
      <c r="AU137" s="184" t="s">
        <v>82</v>
      </c>
      <c r="AY137" s="17" t="s">
        <v>143</v>
      </c>
      <c r="BE137" s="185">
        <f>IF(N137="základní",J137,0)</f>
        <v>0</v>
      </c>
      <c r="BF137" s="185">
        <f>IF(N137="snížená",J137,0)</f>
        <v>0</v>
      </c>
      <c r="BG137" s="185">
        <f>IF(N137="zákl. přenesená",J137,0)</f>
        <v>0</v>
      </c>
      <c r="BH137" s="185">
        <f>IF(N137="sníž. přenesená",J137,0)</f>
        <v>0</v>
      </c>
      <c r="BI137" s="185">
        <f>IF(N137="nulová",J137,0)</f>
        <v>0</v>
      </c>
      <c r="BJ137" s="17" t="s">
        <v>80</v>
      </c>
      <c r="BK137" s="185">
        <f>ROUND(I137*H137,2)</f>
        <v>0</v>
      </c>
      <c r="BL137" s="17" t="s">
        <v>318</v>
      </c>
      <c r="BM137" s="184" t="s">
        <v>331</v>
      </c>
    </row>
    <row r="138" spans="1:65" s="13" customFormat="1" ht="11.25" x14ac:dyDescent="0.2">
      <c r="B138" s="201"/>
      <c r="C138" s="202"/>
      <c r="D138" s="203" t="s">
        <v>159</v>
      </c>
      <c r="E138" s="204" t="s">
        <v>19</v>
      </c>
      <c r="F138" s="205" t="s">
        <v>1387</v>
      </c>
      <c r="G138" s="202"/>
      <c r="H138" s="206">
        <v>2415</v>
      </c>
      <c r="I138" s="207"/>
      <c r="J138" s="202"/>
      <c r="K138" s="202"/>
      <c r="L138" s="208"/>
      <c r="M138" s="209"/>
      <c r="N138" s="210"/>
      <c r="O138" s="210"/>
      <c r="P138" s="210"/>
      <c r="Q138" s="210"/>
      <c r="R138" s="210"/>
      <c r="S138" s="210"/>
      <c r="T138" s="211"/>
      <c r="AT138" s="212" t="s">
        <v>159</v>
      </c>
      <c r="AU138" s="212" t="s">
        <v>82</v>
      </c>
      <c r="AV138" s="13" t="s">
        <v>82</v>
      </c>
      <c r="AW138" s="13" t="s">
        <v>33</v>
      </c>
      <c r="AX138" s="13" t="s">
        <v>72</v>
      </c>
      <c r="AY138" s="212" t="s">
        <v>143</v>
      </c>
    </row>
    <row r="139" spans="1:65" s="14" customFormat="1" ht="11.25" x14ac:dyDescent="0.2">
      <c r="B139" s="213"/>
      <c r="C139" s="214"/>
      <c r="D139" s="203" t="s">
        <v>159</v>
      </c>
      <c r="E139" s="215" t="s">
        <v>19</v>
      </c>
      <c r="F139" s="216" t="s">
        <v>161</v>
      </c>
      <c r="G139" s="214"/>
      <c r="H139" s="217">
        <v>2415</v>
      </c>
      <c r="I139" s="218"/>
      <c r="J139" s="214"/>
      <c r="K139" s="214"/>
      <c r="L139" s="219"/>
      <c r="M139" s="220"/>
      <c r="N139" s="221"/>
      <c r="O139" s="221"/>
      <c r="P139" s="221"/>
      <c r="Q139" s="221"/>
      <c r="R139" s="221"/>
      <c r="S139" s="221"/>
      <c r="T139" s="222"/>
      <c r="AT139" s="223" t="s">
        <v>159</v>
      </c>
      <c r="AU139" s="223" t="s">
        <v>82</v>
      </c>
      <c r="AV139" s="14" t="s">
        <v>151</v>
      </c>
      <c r="AW139" s="14" t="s">
        <v>33</v>
      </c>
      <c r="AX139" s="14" t="s">
        <v>80</v>
      </c>
      <c r="AY139" s="223" t="s">
        <v>143</v>
      </c>
    </row>
    <row r="140" spans="1:65" s="2" customFormat="1" ht="33" customHeight="1" x14ac:dyDescent="0.2">
      <c r="A140" s="34"/>
      <c r="B140" s="35"/>
      <c r="C140" s="173" t="s">
        <v>318</v>
      </c>
      <c r="D140" s="173" t="s">
        <v>146</v>
      </c>
      <c r="E140" s="174" t="s">
        <v>1388</v>
      </c>
      <c r="F140" s="175" t="s">
        <v>1389</v>
      </c>
      <c r="G140" s="176" t="s">
        <v>251</v>
      </c>
      <c r="H140" s="177">
        <v>1700</v>
      </c>
      <c r="I140" s="178"/>
      <c r="J140" s="179">
        <f>ROUND(I140*H140,2)</f>
        <v>0</v>
      </c>
      <c r="K140" s="175" t="s">
        <v>19</v>
      </c>
      <c r="L140" s="39"/>
      <c r="M140" s="180" t="s">
        <v>19</v>
      </c>
      <c r="N140" s="181" t="s">
        <v>43</v>
      </c>
      <c r="O140" s="64"/>
      <c r="P140" s="182">
        <f>O140*H140</f>
        <v>0</v>
      </c>
      <c r="Q140" s="182">
        <v>0</v>
      </c>
      <c r="R140" s="182">
        <f>Q140*H140</f>
        <v>0</v>
      </c>
      <c r="S140" s="182">
        <v>0</v>
      </c>
      <c r="T140" s="183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4" t="s">
        <v>318</v>
      </c>
      <c r="AT140" s="184" t="s">
        <v>146</v>
      </c>
      <c r="AU140" s="184" t="s">
        <v>82</v>
      </c>
      <c r="AY140" s="17" t="s">
        <v>143</v>
      </c>
      <c r="BE140" s="185">
        <f>IF(N140="základní",J140,0)</f>
        <v>0</v>
      </c>
      <c r="BF140" s="185">
        <f>IF(N140="snížená",J140,0)</f>
        <v>0</v>
      </c>
      <c r="BG140" s="185">
        <f>IF(N140="zákl. přenesená",J140,0)</f>
        <v>0</v>
      </c>
      <c r="BH140" s="185">
        <f>IF(N140="sníž. přenesená",J140,0)</f>
        <v>0</v>
      </c>
      <c r="BI140" s="185">
        <f>IF(N140="nulová",J140,0)</f>
        <v>0</v>
      </c>
      <c r="BJ140" s="17" t="s">
        <v>80</v>
      </c>
      <c r="BK140" s="185">
        <f>ROUND(I140*H140,2)</f>
        <v>0</v>
      </c>
      <c r="BL140" s="17" t="s">
        <v>318</v>
      </c>
      <c r="BM140" s="184" t="s">
        <v>337</v>
      </c>
    </row>
    <row r="141" spans="1:65" s="2" customFormat="1" ht="24.2" customHeight="1" x14ac:dyDescent="0.2">
      <c r="A141" s="34"/>
      <c r="B141" s="35"/>
      <c r="C141" s="191" t="s">
        <v>415</v>
      </c>
      <c r="D141" s="191" t="s">
        <v>155</v>
      </c>
      <c r="E141" s="192" t="s">
        <v>1390</v>
      </c>
      <c r="F141" s="193" t="s">
        <v>1391</v>
      </c>
      <c r="G141" s="194" t="s">
        <v>251</v>
      </c>
      <c r="H141" s="195">
        <v>1955</v>
      </c>
      <c r="I141" s="196"/>
      <c r="J141" s="197">
        <f>ROUND(I141*H141,2)</f>
        <v>0</v>
      </c>
      <c r="K141" s="193" t="s">
        <v>19</v>
      </c>
      <c r="L141" s="198"/>
      <c r="M141" s="199" t="s">
        <v>19</v>
      </c>
      <c r="N141" s="200" t="s">
        <v>43</v>
      </c>
      <c r="O141" s="64"/>
      <c r="P141" s="182">
        <f>O141*H141</f>
        <v>0</v>
      </c>
      <c r="Q141" s="182">
        <v>0</v>
      </c>
      <c r="R141" s="182">
        <f>Q141*H141</f>
        <v>0</v>
      </c>
      <c r="S141" s="182">
        <v>0</v>
      </c>
      <c r="T141" s="183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4" t="s">
        <v>710</v>
      </c>
      <c r="AT141" s="184" t="s">
        <v>155</v>
      </c>
      <c r="AU141" s="184" t="s">
        <v>82</v>
      </c>
      <c r="AY141" s="17" t="s">
        <v>143</v>
      </c>
      <c r="BE141" s="185">
        <f>IF(N141="základní",J141,0)</f>
        <v>0</v>
      </c>
      <c r="BF141" s="185">
        <f>IF(N141="snížená",J141,0)</f>
        <v>0</v>
      </c>
      <c r="BG141" s="185">
        <f>IF(N141="zákl. přenesená",J141,0)</f>
        <v>0</v>
      </c>
      <c r="BH141" s="185">
        <f>IF(N141="sníž. přenesená",J141,0)</f>
        <v>0</v>
      </c>
      <c r="BI141" s="185">
        <f>IF(N141="nulová",J141,0)</f>
        <v>0</v>
      </c>
      <c r="BJ141" s="17" t="s">
        <v>80</v>
      </c>
      <c r="BK141" s="185">
        <f>ROUND(I141*H141,2)</f>
        <v>0</v>
      </c>
      <c r="BL141" s="17" t="s">
        <v>318</v>
      </c>
      <c r="BM141" s="184" t="s">
        <v>448</v>
      </c>
    </row>
    <row r="142" spans="1:65" s="13" customFormat="1" ht="11.25" x14ac:dyDescent="0.2">
      <c r="B142" s="201"/>
      <c r="C142" s="202"/>
      <c r="D142" s="203" t="s">
        <v>159</v>
      </c>
      <c r="E142" s="204" t="s">
        <v>19</v>
      </c>
      <c r="F142" s="205" t="s">
        <v>1392</v>
      </c>
      <c r="G142" s="202"/>
      <c r="H142" s="206">
        <v>1955</v>
      </c>
      <c r="I142" s="207"/>
      <c r="J142" s="202"/>
      <c r="K142" s="202"/>
      <c r="L142" s="208"/>
      <c r="M142" s="209"/>
      <c r="N142" s="210"/>
      <c r="O142" s="210"/>
      <c r="P142" s="210"/>
      <c r="Q142" s="210"/>
      <c r="R142" s="210"/>
      <c r="S142" s="210"/>
      <c r="T142" s="211"/>
      <c r="AT142" s="212" t="s">
        <v>159</v>
      </c>
      <c r="AU142" s="212" t="s">
        <v>82</v>
      </c>
      <c r="AV142" s="13" t="s">
        <v>82</v>
      </c>
      <c r="AW142" s="13" t="s">
        <v>33</v>
      </c>
      <c r="AX142" s="13" t="s">
        <v>72</v>
      </c>
      <c r="AY142" s="212" t="s">
        <v>143</v>
      </c>
    </row>
    <row r="143" spans="1:65" s="14" customFormat="1" ht="11.25" x14ac:dyDescent="0.2">
      <c r="B143" s="213"/>
      <c r="C143" s="214"/>
      <c r="D143" s="203" t="s">
        <v>159</v>
      </c>
      <c r="E143" s="215" t="s">
        <v>19</v>
      </c>
      <c r="F143" s="216" t="s">
        <v>161</v>
      </c>
      <c r="G143" s="214"/>
      <c r="H143" s="217">
        <v>1955</v>
      </c>
      <c r="I143" s="218"/>
      <c r="J143" s="214"/>
      <c r="K143" s="214"/>
      <c r="L143" s="219"/>
      <c r="M143" s="220"/>
      <c r="N143" s="221"/>
      <c r="O143" s="221"/>
      <c r="P143" s="221"/>
      <c r="Q143" s="221"/>
      <c r="R143" s="221"/>
      <c r="S143" s="221"/>
      <c r="T143" s="222"/>
      <c r="AT143" s="223" t="s">
        <v>159</v>
      </c>
      <c r="AU143" s="223" t="s">
        <v>82</v>
      </c>
      <c r="AV143" s="14" t="s">
        <v>151</v>
      </c>
      <c r="AW143" s="14" t="s">
        <v>33</v>
      </c>
      <c r="AX143" s="14" t="s">
        <v>80</v>
      </c>
      <c r="AY143" s="223" t="s">
        <v>143</v>
      </c>
    </row>
    <row r="144" spans="1:65" s="2" customFormat="1" ht="33" customHeight="1" x14ac:dyDescent="0.2">
      <c r="A144" s="34"/>
      <c r="B144" s="35"/>
      <c r="C144" s="173" t="s">
        <v>326</v>
      </c>
      <c r="D144" s="173" t="s">
        <v>146</v>
      </c>
      <c r="E144" s="174" t="s">
        <v>1393</v>
      </c>
      <c r="F144" s="175" t="s">
        <v>1394</v>
      </c>
      <c r="G144" s="176" t="s">
        <v>251</v>
      </c>
      <c r="H144" s="177">
        <v>200</v>
      </c>
      <c r="I144" s="178"/>
      <c r="J144" s="179">
        <f>ROUND(I144*H144,2)</f>
        <v>0</v>
      </c>
      <c r="K144" s="175" t="s">
        <v>19</v>
      </c>
      <c r="L144" s="39"/>
      <c r="M144" s="180" t="s">
        <v>19</v>
      </c>
      <c r="N144" s="181" t="s">
        <v>43</v>
      </c>
      <c r="O144" s="64"/>
      <c r="P144" s="182">
        <f>O144*H144</f>
        <v>0</v>
      </c>
      <c r="Q144" s="182">
        <v>0</v>
      </c>
      <c r="R144" s="182">
        <f>Q144*H144</f>
        <v>0</v>
      </c>
      <c r="S144" s="182">
        <v>0</v>
      </c>
      <c r="T144" s="183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4" t="s">
        <v>318</v>
      </c>
      <c r="AT144" s="184" t="s">
        <v>146</v>
      </c>
      <c r="AU144" s="184" t="s">
        <v>82</v>
      </c>
      <c r="AY144" s="17" t="s">
        <v>143</v>
      </c>
      <c r="BE144" s="185">
        <f>IF(N144="základní",J144,0)</f>
        <v>0</v>
      </c>
      <c r="BF144" s="185">
        <f>IF(N144="snížená",J144,0)</f>
        <v>0</v>
      </c>
      <c r="BG144" s="185">
        <f>IF(N144="zákl. přenesená",J144,0)</f>
        <v>0</v>
      </c>
      <c r="BH144" s="185">
        <f>IF(N144="sníž. přenesená",J144,0)</f>
        <v>0</v>
      </c>
      <c r="BI144" s="185">
        <f>IF(N144="nulová",J144,0)</f>
        <v>0</v>
      </c>
      <c r="BJ144" s="17" t="s">
        <v>80</v>
      </c>
      <c r="BK144" s="185">
        <f>ROUND(I144*H144,2)</f>
        <v>0</v>
      </c>
      <c r="BL144" s="17" t="s">
        <v>318</v>
      </c>
      <c r="BM144" s="184" t="s">
        <v>593</v>
      </c>
    </row>
    <row r="145" spans="1:65" s="2" customFormat="1" ht="24.2" customHeight="1" x14ac:dyDescent="0.2">
      <c r="A145" s="34"/>
      <c r="B145" s="35"/>
      <c r="C145" s="191" t="s">
        <v>432</v>
      </c>
      <c r="D145" s="191" t="s">
        <v>155</v>
      </c>
      <c r="E145" s="192" t="s">
        <v>1395</v>
      </c>
      <c r="F145" s="193" t="s">
        <v>1396</v>
      </c>
      <c r="G145" s="194" t="s">
        <v>251</v>
      </c>
      <c r="H145" s="195">
        <v>115</v>
      </c>
      <c r="I145" s="196"/>
      <c r="J145" s="197">
        <f>ROUND(I145*H145,2)</f>
        <v>0</v>
      </c>
      <c r="K145" s="193" t="s">
        <v>19</v>
      </c>
      <c r="L145" s="198"/>
      <c r="M145" s="199" t="s">
        <v>19</v>
      </c>
      <c r="N145" s="200" t="s">
        <v>43</v>
      </c>
      <c r="O145" s="64"/>
      <c r="P145" s="182">
        <f>O145*H145</f>
        <v>0</v>
      </c>
      <c r="Q145" s="182">
        <v>0</v>
      </c>
      <c r="R145" s="182">
        <f>Q145*H145</f>
        <v>0</v>
      </c>
      <c r="S145" s="182">
        <v>0</v>
      </c>
      <c r="T145" s="183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4" t="s">
        <v>710</v>
      </c>
      <c r="AT145" s="184" t="s">
        <v>155</v>
      </c>
      <c r="AU145" s="184" t="s">
        <v>82</v>
      </c>
      <c r="AY145" s="17" t="s">
        <v>143</v>
      </c>
      <c r="BE145" s="185">
        <f>IF(N145="základní",J145,0)</f>
        <v>0</v>
      </c>
      <c r="BF145" s="185">
        <f>IF(N145="snížená",J145,0)</f>
        <v>0</v>
      </c>
      <c r="BG145" s="185">
        <f>IF(N145="zákl. přenesená",J145,0)</f>
        <v>0</v>
      </c>
      <c r="BH145" s="185">
        <f>IF(N145="sníž. přenesená",J145,0)</f>
        <v>0</v>
      </c>
      <c r="BI145" s="185">
        <f>IF(N145="nulová",J145,0)</f>
        <v>0</v>
      </c>
      <c r="BJ145" s="17" t="s">
        <v>80</v>
      </c>
      <c r="BK145" s="185">
        <f>ROUND(I145*H145,2)</f>
        <v>0</v>
      </c>
      <c r="BL145" s="17" t="s">
        <v>318</v>
      </c>
      <c r="BM145" s="184" t="s">
        <v>1397</v>
      </c>
    </row>
    <row r="146" spans="1:65" s="13" customFormat="1" ht="11.25" x14ac:dyDescent="0.2">
      <c r="B146" s="201"/>
      <c r="C146" s="202"/>
      <c r="D146" s="203" t="s">
        <v>159</v>
      </c>
      <c r="E146" s="204" t="s">
        <v>19</v>
      </c>
      <c r="F146" s="205" t="s">
        <v>1398</v>
      </c>
      <c r="G146" s="202"/>
      <c r="H146" s="206">
        <v>115</v>
      </c>
      <c r="I146" s="207"/>
      <c r="J146" s="202"/>
      <c r="K146" s="202"/>
      <c r="L146" s="208"/>
      <c r="M146" s="209"/>
      <c r="N146" s="210"/>
      <c r="O146" s="210"/>
      <c r="P146" s="210"/>
      <c r="Q146" s="210"/>
      <c r="R146" s="210"/>
      <c r="S146" s="210"/>
      <c r="T146" s="211"/>
      <c r="AT146" s="212" t="s">
        <v>159</v>
      </c>
      <c r="AU146" s="212" t="s">
        <v>82</v>
      </c>
      <c r="AV146" s="13" t="s">
        <v>82</v>
      </c>
      <c r="AW146" s="13" t="s">
        <v>33</v>
      </c>
      <c r="AX146" s="13" t="s">
        <v>72</v>
      </c>
      <c r="AY146" s="212" t="s">
        <v>143</v>
      </c>
    </row>
    <row r="147" spans="1:65" s="14" customFormat="1" ht="11.25" x14ac:dyDescent="0.2">
      <c r="B147" s="213"/>
      <c r="C147" s="214"/>
      <c r="D147" s="203" t="s">
        <v>159</v>
      </c>
      <c r="E147" s="215" t="s">
        <v>19</v>
      </c>
      <c r="F147" s="216" t="s">
        <v>161</v>
      </c>
      <c r="G147" s="214"/>
      <c r="H147" s="217">
        <v>115</v>
      </c>
      <c r="I147" s="218"/>
      <c r="J147" s="214"/>
      <c r="K147" s="214"/>
      <c r="L147" s="219"/>
      <c r="M147" s="220"/>
      <c r="N147" s="221"/>
      <c r="O147" s="221"/>
      <c r="P147" s="221"/>
      <c r="Q147" s="221"/>
      <c r="R147" s="221"/>
      <c r="S147" s="221"/>
      <c r="T147" s="222"/>
      <c r="AT147" s="223" t="s">
        <v>159</v>
      </c>
      <c r="AU147" s="223" t="s">
        <v>82</v>
      </c>
      <c r="AV147" s="14" t="s">
        <v>151</v>
      </c>
      <c r="AW147" s="14" t="s">
        <v>33</v>
      </c>
      <c r="AX147" s="14" t="s">
        <v>80</v>
      </c>
      <c r="AY147" s="223" t="s">
        <v>143</v>
      </c>
    </row>
    <row r="148" spans="1:65" s="2" customFormat="1" ht="24.2" customHeight="1" x14ac:dyDescent="0.2">
      <c r="A148" s="34"/>
      <c r="B148" s="35"/>
      <c r="C148" s="191" t="s">
        <v>331</v>
      </c>
      <c r="D148" s="191" t="s">
        <v>155</v>
      </c>
      <c r="E148" s="192" t="s">
        <v>1399</v>
      </c>
      <c r="F148" s="193" t="s">
        <v>1400</v>
      </c>
      <c r="G148" s="194" t="s">
        <v>251</v>
      </c>
      <c r="H148" s="195">
        <v>115</v>
      </c>
      <c r="I148" s="196"/>
      <c r="J148" s="197">
        <f>ROUND(I148*H148,2)</f>
        <v>0</v>
      </c>
      <c r="K148" s="193" t="s">
        <v>19</v>
      </c>
      <c r="L148" s="198"/>
      <c r="M148" s="199" t="s">
        <v>19</v>
      </c>
      <c r="N148" s="200" t="s">
        <v>43</v>
      </c>
      <c r="O148" s="64"/>
      <c r="P148" s="182">
        <f>O148*H148</f>
        <v>0</v>
      </c>
      <c r="Q148" s="182">
        <v>0</v>
      </c>
      <c r="R148" s="182">
        <f>Q148*H148</f>
        <v>0</v>
      </c>
      <c r="S148" s="182">
        <v>0</v>
      </c>
      <c r="T148" s="183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4" t="s">
        <v>710</v>
      </c>
      <c r="AT148" s="184" t="s">
        <v>155</v>
      </c>
      <c r="AU148" s="184" t="s">
        <v>82</v>
      </c>
      <c r="AY148" s="17" t="s">
        <v>143</v>
      </c>
      <c r="BE148" s="185">
        <f>IF(N148="základní",J148,0)</f>
        <v>0</v>
      </c>
      <c r="BF148" s="185">
        <f>IF(N148="snížená",J148,0)</f>
        <v>0</v>
      </c>
      <c r="BG148" s="185">
        <f>IF(N148="zákl. přenesená",J148,0)</f>
        <v>0</v>
      </c>
      <c r="BH148" s="185">
        <f>IF(N148="sníž. přenesená",J148,0)</f>
        <v>0</v>
      </c>
      <c r="BI148" s="185">
        <f>IF(N148="nulová",J148,0)</f>
        <v>0</v>
      </c>
      <c r="BJ148" s="17" t="s">
        <v>80</v>
      </c>
      <c r="BK148" s="185">
        <f>ROUND(I148*H148,2)</f>
        <v>0</v>
      </c>
      <c r="BL148" s="17" t="s">
        <v>318</v>
      </c>
      <c r="BM148" s="184" t="s">
        <v>1401</v>
      </c>
    </row>
    <row r="149" spans="1:65" s="13" customFormat="1" ht="11.25" x14ac:dyDescent="0.2">
      <c r="B149" s="201"/>
      <c r="C149" s="202"/>
      <c r="D149" s="203" t="s">
        <v>159</v>
      </c>
      <c r="E149" s="204" t="s">
        <v>19</v>
      </c>
      <c r="F149" s="205" t="s">
        <v>1398</v>
      </c>
      <c r="G149" s="202"/>
      <c r="H149" s="206">
        <v>115</v>
      </c>
      <c r="I149" s="207"/>
      <c r="J149" s="202"/>
      <c r="K149" s="202"/>
      <c r="L149" s="208"/>
      <c r="M149" s="209"/>
      <c r="N149" s="210"/>
      <c r="O149" s="210"/>
      <c r="P149" s="210"/>
      <c r="Q149" s="210"/>
      <c r="R149" s="210"/>
      <c r="S149" s="210"/>
      <c r="T149" s="211"/>
      <c r="AT149" s="212" t="s">
        <v>159</v>
      </c>
      <c r="AU149" s="212" t="s">
        <v>82</v>
      </c>
      <c r="AV149" s="13" t="s">
        <v>82</v>
      </c>
      <c r="AW149" s="13" t="s">
        <v>33</v>
      </c>
      <c r="AX149" s="13" t="s">
        <v>72</v>
      </c>
      <c r="AY149" s="212" t="s">
        <v>143</v>
      </c>
    </row>
    <row r="150" spans="1:65" s="14" customFormat="1" ht="11.25" x14ac:dyDescent="0.2">
      <c r="B150" s="213"/>
      <c r="C150" s="214"/>
      <c r="D150" s="203" t="s">
        <v>159</v>
      </c>
      <c r="E150" s="215" t="s">
        <v>19</v>
      </c>
      <c r="F150" s="216" t="s">
        <v>161</v>
      </c>
      <c r="G150" s="214"/>
      <c r="H150" s="217">
        <v>115</v>
      </c>
      <c r="I150" s="218"/>
      <c r="J150" s="214"/>
      <c r="K150" s="214"/>
      <c r="L150" s="219"/>
      <c r="M150" s="220"/>
      <c r="N150" s="221"/>
      <c r="O150" s="221"/>
      <c r="P150" s="221"/>
      <c r="Q150" s="221"/>
      <c r="R150" s="221"/>
      <c r="S150" s="221"/>
      <c r="T150" s="222"/>
      <c r="AT150" s="223" t="s">
        <v>159</v>
      </c>
      <c r="AU150" s="223" t="s">
        <v>82</v>
      </c>
      <c r="AV150" s="14" t="s">
        <v>151</v>
      </c>
      <c r="AW150" s="14" t="s">
        <v>33</v>
      </c>
      <c r="AX150" s="14" t="s">
        <v>80</v>
      </c>
      <c r="AY150" s="223" t="s">
        <v>143</v>
      </c>
    </row>
    <row r="151" spans="1:65" s="2" customFormat="1" ht="24.2" customHeight="1" x14ac:dyDescent="0.2">
      <c r="A151" s="34"/>
      <c r="B151" s="35"/>
      <c r="C151" s="173" t="s">
        <v>426</v>
      </c>
      <c r="D151" s="173" t="s">
        <v>146</v>
      </c>
      <c r="E151" s="174" t="s">
        <v>1402</v>
      </c>
      <c r="F151" s="175" t="s">
        <v>1403</v>
      </c>
      <c r="G151" s="176" t="s">
        <v>251</v>
      </c>
      <c r="H151" s="177">
        <v>100</v>
      </c>
      <c r="I151" s="178"/>
      <c r="J151" s="179">
        <f>ROUND(I151*H151,2)</f>
        <v>0</v>
      </c>
      <c r="K151" s="175" t="s">
        <v>19</v>
      </c>
      <c r="L151" s="39"/>
      <c r="M151" s="180" t="s">
        <v>19</v>
      </c>
      <c r="N151" s="181" t="s">
        <v>43</v>
      </c>
      <c r="O151" s="64"/>
      <c r="P151" s="182">
        <f>O151*H151</f>
        <v>0</v>
      </c>
      <c r="Q151" s="182">
        <v>0</v>
      </c>
      <c r="R151" s="182">
        <f>Q151*H151</f>
        <v>0</v>
      </c>
      <c r="S151" s="182">
        <v>0</v>
      </c>
      <c r="T151" s="183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4" t="s">
        <v>318</v>
      </c>
      <c r="AT151" s="184" t="s">
        <v>146</v>
      </c>
      <c r="AU151" s="184" t="s">
        <v>82</v>
      </c>
      <c r="AY151" s="17" t="s">
        <v>143</v>
      </c>
      <c r="BE151" s="185">
        <f>IF(N151="základní",J151,0)</f>
        <v>0</v>
      </c>
      <c r="BF151" s="185">
        <f>IF(N151="snížená",J151,0)</f>
        <v>0</v>
      </c>
      <c r="BG151" s="185">
        <f>IF(N151="zákl. přenesená",J151,0)</f>
        <v>0</v>
      </c>
      <c r="BH151" s="185">
        <f>IF(N151="sníž. přenesená",J151,0)</f>
        <v>0</v>
      </c>
      <c r="BI151" s="185">
        <f>IF(N151="nulová",J151,0)</f>
        <v>0</v>
      </c>
      <c r="BJ151" s="17" t="s">
        <v>80</v>
      </c>
      <c r="BK151" s="185">
        <f>ROUND(I151*H151,2)</f>
        <v>0</v>
      </c>
      <c r="BL151" s="17" t="s">
        <v>318</v>
      </c>
      <c r="BM151" s="184" t="s">
        <v>342</v>
      </c>
    </row>
    <row r="152" spans="1:65" s="2" customFormat="1" ht="24.2" customHeight="1" x14ac:dyDescent="0.2">
      <c r="A152" s="34"/>
      <c r="B152" s="35"/>
      <c r="C152" s="191" t="s">
        <v>337</v>
      </c>
      <c r="D152" s="191" t="s">
        <v>155</v>
      </c>
      <c r="E152" s="192" t="s">
        <v>1404</v>
      </c>
      <c r="F152" s="193" t="s">
        <v>1405</v>
      </c>
      <c r="G152" s="194" t="s">
        <v>251</v>
      </c>
      <c r="H152" s="195">
        <v>57.5</v>
      </c>
      <c r="I152" s="196"/>
      <c r="J152" s="197">
        <f>ROUND(I152*H152,2)</f>
        <v>0</v>
      </c>
      <c r="K152" s="193" t="s">
        <v>19</v>
      </c>
      <c r="L152" s="198"/>
      <c r="M152" s="199" t="s">
        <v>19</v>
      </c>
      <c r="N152" s="200" t="s">
        <v>43</v>
      </c>
      <c r="O152" s="64"/>
      <c r="P152" s="182">
        <f>O152*H152</f>
        <v>0</v>
      </c>
      <c r="Q152" s="182">
        <v>0</v>
      </c>
      <c r="R152" s="182">
        <f>Q152*H152</f>
        <v>0</v>
      </c>
      <c r="S152" s="182">
        <v>0</v>
      </c>
      <c r="T152" s="183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4" t="s">
        <v>710</v>
      </c>
      <c r="AT152" s="184" t="s">
        <v>155</v>
      </c>
      <c r="AU152" s="184" t="s">
        <v>82</v>
      </c>
      <c r="AY152" s="17" t="s">
        <v>143</v>
      </c>
      <c r="BE152" s="185">
        <f>IF(N152="základní",J152,0)</f>
        <v>0</v>
      </c>
      <c r="BF152" s="185">
        <f>IF(N152="snížená",J152,0)</f>
        <v>0</v>
      </c>
      <c r="BG152" s="185">
        <f>IF(N152="zákl. přenesená",J152,0)</f>
        <v>0</v>
      </c>
      <c r="BH152" s="185">
        <f>IF(N152="sníž. přenesená",J152,0)</f>
        <v>0</v>
      </c>
      <c r="BI152" s="185">
        <f>IF(N152="nulová",J152,0)</f>
        <v>0</v>
      </c>
      <c r="BJ152" s="17" t="s">
        <v>80</v>
      </c>
      <c r="BK152" s="185">
        <f>ROUND(I152*H152,2)</f>
        <v>0</v>
      </c>
      <c r="BL152" s="17" t="s">
        <v>318</v>
      </c>
      <c r="BM152" s="184" t="s">
        <v>1406</v>
      </c>
    </row>
    <row r="153" spans="1:65" s="13" customFormat="1" ht="11.25" x14ac:dyDescent="0.2">
      <c r="B153" s="201"/>
      <c r="C153" s="202"/>
      <c r="D153" s="203" t="s">
        <v>159</v>
      </c>
      <c r="E153" s="204" t="s">
        <v>19</v>
      </c>
      <c r="F153" s="205" t="s">
        <v>1407</v>
      </c>
      <c r="G153" s="202"/>
      <c r="H153" s="206">
        <v>57.5</v>
      </c>
      <c r="I153" s="207"/>
      <c r="J153" s="202"/>
      <c r="K153" s="202"/>
      <c r="L153" s="208"/>
      <c r="M153" s="209"/>
      <c r="N153" s="210"/>
      <c r="O153" s="210"/>
      <c r="P153" s="210"/>
      <c r="Q153" s="210"/>
      <c r="R153" s="210"/>
      <c r="S153" s="210"/>
      <c r="T153" s="211"/>
      <c r="AT153" s="212" t="s">
        <v>159</v>
      </c>
      <c r="AU153" s="212" t="s">
        <v>82</v>
      </c>
      <c r="AV153" s="13" t="s">
        <v>82</v>
      </c>
      <c r="AW153" s="13" t="s">
        <v>33</v>
      </c>
      <c r="AX153" s="13" t="s">
        <v>72</v>
      </c>
      <c r="AY153" s="212" t="s">
        <v>143</v>
      </c>
    </row>
    <row r="154" spans="1:65" s="14" customFormat="1" ht="11.25" x14ac:dyDescent="0.2">
      <c r="B154" s="213"/>
      <c r="C154" s="214"/>
      <c r="D154" s="203" t="s">
        <v>159</v>
      </c>
      <c r="E154" s="215" t="s">
        <v>19</v>
      </c>
      <c r="F154" s="216" t="s">
        <v>161</v>
      </c>
      <c r="G154" s="214"/>
      <c r="H154" s="217">
        <v>57.5</v>
      </c>
      <c r="I154" s="218"/>
      <c r="J154" s="214"/>
      <c r="K154" s="214"/>
      <c r="L154" s="219"/>
      <c r="M154" s="220"/>
      <c r="N154" s="221"/>
      <c r="O154" s="221"/>
      <c r="P154" s="221"/>
      <c r="Q154" s="221"/>
      <c r="R154" s="221"/>
      <c r="S154" s="221"/>
      <c r="T154" s="222"/>
      <c r="AT154" s="223" t="s">
        <v>159</v>
      </c>
      <c r="AU154" s="223" t="s">
        <v>82</v>
      </c>
      <c r="AV154" s="14" t="s">
        <v>151</v>
      </c>
      <c r="AW154" s="14" t="s">
        <v>33</v>
      </c>
      <c r="AX154" s="14" t="s">
        <v>80</v>
      </c>
      <c r="AY154" s="223" t="s">
        <v>143</v>
      </c>
    </row>
    <row r="155" spans="1:65" s="2" customFormat="1" ht="24.2" customHeight="1" x14ac:dyDescent="0.2">
      <c r="A155" s="34"/>
      <c r="B155" s="35"/>
      <c r="C155" s="191" t="s">
        <v>444</v>
      </c>
      <c r="D155" s="191" t="s">
        <v>155</v>
      </c>
      <c r="E155" s="192" t="s">
        <v>1408</v>
      </c>
      <c r="F155" s="193" t="s">
        <v>1409</v>
      </c>
      <c r="G155" s="194" t="s">
        <v>251</v>
      </c>
      <c r="H155" s="195">
        <v>57.5</v>
      </c>
      <c r="I155" s="196"/>
      <c r="J155" s="197">
        <f>ROUND(I155*H155,2)</f>
        <v>0</v>
      </c>
      <c r="K155" s="193" t="s">
        <v>19</v>
      </c>
      <c r="L155" s="198"/>
      <c r="M155" s="199" t="s">
        <v>19</v>
      </c>
      <c r="N155" s="200" t="s">
        <v>43</v>
      </c>
      <c r="O155" s="64"/>
      <c r="P155" s="182">
        <f>O155*H155</f>
        <v>0</v>
      </c>
      <c r="Q155" s="182">
        <v>0</v>
      </c>
      <c r="R155" s="182">
        <f>Q155*H155</f>
        <v>0</v>
      </c>
      <c r="S155" s="182">
        <v>0</v>
      </c>
      <c r="T155" s="183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4" t="s">
        <v>710</v>
      </c>
      <c r="AT155" s="184" t="s">
        <v>155</v>
      </c>
      <c r="AU155" s="184" t="s">
        <v>82</v>
      </c>
      <c r="AY155" s="17" t="s">
        <v>143</v>
      </c>
      <c r="BE155" s="185">
        <f>IF(N155="základní",J155,0)</f>
        <v>0</v>
      </c>
      <c r="BF155" s="185">
        <f>IF(N155="snížená",J155,0)</f>
        <v>0</v>
      </c>
      <c r="BG155" s="185">
        <f>IF(N155="zákl. přenesená",J155,0)</f>
        <v>0</v>
      </c>
      <c r="BH155" s="185">
        <f>IF(N155="sníž. přenesená",J155,0)</f>
        <v>0</v>
      </c>
      <c r="BI155" s="185">
        <f>IF(N155="nulová",J155,0)</f>
        <v>0</v>
      </c>
      <c r="BJ155" s="17" t="s">
        <v>80</v>
      </c>
      <c r="BK155" s="185">
        <f>ROUND(I155*H155,2)</f>
        <v>0</v>
      </c>
      <c r="BL155" s="17" t="s">
        <v>318</v>
      </c>
      <c r="BM155" s="184" t="s">
        <v>346</v>
      </c>
    </row>
    <row r="156" spans="1:65" s="13" customFormat="1" ht="11.25" x14ac:dyDescent="0.2">
      <c r="B156" s="201"/>
      <c r="C156" s="202"/>
      <c r="D156" s="203" t="s">
        <v>159</v>
      </c>
      <c r="E156" s="204" t="s">
        <v>19</v>
      </c>
      <c r="F156" s="205" t="s">
        <v>1407</v>
      </c>
      <c r="G156" s="202"/>
      <c r="H156" s="206">
        <v>57.5</v>
      </c>
      <c r="I156" s="207"/>
      <c r="J156" s="202"/>
      <c r="K156" s="202"/>
      <c r="L156" s="208"/>
      <c r="M156" s="209"/>
      <c r="N156" s="210"/>
      <c r="O156" s="210"/>
      <c r="P156" s="210"/>
      <c r="Q156" s="210"/>
      <c r="R156" s="210"/>
      <c r="S156" s="210"/>
      <c r="T156" s="211"/>
      <c r="AT156" s="212" t="s">
        <v>159</v>
      </c>
      <c r="AU156" s="212" t="s">
        <v>82</v>
      </c>
      <c r="AV156" s="13" t="s">
        <v>82</v>
      </c>
      <c r="AW156" s="13" t="s">
        <v>33</v>
      </c>
      <c r="AX156" s="13" t="s">
        <v>72</v>
      </c>
      <c r="AY156" s="212" t="s">
        <v>143</v>
      </c>
    </row>
    <row r="157" spans="1:65" s="14" customFormat="1" ht="11.25" x14ac:dyDescent="0.2">
      <c r="B157" s="213"/>
      <c r="C157" s="214"/>
      <c r="D157" s="203" t="s">
        <v>159</v>
      </c>
      <c r="E157" s="215" t="s">
        <v>19</v>
      </c>
      <c r="F157" s="216" t="s">
        <v>161</v>
      </c>
      <c r="G157" s="214"/>
      <c r="H157" s="217">
        <v>57.5</v>
      </c>
      <c r="I157" s="218"/>
      <c r="J157" s="214"/>
      <c r="K157" s="214"/>
      <c r="L157" s="219"/>
      <c r="M157" s="220"/>
      <c r="N157" s="221"/>
      <c r="O157" s="221"/>
      <c r="P157" s="221"/>
      <c r="Q157" s="221"/>
      <c r="R157" s="221"/>
      <c r="S157" s="221"/>
      <c r="T157" s="222"/>
      <c r="AT157" s="223" t="s">
        <v>159</v>
      </c>
      <c r="AU157" s="223" t="s">
        <v>82</v>
      </c>
      <c r="AV157" s="14" t="s">
        <v>151</v>
      </c>
      <c r="AW157" s="14" t="s">
        <v>33</v>
      </c>
      <c r="AX157" s="14" t="s">
        <v>80</v>
      </c>
      <c r="AY157" s="223" t="s">
        <v>143</v>
      </c>
    </row>
    <row r="158" spans="1:65" s="2" customFormat="1" ht="24.2" customHeight="1" x14ac:dyDescent="0.2">
      <c r="A158" s="34"/>
      <c r="B158" s="35"/>
      <c r="C158" s="173" t="s">
        <v>322</v>
      </c>
      <c r="D158" s="173" t="s">
        <v>146</v>
      </c>
      <c r="E158" s="174" t="s">
        <v>1410</v>
      </c>
      <c r="F158" s="175" t="s">
        <v>1411</v>
      </c>
      <c r="G158" s="176" t="s">
        <v>251</v>
      </c>
      <c r="H158" s="177">
        <v>230</v>
      </c>
      <c r="I158" s="178"/>
      <c r="J158" s="179">
        <f>ROUND(I158*H158,2)</f>
        <v>0</v>
      </c>
      <c r="K158" s="175" t="s">
        <v>19</v>
      </c>
      <c r="L158" s="39"/>
      <c r="M158" s="180" t="s">
        <v>19</v>
      </c>
      <c r="N158" s="181" t="s">
        <v>43</v>
      </c>
      <c r="O158" s="64"/>
      <c r="P158" s="182">
        <f>O158*H158</f>
        <v>0</v>
      </c>
      <c r="Q158" s="182">
        <v>0</v>
      </c>
      <c r="R158" s="182">
        <f>Q158*H158</f>
        <v>0</v>
      </c>
      <c r="S158" s="182">
        <v>0</v>
      </c>
      <c r="T158" s="183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4" t="s">
        <v>318</v>
      </c>
      <c r="AT158" s="184" t="s">
        <v>146</v>
      </c>
      <c r="AU158" s="184" t="s">
        <v>82</v>
      </c>
      <c r="AY158" s="17" t="s">
        <v>143</v>
      </c>
      <c r="BE158" s="185">
        <f>IF(N158="základní",J158,0)</f>
        <v>0</v>
      </c>
      <c r="BF158" s="185">
        <f>IF(N158="snížená",J158,0)</f>
        <v>0</v>
      </c>
      <c r="BG158" s="185">
        <f>IF(N158="zákl. přenesená",J158,0)</f>
        <v>0</v>
      </c>
      <c r="BH158" s="185">
        <f>IF(N158="sníž. přenesená",J158,0)</f>
        <v>0</v>
      </c>
      <c r="BI158" s="185">
        <f>IF(N158="nulová",J158,0)</f>
        <v>0</v>
      </c>
      <c r="BJ158" s="17" t="s">
        <v>80</v>
      </c>
      <c r="BK158" s="185">
        <f>ROUND(I158*H158,2)</f>
        <v>0</v>
      </c>
      <c r="BL158" s="17" t="s">
        <v>318</v>
      </c>
      <c r="BM158" s="184" t="s">
        <v>351</v>
      </c>
    </row>
    <row r="159" spans="1:65" s="2" customFormat="1" ht="24.2" customHeight="1" x14ac:dyDescent="0.2">
      <c r="A159" s="34"/>
      <c r="B159" s="35"/>
      <c r="C159" s="191" t="s">
        <v>436</v>
      </c>
      <c r="D159" s="191" t="s">
        <v>155</v>
      </c>
      <c r="E159" s="192" t="s">
        <v>1412</v>
      </c>
      <c r="F159" s="193" t="s">
        <v>1413</v>
      </c>
      <c r="G159" s="194" t="s">
        <v>251</v>
      </c>
      <c r="H159" s="195">
        <v>264.5</v>
      </c>
      <c r="I159" s="196"/>
      <c r="J159" s="197">
        <f>ROUND(I159*H159,2)</f>
        <v>0</v>
      </c>
      <c r="K159" s="193" t="s">
        <v>19</v>
      </c>
      <c r="L159" s="198"/>
      <c r="M159" s="199" t="s">
        <v>19</v>
      </c>
      <c r="N159" s="200" t="s">
        <v>43</v>
      </c>
      <c r="O159" s="64"/>
      <c r="P159" s="182">
        <f>O159*H159</f>
        <v>0</v>
      </c>
      <c r="Q159" s="182">
        <v>0</v>
      </c>
      <c r="R159" s="182">
        <f>Q159*H159</f>
        <v>0</v>
      </c>
      <c r="S159" s="182">
        <v>0</v>
      </c>
      <c r="T159" s="183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84" t="s">
        <v>710</v>
      </c>
      <c r="AT159" s="184" t="s">
        <v>155</v>
      </c>
      <c r="AU159" s="184" t="s">
        <v>82</v>
      </c>
      <c r="AY159" s="17" t="s">
        <v>143</v>
      </c>
      <c r="BE159" s="185">
        <f>IF(N159="základní",J159,0)</f>
        <v>0</v>
      </c>
      <c r="BF159" s="185">
        <f>IF(N159="snížená",J159,0)</f>
        <v>0</v>
      </c>
      <c r="BG159" s="185">
        <f>IF(N159="zákl. přenesená",J159,0)</f>
        <v>0</v>
      </c>
      <c r="BH159" s="185">
        <f>IF(N159="sníž. přenesená",J159,0)</f>
        <v>0</v>
      </c>
      <c r="BI159" s="185">
        <f>IF(N159="nulová",J159,0)</f>
        <v>0</v>
      </c>
      <c r="BJ159" s="17" t="s">
        <v>80</v>
      </c>
      <c r="BK159" s="185">
        <f>ROUND(I159*H159,2)</f>
        <v>0</v>
      </c>
      <c r="BL159" s="17" t="s">
        <v>318</v>
      </c>
      <c r="BM159" s="184" t="s">
        <v>355</v>
      </c>
    </row>
    <row r="160" spans="1:65" s="13" customFormat="1" ht="11.25" x14ac:dyDescent="0.2">
      <c r="B160" s="201"/>
      <c r="C160" s="202"/>
      <c r="D160" s="203" t="s">
        <v>159</v>
      </c>
      <c r="E160" s="204" t="s">
        <v>19</v>
      </c>
      <c r="F160" s="205" t="s">
        <v>1414</v>
      </c>
      <c r="G160" s="202"/>
      <c r="H160" s="206">
        <v>264.5</v>
      </c>
      <c r="I160" s="207"/>
      <c r="J160" s="202"/>
      <c r="K160" s="202"/>
      <c r="L160" s="208"/>
      <c r="M160" s="209"/>
      <c r="N160" s="210"/>
      <c r="O160" s="210"/>
      <c r="P160" s="210"/>
      <c r="Q160" s="210"/>
      <c r="R160" s="210"/>
      <c r="S160" s="210"/>
      <c r="T160" s="211"/>
      <c r="AT160" s="212" t="s">
        <v>159</v>
      </c>
      <c r="AU160" s="212" t="s">
        <v>82</v>
      </c>
      <c r="AV160" s="13" t="s">
        <v>82</v>
      </c>
      <c r="AW160" s="13" t="s">
        <v>33</v>
      </c>
      <c r="AX160" s="13" t="s">
        <v>72</v>
      </c>
      <c r="AY160" s="212" t="s">
        <v>143</v>
      </c>
    </row>
    <row r="161" spans="1:65" s="14" customFormat="1" ht="11.25" x14ac:dyDescent="0.2">
      <c r="B161" s="213"/>
      <c r="C161" s="214"/>
      <c r="D161" s="203" t="s">
        <v>159</v>
      </c>
      <c r="E161" s="215" t="s">
        <v>19</v>
      </c>
      <c r="F161" s="216" t="s">
        <v>161</v>
      </c>
      <c r="G161" s="214"/>
      <c r="H161" s="217">
        <v>264.5</v>
      </c>
      <c r="I161" s="218"/>
      <c r="J161" s="214"/>
      <c r="K161" s="214"/>
      <c r="L161" s="219"/>
      <c r="M161" s="220"/>
      <c r="N161" s="221"/>
      <c r="O161" s="221"/>
      <c r="P161" s="221"/>
      <c r="Q161" s="221"/>
      <c r="R161" s="221"/>
      <c r="S161" s="221"/>
      <c r="T161" s="222"/>
      <c r="AT161" s="223" t="s">
        <v>159</v>
      </c>
      <c r="AU161" s="223" t="s">
        <v>82</v>
      </c>
      <c r="AV161" s="14" t="s">
        <v>151</v>
      </c>
      <c r="AW161" s="14" t="s">
        <v>33</v>
      </c>
      <c r="AX161" s="14" t="s">
        <v>80</v>
      </c>
      <c r="AY161" s="223" t="s">
        <v>143</v>
      </c>
    </row>
    <row r="162" spans="1:65" s="2" customFormat="1" ht="24.2" customHeight="1" x14ac:dyDescent="0.2">
      <c r="A162" s="34"/>
      <c r="B162" s="35"/>
      <c r="C162" s="173" t="s">
        <v>257</v>
      </c>
      <c r="D162" s="173" t="s">
        <v>146</v>
      </c>
      <c r="E162" s="174" t="s">
        <v>1415</v>
      </c>
      <c r="F162" s="175" t="s">
        <v>1416</v>
      </c>
      <c r="G162" s="176" t="s">
        <v>296</v>
      </c>
      <c r="H162" s="177">
        <v>4</v>
      </c>
      <c r="I162" s="178"/>
      <c r="J162" s="179">
        <f t="shared" ref="J162:J186" si="20">ROUND(I162*H162,2)</f>
        <v>0</v>
      </c>
      <c r="K162" s="175" t="s">
        <v>19</v>
      </c>
      <c r="L162" s="39"/>
      <c r="M162" s="180" t="s">
        <v>19</v>
      </c>
      <c r="N162" s="181" t="s">
        <v>43</v>
      </c>
      <c r="O162" s="64"/>
      <c r="P162" s="182">
        <f t="shared" ref="P162:P186" si="21">O162*H162</f>
        <v>0</v>
      </c>
      <c r="Q162" s="182">
        <v>0</v>
      </c>
      <c r="R162" s="182">
        <f t="shared" ref="R162:R186" si="22">Q162*H162</f>
        <v>0</v>
      </c>
      <c r="S162" s="182">
        <v>0</v>
      </c>
      <c r="T162" s="183">
        <f t="shared" ref="T162:T186" si="23"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84" t="s">
        <v>318</v>
      </c>
      <c r="AT162" s="184" t="s">
        <v>146</v>
      </c>
      <c r="AU162" s="184" t="s">
        <v>82</v>
      </c>
      <c r="AY162" s="17" t="s">
        <v>143</v>
      </c>
      <c r="BE162" s="185">
        <f t="shared" ref="BE162:BE186" si="24">IF(N162="základní",J162,0)</f>
        <v>0</v>
      </c>
      <c r="BF162" s="185">
        <f t="shared" ref="BF162:BF186" si="25">IF(N162="snížená",J162,0)</f>
        <v>0</v>
      </c>
      <c r="BG162" s="185">
        <f t="shared" ref="BG162:BG186" si="26">IF(N162="zákl. přenesená",J162,0)</f>
        <v>0</v>
      </c>
      <c r="BH162" s="185">
        <f t="shared" ref="BH162:BH186" si="27">IF(N162="sníž. přenesená",J162,0)</f>
        <v>0</v>
      </c>
      <c r="BI162" s="185">
        <f t="shared" ref="BI162:BI186" si="28">IF(N162="nulová",J162,0)</f>
        <v>0</v>
      </c>
      <c r="BJ162" s="17" t="s">
        <v>80</v>
      </c>
      <c r="BK162" s="185">
        <f t="shared" ref="BK162:BK186" si="29">ROUND(I162*H162,2)</f>
        <v>0</v>
      </c>
      <c r="BL162" s="17" t="s">
        <v>318</v>
      </c>
      <c r="BM162" s="184" t="s">
        <v>359</v>
      </c>
    </row>
    <row r="163" spans="1:65" s="2" customFormat="1" ht="16.5" customHeight="1" x14ac:dyDescent="0.2">
      <c r="A163" s="34"/>
      <c r="B163" s="35"/>
      <c r="C163" s="191" t="s">
        <v>348</v>
      </c>
      <c r="D163" s="191" t="s">
        <v>155</v>
      </c>
      <c r="E163" s="192" t="s">
        <v>1417</v>
      </c>
      <c r="F163" s="193" t="s">
        <v>1418</v>
      </c>
      <c r="G163" s="194" t="s">
        <v>296</v>
      </c>
      <c r="H163" s="195">
        <v>1</v>
      </c>
      <c r="I163" s="196"/>
      <c r="J163" s="197">
        <f t="shared" si="20"/>
        <v>0</v>
      </c>
      <c r="K163" s="193" t="s">
        <v>19</v>
      </c>
      <c r="L163" s="198"/>
      <c r="M163" s="199" t="s">
        <v>19</v>
      </c>
      <c r="N163" s="200" t="s">
        <v>43</v>
      </c>
      <c r="O163" s="64"/>
      <c r="P163" s="182">
        <f t="shared" si="21"/>
        <v>0</v>
      </c>
      <c r="Q163" s="182">
        <v>0</v>
      </c>
      <c r="R163" s="182">
        <f t="shared" si="22"/>
        <v>0</v>
      </c>
      <c r="S163" s="182">
        <v>0</v>
      </c>
      <c r="T163" s="183">
        <f t="shared" si="23"/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84" t="s">
        <v>710</v>
      </c>
      <c r="AT163" s="184" t="s">
        <v>155</v>
      </c>
      <c r="AU163" s="184" t="s">
        <v>82</v>
      </c>
      <c r="AY163" s="17" t="s">
        <v>143</v>
      </c>
      <c r="BE163" s="185">
        <f t="shared" si="24"/>
        <v>0</v>
      </c>
      <c r="BF163" s="185">
        <f t="shared" si="25"/>
        <v>0</v>
      </c>
      <c r="BG163" s="185">
        <f t="shared" si="26"/>
        <v>0</v>
      </c>
      <c r="BH163" s="185">
        <f t="shared" si="27"/>
        <v>0</v>
      </c>
      <c r="BI163" s="185">
        <f t="shared" si="28"/>
        <v>0</v>
      </c>
      <c r="BJ163" s="17" t="s">
        <v>80</v>
      </c>
      <c r="BK163" s="185">
        <f t="shared" si="29"/>
        <v>0</v>
      </c>
      <c r="BL163" s="17" t="s">
        <v>318</v>
      </c>
      <c r="BM163" s="184" t="s">
        <v>363</v>
      </c>
    </row>
    <row r="164" spans="1:65" s="2" customFormat="1" ht="16.5" customHeight="1" x14ac:dyDescent="0.2">
      <c r="A164" s="34"/>
      <c r="B164" s="35"/>
      <c r="C164" s="191" t="s">
        <v>263</v>
      </c>
      <c r="D164" s="191" t="s">
        <v>155</v>
      </c>
      <c r="E164" s="192" t="s">
        <v>1419</v>
      </c>
      <c r="F164" s="193" t="s">
        <v>1420</v>
      </c>
      <c r="G164" s="194" t="s">
        <v>296</v>
      </c>
      <c r="H164" s="195">
        <v>1</v>
      </c>
      <c r="I164" s="196"/>
      <c r="J164" s="197">
        <f t="shared" si="20"/>
        <v>0</v>
      </c>
      <c r="K164" s="193" t="s">
        <v>19</v>
      </c>
      <c r="L164" s="198"/>
      <c r="M164" s="199" t="s">
        <v>19</v>
      </c>
      <c r="N164" s="200" t="s">
        <v>43</v>
      </c>
      <c r="O164" s="64"/>
      <c r="P164" s="182">
        <f t="shared" si="21"/>
        <v>0</v>
      </c>
      <c r="Q164" s="182">
        <v>0</v>
      </c>
      <c r="R164" s="182">
        <f t="shared" si="22"/>
        <v>0</v>
      </c>
      <c r="S164" s="182">
        <v>0</v>
      </c>
      <c r="T164" s="183">
        <f t="shared" si="23"/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84" t="s">
        <v>710</v>
      </c>
      <c r="AT164" s="184" t="s">
        <v>155</v>
      </c>
      <c r="AU164" s="184" t="s">
        <v>82</v>
      </c>
      <c r="AY164" s="17" t="s">
        <v>143</v>
      </c>
      <c r="BE164" s="185">
        <f t="shared" si="24"/>
        <v>0</v>
      </c>
      <c r="BF164" s="185">
        <f t="shared" si="25"/>
        <v>0</v>
      </c>
      <c r="BG164" s="185">
        <f t="shared" si="26"/>
        <v>0</v>
      </c>
      <c r="BH164" s="185">
        <f t="shared" si="27"/>
        <v>0</v>
      </c>
      <c r="BI164" s="185">
        <f t="shared" si="28"/>
        <v>0</v>
      </c>
      <c r="BJ164" s="17" t="s">
        <v>80</v>
      </c>
      <c r="BK164" s="185">
        <f t="shared" si="29"/>
        <v>0</v>
      </c>
      <c r="BL164" s="17" t="s">
        <v>318</v>
      </c>
      <c r="BM164" s="184" t="s">
        <v>368</v>
      </c>
    </row>
    <row r="165" spans="1:65" s="2" customFormat="1" ht="16.5" customHeight="1" x14ac:dyDescent="0.2">
      <c r="A165" s="34"/>
      <c r="B165" s="35"/>
      <c r="C165" s="191" t="s">
        <v>1421</v>
      </c>
      <c r="D165" s="191" t="s">
        <v>155</v>
      </c>
      <c r="E165" s="192" t="s">
        <v>1422</v>
      </c>
      <c r="F165" s="193" t="s">
        <v>1423</v>
      </c>
      <c r="G165" s="194" t="s">
        <v>296</v>
      </c>
      <c r="H165" s="195">
        <v>1</v>
      </c>
      <c r="I165" s="196"/>
      <c r="J165" s="197">
        <f t="shared" si="20"/>
        <v>0</v>
      </c>
      <c r="K165" s="193" t="s">
        <v>19</v>
      </c>
      <c r="L165" s="198"/>
      <c r="M165" s="199" t="s">
        <v>19</v>
      </c>
      <c r="N165" s="200" t="s">
        <v>43</v>
      </c>
      <c r="O165" s="64"/>
      <c r="P165" s="182">
        <f t="shared" si="21"/>
        <v>0</v>
      </c>
      <c r="Q165" s="182">
        <v>0</v>
      </c>
      <c r="R165" s="182">
        <f t="shared" si="22"/>
        <v>0</v>
      </c>
      <c r="S165" s="182">
        <v>0</v>
      </c>
      <c r="T165" s="183">
        <f t="shared" si="23"/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84" t="s">
        <v>710</v>
      </c>
      <c r="AT165" s="184" t="s">
        <v>155</v>
      </c>
      <c r="AU165" s="184" t="s">
        <v>82</v>
      </c>
      <c r="AY165" s="17" t="s">
        <v>143</v>
      </c>
      <c r="BE165" s="185">
        <f t="shared" si="24"/>
        <v>0</v>
      </c>
      <c r="BF165" s="185">
        <f t="shared" si="25"/>
        <v>0</v>
      </c>
      <c r="BG165" s="185">
        <f t="shared" si="26"/>
        <v>0</v>
      </c>
      <c r="BH165" s="185">
        <f t="shared" si="27"/>
        <v>0</v>
      </c>
      <c r="BI165" s="185">
        <f t="shared" si="28"/>
        <v>0</v>
      </c>
      <c r="BJ165" s="17" t="s">
        <v>80</v>
      </c>
      <c r="BK165" s="185">
        <f t="shared" si="29"/>
        <v>0</v>
      </c>
      <c r="BL165" s="17" t="s">
        <v>318</v>
      </c>
      <c r="BM165" s="184" t="s">
        <v>373</v>
      </c>
    </row>
    <row r="166" spans="1:65" s="2" customFormat="1" ht="16.5" customHeight="1" x14ac:dyDescent="0.2">
      <c r="A166" s="34"/>
      <c r="B166" s="35"/>
      <c r="C166" s="191" t="s">
        <v>270</v>
      </c>
      <c r="D166" s="191" t="s">
        <v>155</v>
      </c>
      <c r="E166" s="192" t="s">
        <v>1424</v>
      </c>
      <c r="F166" s="193" t="s">
        <v>1425</v>
      </c>
      <c r="G166" s="194" t="s">
        <v>296</v>
      </c>
      <c r="H166" s="195">
        <v>1</v>
      </c>
      <c r="I166" s="196"/>
      <c r="J166" s="197">
        <f t="shared" si="20"/>
        <v>0</v>
      </c>
      <c r="K166" s="193" t="s">
        <v>19</v>
      </c>
      <c r="L166" s="198"/>
      <c r="M166" s="199" t="s">
        <v>19</v>
      </c>
      <c r="N166" s="200" t="s">
        <v>43</v>
      </c>
      <c r="O166" s="64"/>
      <c r="P166" s="182">
        <f t="shared" si="21"/>
        <v>0</v>
      </c>
      <c r="Q166" s="182">
        <v>0</v>
      </c>
      <c r="R166" s="182">
        <f t="shared" si="22"/>
        <v>0</v>
      </c>
      <c r="S166" s="182">
        <v>0</v>
      </c>
      <c r="T166" s="183">
        <f t="shared" si="23"/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84" t="s">
        <v>710</v>
      </c>
      <c r="AT166" s="184" t="s">
        <v>155</v>
      </c>
      <c r="AU166" s="184" t="s">
        <v>82</v>
      </c>
      <c r="AY166" s="17" t="s">
        <v>143</v>
      </c>
      <c r="BE166" s="185">
        <f t="shared" si="24"/>
        <v>0</v>
      </c>
      <c r="BF166" s="185">
        <f t="shared" si="25"/>
        <v>0</v>
      </c>
      <c r="BG166" s="185">
        <f t="shared" si="26"/>
        <v>0</v>
      </c>
      <c r="BH166" s="185">
        <f t="shared" si="27"/>
        <v>0</v>
      </c>
      <c r="BI166" s="185">
        <f t="shared" si="28"/>
        <v>0</v>
      </c>
      <c r="BJ166" s="17" t="s">
        <v>80</v>
      </c>
      <c r="BK166" s="185">
        <f t="shared" si="29"/>
        <v>0</v>
      </c>
      <c r="BL166" s="17" t="s">
        <v>318</v>
      </c>
      <c r="BM166" s="184" t="s">
        <v>1038</v>
      </c>
    </row>
    <row r="167" spans="1:65" s="2" customFormat="1" ht="24.2" customHeight="1" x14ac:dyDescent="0.2">
      <c r="A167" s="34"/>
      <c r="B167" s="35"/>
      <c r="C167" s="173" t="s">
        <v>365</v>
      </c>
      <c r="D167" s="173" t="s">
        <v>146</v>
      </c>
      <c r="E167" s="174" t="s">
        <v>1426</v>
      </c>
      <c r="F167" s="175" t="s">
        <v>1427</v>
      </c>
      <c r="G167" s="176" t="s">
        <v>296</v>
      </c>
      <c r="H167" s="177">
        <v>2</v>
      </c>
      <c r="I167" s="178"/>
      <c r="J167" s="179">
        <f t="shared" si="20"/>
        <v>0</v>
      </c>
      <c r="K167" s="175" t="s">
        <v>19</v>
      </c>
      <c r="L167" s="39"/>
      <c r="M167" s="180" t="s">
        <v>19</v>
      </c>
      <c r="N167" s="181" t="s">
        <v>43</v>
      </c>
      <c r="O167" s="64"/>
      <c r="P167" s="182">
        <f t="shared" si="21"/>
        <v>0</v>
      </c>
      <c r="Q167" s="182">
        <v>0</v>
      </c>
      <c r="R167" s="182">
        <f t="shared" si="22"/>
        <v>0</v>
      </c>
      <c r="S167" s="182">
        <v>0</v>
      </c>
      <c r="T167" s="183">
        <f t="shared" si="23"/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84" t="s">
        <v>318</v>
      </c>
      <c r="AT167" s="184" t="s">
        <v>146</v>
      </c>
      <c r="AU167" s="184" t="s">
        <v>82</v>
      </c>
      <c r="AY167" s="17" t="s">
        <v>143</v>
      </c>
      <c r="BE167" s="185">
        <f t="shared" si="24"/>
        <v>0</v>
      </c>
      <c r="BF167" s="185">
        <f t="shared" si="25"/>
        <v>0</v>
      </c>
      <c r="BG167" s="185">
        <f t="shared" si="26"/>
        <v>0</v>
      </c>
      <c r="BH167" s="185">
        <f t="shared" si="27"/>
        <v>0</v>
      </c>
      <c r="BI167" s="185">
        <f t="shared" si="28"/>
        <v>0</v>
      </c>
      <c r="BJ167" s="17" t="s">
        <v>80</v>
      </c>
      <c r="BK167" s="185">
        <f t="shared" si="29"/>
        <v>0</v>
      </c>
      <c r="BL167" s="17" t="s">
        <v>318</v>
      </c>
      <c r="BM167" s="184" t="s">
        <v>1111</v>
      </c>
    </row>
    <row r="168" spans="1:65" s="2" customFormat="1" ht="21.75" customHeight="1" x14ac:dyDescent="0.2">
      <c r="A168" s="34"/>
      <c r="B168" s="35"/>
      <c r="C168" s="191" t="s">
        <v>276</v>
      </c>
      <c r="D168" s="191" t="s">
        <v>155</v>
      </c>
      <c r="E168" s="192" t="s">
        <v>1428</v>
      </c>
      <c r="F168" s="193" t="s">
        <v>1429</v>
      </c>
      <c r="G168" s="194" t="s">
        <v>296</v>
      </c>
      <c r="H168" s="195">
        <v>1</v>
      </c>
      <c r="I168" s="196"/>
      <c r="J168" s="197">
        <f t="shared" si="20"/>
        <v>0</v>
      </c>
      <c r="K168" s="193" t="s">
        <v>19</v>
      </c>
      <c r="L168" s="198"/>
      <c r="M168" s="199" t="s">
        <v>19</v>
      </c>
      <c r="N168" s="200" t="s">
        <v>43</v>
      </c>
      <c r="O168" s="64"/>
      <c r="P168" s="182">
        <f t="shared" si="21"/>
        <v>0</v>
      </c>
      <c r="Q168" s="182">
        <v>0</v>
      </c>
      <c r="R168" s="182">
        <f t="shared" si="22"/>
        <v>0</v>
      </c>
      <c r="S168" s="182">
        <v>0</v>
      </c>
      <c r="T168" s="183">
        <f t="shared" si="23"/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84" t="s">
        <v>710</v>
      </c>
      <c r="AT168" s="184" t="s">
        <v>155</v>
      </c>
      <c r="AU168" s="184" t="s">
        <v>82</v>
      </c>
      <c r="AY168" s="17" t="s">
        <v>143</v>
      </c>
      <c r="BE168" s="185">
        <f t="shared" si="24"/>
        <v>0</v>
      </c>
      <c r="BF168" s="185">
        <f t="shared" si="25"/>
        <v>0</v>
      </c>
      <c r="BG168" s="185">
        <f t="shared" si="26"/>
        <v>0</v>
      </c>
      <c r="BH168" s="185">
        <f t="shared" si="27"/>
        <v>0</v>
      </c>
      <c r="BI168" s="185">
        <f t="shared" si="28"/>
        <v>0</v>
      </c>
      <c r="BJ168" s="17" t="s">
        <v>80</v>
      </c>
      <c r="BK168" s="185">
        <f t="shared" si="29"/>
        <v>0</v>
      </c>
      <c r="BL168" s="17" t="s">
        <v>318</v>
      </c>
      <c r="BM168" s="184" t="s">
        <v>1173</v>
      </c>
    </row>
    <row r="169" spans="1:65" s="2" customFormat="1" ht="33" customHeight="1" x14ac:dyDescent="0.2">
      <c r="A169" s="34"/>
      <c r="B169" s="35"/>
      <c r="C169" s="173" t="s">
        <v>237</v>
      </c>
      <c r="D169" s="173" t="s">
        <v>146</v>
      </c>
      <c r="E169" s="174" t="s">
        <v>1430</v>
      </c>
      <c r="F169" s="175" t="s">
        <v>1431</v>
      </c>
      <c r="G169" s="176" t="s">
        <v>296</v>
      </c>
      <c r="H169" s="177">
        <v>156</v>
      </c>
      <c r="I169" s="178"/>
      <c r="J169" s="179">
        <f t="shared" si="20"/>
        <v>0</v>
      </c>
      <c r="K169" s="175" t="s">
        <v>19</v>
      </c>
      <c r="L169" s="39"/>
      <c r="M169" s="180" t="s">
        <v>19</v>
      </c>
      <c r="N169" s="181" t="s">
        <v>43</v>
      </c>
      <c r="O169" s="64"/>
      <c r="P169" s="182">
        <f t="shared" si="21"/>
        <v>0</v>
      </c>
      <c r="Q169" s="182">
        <v>0</v>
      </c>
      <c r="R169" s="182">
        <f t="shared" si="22"/>
        <v>0</v>
      </c>
      <c r="S169" s="182">
        <v>0</v>
      </c>
      <c r="T169" s="183">
        <f t="shared" si="23"/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84" t="s">
        <v>318</v>
      </c>
      <c r="AT169" s="184" t="s">
        <v>146</v>
      </c>
      <c r="AU169" s="184" t="s">
        <v>82</v>
      </c>
      <c r="AY169" s="17" t="s">
        <v>143</v>
      </c>
      <c r="BE169" s="185">
        <f t="shared" si="24"/>
        <v>0</v>
      </c>
      <c r="BF169" s="185">
        <f t="shared" si="25"/>
        <v>0</v>
      </c>
      <c r="BG169" s="185">
        <f t="shared" si="26"/>
        <v>0</v>
      </c>
      <c r="BH169" s="185">
        <f t="shared" si="27"/>
        <v>0</v>
      </c>
      <c r="BI169" s="185">
        <f t="shared" si="28"/>
        <v>0</v>
      </c>
      <c r="BJ169" s="17" t="s">
        <v>80</v>
      </c>
      <c r="BK169" s="185">
        <f t="shared" si="29"/>
        <v>0</v>
      </c>
      <c r="BL169" s="17" t="s">
        <v>318</v>
      </c>
      <c r="BM169" s="184" t="s">
        <v>464</v>
      </c>
    </row>
    <row r="170" spans="1:65" s="2" customFormat="1" ht="16.5" customHeight="1" x14ac:dyDescent="0.2">
      <c r="A170" s="34"/>
      <c r="B170" s="35"/>
      <c r="C170" s="191" t="s">
        <v>334</v>
      </c>
      <c r="D170" s="191" t="s">
        <v>155</v>
      </c>
      <c r="E170" s="192" t="s">
        <v>1432</v>
      </c>
      <c r="F170" s="193" t="s">
        <v>1433</v>
      </c>
      <c r="G170" s="194" t="s">
        <v>296</v>
      </c>
      <c r="H170" s="195">
        <v>155</v>
      </c>
      <c r="I170" s="196"/>
      <c r="J170" s="197">
        <f t="shared" si="20"/>
        <v>0</v>
      </c>
      <c r="K170" s="193" t="s">
        <v>19</v>
      </c>
      <c r="L170" s="198"/>
      <c r="M170" s="199" t="s">
        <v>19</v>
      </c>
      <c r="N170" s="200" t="s">
        <v>43</v>
      </c>
      <c r="O170" s="64"/>
      <c r="P170" s="182">
        <f t="shared" si="21"/>
        <v>0</v>
      </c>
      <c r="Q170" s="182">
        <v>0</v>
      </c>
      <c r="R170" s="182">
        <f t="shared" si="22"/>
        <v>0</v>
      </c>
      <c r="S170" s="182">
        <v>0</v>
      </c>
      <c r="T170" s="183">
        <f t="shared" si="23"/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84" t="s">
        <v>710</v>
      </c>
      <c r="AT170" s="184" t="s">
        <v>155</v>
      </c>
      <c r="AU170" s="184" t="s">
        <v>82</v>
      </c>
      <c r="AY170" s="17" t="s">
        <v>143</v>
      </c>
      <c r="BE170" s="185">
        <f t="shared" si="24"/>
        <v>0</v>
      </c>
      <c r="BF170" s="185">
        <f t="shared" si="25"/>
        <v>0</v>
      </c>
      <c r="BG170" s="185">
        <f t="shared" si="26"/>
        <v>0</v>
      </c>
      <c r="BH170" s="185">
        <f t="shared" si="27"/>
        <v>0</v>
      </c>
      <c r="BI170" s="185">
        <f t="shared" si="28"/>
        <v>0</v>
      </c>
      <c r="BJ170" s="17" t="s">
        <v>80</v>
      </c>
      <c r="BK170" s="185">
        <f t="shared" si="29"/>
        <v>0</v>
      </c>
      <c r="BL170" s="17" t="s">
        <v>318</v>
      </c>
      <c r="BM170" s="184" t="s">
        <v>485</v>
      </c>
    </row>
    <row r="171" spans="1:65" s="2" customFormat="1" ht="24.2" customHeight="1" x14ac:dyDescent="0.2">
      <c r="A171" s="34"/>
      <c r="B171" s="35"/>
      <c r="C171" s="191" t="s">
        <v>245</v>
      </c>
      <c r="D171" s="191" t="s">
        <v>155</v>
      </c>
      <c r="E171" s="192" t="s">
        <v>1434</v>
      </c>
      <c r="F171" s="193" t="s">
        <v>1435</v>
      </c>
      <c r="G171" s="194" t="s">
        <v>296</v>
      </c>
      <c r="H171" s="195">
        <v>1</v>
      </c>
      <c r="I171" s="196"/>
      <c r="J171" s="197">
        <f t="shared" si="20"/>
        <v>0</v>
      </c>
      <c r="K171" s="193" t="s">
        <v>19</v>
      </c>
      <c r="L171" s="198"/>
      <c r="M171" s="199" t="s">
        <v>19</v>
      </c>
      <c r="N171" s="200" t="s">
        <v>43</v>
      </c>
      <c r="O171" s="64"/>
      <c r="P171" s="182">
        <f t="shared" si="21"/>
        <v>0</v>
      </c>
      <c r="Q171" s="182">
        <v>0</v>
      </c>
      <c r="R171" s="182">
        <f t="shared" si="22"/>
        <v>0</v>
      </c>
      <c r="S171" s="182">
        <v>0</v>
      </c>
      <c r="T171" s="183">
        <f t="shared" si="23"/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84" t="s">
        <v>710</v>
      </c>
      <c r="AT171" s="184" t="s">
        <v>155</v>
      </c>
      <c r="AU171" s="184" t="s">
        <v>82</v>
      </c>
      <c r="AY171" s="17" t="s">
        <v>143</v>
      </c>
      <c r="BE171" s="185">
        <f t="shared" si="24"/>
        <v>0</v>
      </c>
      <c r="BF171" s="185">
        <f t="shared" si="25"/>
        <v>0</v>
      </c>
      <c r="BG171" s="185">
        <f t="shared" si="26"/>
        <v>0</v>
      </c>
      <c r="BH171" s="185">
        <f t="shared" si="27"/>
        <v>0</v>
      </c>
      <c r="BI171" s="185">
        <f t="shared" si="28"/>
        <v>0</v>
      </c>
      <c r="BJ171" s="17" t="s">
        <v>80</v>
      </c>
      <c r="BK171" s="185">
        <f t="shared" si="29"/>
        <v>0</v>
      </c>
      <c r="BL171" s="17" t="s">
        <v>318</v>
      </c>
      <c r="BM171" s="184" t="s">
        <v>377</v>
      </c>
    </row>
    <row r="172" spans="1:65" s="2" customFormat="1" ht="37.9" customHeight="1" x14ac:dyDescent="0.2">
      <c r="A172" s="34"/>
      <c r="B172" s="35"/>
      <c r="C172" s="173" t="s">
        <v>232</v>
      </c>
      <c r="D172" s="173" t="s">
        <v>146</v>
      </c>
      <c r="E172" s="174" t="s">
        <v>1436</v>
      </c>
      <c r="F172" s="175" t="s">
        <v>1437</v>
      </c>
      <c r="G172" s="176" t="s">
        <v>296</v>
      </c>
      <c r="H172" s="177">
        <v>11</v>
      </c>
      <c r="I172" s="178"/>
      <c r="J172" s="179">
        <f t="shared" si="20"/>
        <v>0</v>
      </c>
      <c r="K172" s="175" t="s">
        <v>19</v>
      </c>
      <c r="L172" s="39"/>
      <c r="M172" s="180" t="s">
        <v>19</v>
      </c>
      <c r="N172" s="181" t="s">
        <v>43</v>
      </c>
      <c r="O172" s="64"/>
      <c r="P172" s="182">
        <f t="shared" si="21"/>
        <v>0</v>
      </c>
      <c r="Q172" s="182">
        <v>0</v>
      </c>
      <c r="R172" s="182">
        <f t="shared" si="22"/>
        <v>0</v>
      </c>
      <c r="S172" s="182">
        <v>0</v>
      </c>
      <c r="T172" s="183">
        <f t="shared" si="23"/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84" t="s">
        <v>318</v>
      </c>
      <c r="AT172" s="184" t="s">
        <v>146</v>
      </c>
      <c r="AU172" s="184" t="s">
        <v>82</v>
      </c>
      <c r="AY172" s="17" t="s">
        <v>143</v>
      </c>
      <c r="BE172" s="185">
        <f t="shared" si="24"/>
        <v>0</v>
      </c>
      <c r="BF172" s="185">
        <f t="shared" si="25"/>
        <v>0</v>
      </c>
      <c r="BG172" s="185">
        <f t="shared" si="26"/>
        <v>0</v>
      </c>
      <c r="BH172" s="185">
        <f t="shared" si="27"/>
        <v>0</v>
      </c>
      <c r="BI172" s="185">
        <f t="shared" si="28"/>
        <v>0</v>
      </c>
      <c r="BJ172" s="17" t="s">
        <v>80</v>
      </c>
      <c r="BK172" s="185">
        <f t="shared" si="29"/>
        <v>0</v>
      </c>
      <c r="BL172" s="17" t="s">
        <v>318</v>
      </c>
      <c r="BM172" s="184" t="s">
        <v>381</v>
      </c>
    </row>
    <row r="173" spans="1:65" s="2" customFormat="1" ht="21.75" customHeight="1" x14ac:dyDescent="0.2">
      <c r="A173" s="34"/>
      <c r="B173" s="35"/>
      <c r="C173" s="191" t="s">
        <v>323</v>
      </c>
      <c r="D173" s="191" t="s">
        <v>155</v>
      </c>
      <c r="E173" s="192" t="s">
        <v>1438</v>
      </c>
      <c r="F173" s="193" t="s">
        <v>1439</v>
      </c>
      <c r="G173" s="194" t="s">
        <v>296</v>
      </c>
      <c r="H173" s="195">
        <v>11</v>
      </c>
      <c r="I173" s="196"/>
      <c r="J173" s="197">
        <f t="shared" si="20"/>
        <v>0</v>
      </c>
      <c r="K173" s="193" t="s">
        <v>19</v>
      </c>
      <c r="L173" s="198"/>
      <c r="M173" s="199" t="s">
        <v>19</v>
      </c>
      <c r="N173" s="200" t="s">
        <v>43</v>
      </c>
      <c r="O173" s="64"/>
      <c r="P173" s="182">
        <f t="shared" si="21"/>
        <v>0</v>
      </c>
      <c r="Q173" s="182">
        <v>0</v>
      </c>
      <c r="R173" s="182">
        <f t="shared" si="22"/>
        <v>0</v>
      </c>
      <c r="S173" s="182">
        <v>0</v>
      </c>
      <c r="T173" s="183">
        <f t="shared" si="23"/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84" t="s">
        <v>710</v>
      </c>
      <c r="AT173" s="184" t="s">
        <v>155</v>
      </c>
      <c r="AU173" s="184" t="s">
        <v>82</v>
      </c>
      <c r="AY173" s="17" t="s">
        <v>143</v>
      </c>
      <c r="BE173" s="185">
        <f t="shared" si="24"/>
        <v>0</v>
      </c>
      <c r="BF173" s="185">
        <f t="shared" si="25"/>
        <v>0</v>
      </c>
      <c r="BG173" s="185">
        <f t="shared" si="26"/>
        <v>0</v>
      </c>
      <c r="BH173" s="185">
        <f t="shared" si="27"/>
        <v>0</v>
      </c>
      <c r="BI173" s="185">
        <f t="shared" si="28"/>
        <v>0</v>
      </c>
      <c r="BJ173" s="17" t="s">
        <v>80</v>
      </c>
      <c r="BK173" s="185">
        <f t="shared" si="29"/>
        <v>0</v>
      </c>
      <c r="BL173" s="17" t="s">
        <v>318</v>
      </c>
      <c r="BM173" s="184" t="s">
        <v>519</v>
      </c>
    </row>
    <row r="174" spans="1:65" s="2" customFormat="1" ht="33" customHeight="1" x14ac:dyDescent="0.2">
      <c r="A174" s="34"/>
      <c r="B174" s="35"/>
      <c r="C174" s="173" t="s">
        <v>1440</v>
      </c>
      <c r="D174" s="173" t="s">
        <v>146</v>
      </c>
      <c r="E174" s="174" t="s">
        <v>1441</v>
      </c>
      <c r="F174" s="175" t="s">
        <v>1442</v>
      </c>
      <c r="G174" s="176" t="s">
        <v>296</v>
      </c>
      <c r="H174" s="177">
        <v>15</v>
      </c>
      <c r="I174" s="178"/>
      <c r="J174" s="179">
        <f t="shared" si="20"/>
        <v>0</v>
      </c>
      <c r="K174" s="175" t="s">
        <v>19</v>
      </c>
      <c r="L174" s="39"/>
      <c r="M174" s="180" t="s">
        <v>19</v>
      </c>
      <c r="N174" s="181" t="s">
        <v>43</v>
      </c>
      <c r="O174" s="64"/>
      <c r="P174" s="182">
        <f t="shared" si="21"/>
        <v>0</v>
      </c>
      <c r="Q174" s="182">
        <v>0</v>
      </c>
      <c r="R174" s="182">
        <f t="shared" si="22"/>
        <v>0</v>
      </c>
      <c r="S174" s="182">
        <v>0</v>
      </c>
      <c r="T174" s="183">
        <f t="shared" si="23"/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84" t="s">
        <v>318</v>
      </c>
      <c r="AT174" s="184" t="s">
        <v>146</v>
      </c>
      <c r="AU174" s="184" t="s">
        <v>82</v>
      </c>
      <c r="AY174" s="17" t="s">
        <v>143</v>
      </c>
      <c r="BE174" s="185">
        <f t="shared" si="24"/>
        <v>0</v>
      </c>
      <c r="BF174" s="185">
        <f t="shared" si="25"/>
        <v>0</v>
      </c>
      <c r="BG174" s="185">
        <f t="shared" si="26"/>
        <v>0</v>
      </c>
      <c r="BH174" s="185">
        <f t="shared" si="27"/>
        <v>0</v>
      </c>
      <c r="BI174" s="185">
        <f t="shared" si="28"/>
        <v>0</v>
      </c>
      <c r="BJ174" s="17" t="s">
        <v>80</v>
      </c>
      <c r="BK174" s="185">
        <f t="shared" si="29"/>
        <v>0</v>
      </c>
      <c r="BL174" s="17" t="s">
        <v>318</v>
      </c>
      <c r="BM174" s="184" t="s">
        <v>384</v>
      </c>
    </row>
    <row r="175" spans="1:65" s="2" customFormat="1" ht="24.2" customHeight="1" x14ac:dyDescent="0.2">
      <c r="A175" s="34"/>
      <c r="B175" s="35"/>
      <c r="C175" s="191" t="s">
        <v>252</v>
      </c>
      <c r="D175" s="191" t="s">
        <v>155</v>
      </c>
      <c r="E175" s="192" t="s">
        <v>1443</v>
      </c>
      <c r="F175" s="193" t="s">
        <v>1444</v>
      </c>
      <c r="G175" s="194" t="s">
        <v>296</v>
      </c>
      <c r="H175" s="195">
        <v>8</v>
      </c>
      <c r="I175" s="196"/>
      <c r="J175" s="197">
        <f t="shared" si="20"/>
        <v>0</v>
      </c>
      <c r="K175" s="193" t="s">
        <v>19</v>
      </c>
      <c r="L175" s="198"/>
      <c r="M175" s="199" t="s">
        <v>19</v>
      </c>
      <c r="N175" s="200" t="s">
        <v>43</v>
      </c>
      <c r="O175" s="64"/>
      <c r="P175" s="182">
        <f t="shared" si="21"/>
        <v>0</v>
      </c>
      <c r="Q175" s="182">
        <v>0</v>
      </c>
      <c r="R175" s="182">
        <f t="shared" si="22"/>
        <v>0</v>
      </c>
      <c r="S175" s="182">
        <v>0</v>
      </c>
      <c r="T175" s="183">
        <f t="shared" si="23"/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84" t="s">
        <v>710</v>
      </c>
      <c r="AT175" s="184" t="s">
        <v>155</v>
      </c>
      <c r="AU175" s="184" t="s">
        <v>82</v>
      </c>
      <c r="AY175" s="17" t="s">
        <v>143</v>
      </c>
      <c r="BE175" s="185">
        <f t="shared" si="24"/>
        <v>0</v>
      </c>
      <c r="BF175" s="185">
        <f t="shared" si="25"/>
        <v>0</v>
      </c>
      <c r="BG175" s="185">
        <f t="shared" si="26"/>
        <v>0</v>
      </c>
      <c r="BH175" s="185">
        <f t="shared" si="27"/>
        <v>0</v>
      </c>
      <c r="BI175" s="185">
        <f t="shared" si="28"/>
        <v>0</v>
      </c>
      <c r="BJ175" s="17" t="s">
        <v>80</v>
      </c>
      <c r="BK175" s="185">
        <f t="shared" si="29"/>
        <v>0</v>
      </c>
      <c r="BL175" s="17" t="s">
        <v>318</v>
      </c>
      <c r="BM175" s="184" t="s">
        <v>388</v>
      </c>
    </row>
    <row r="176" spans="1:65" s="2" customFormat="1" ht="21.75" customHeight="1" x14ac:dyDescent="0.2">
      <c r="A176" s="34"/>
      <c r="B176" s="35"/>
      <c r="C176" s="191" t="s">
        <v>1445</v>
      </c>
      <c r="D176" s="191" t="s">
        <v>155</v>
      </c>
      <c r="E176" s="192" t="s">
        <v>1446</v>
      </c>
      <c r="F176" s="193" t="s">
        <v>1447</v>
      </c>
      <c r="G176" s="194" t="s">
        <v>296</v>
      </c>
      <c r="H176" s="195">
        <v>5</v>
      </c>
      <c r="I176" s="196"/>
      <c r="J176" s="197">
        <f t="shared" si="20"/>
        <v>0</v>
      </c>
      <c r="K176" s="193" t="s">
        <v>19</v>
      </c>
      <c r="L176" s="198"/>
      <c r="M176" s="199" t="s">
        <v>19</v>
      </c>
      <c r="N176" s="200" t="s">
        <v>43</v>
      </c>
      <c r="O176" s="64"/>
      <c r="P176" s="182">
        <f t="shared" si="21"/>
        <v>0</v>
      </c>
      <c r="Q176" s="182">
        <v>0</v>
      </c>
      <c r="R176" s="182">
        <f t="shared" si="22"/>
        <v>0</v>
      </c>
      <c r="S176" s="182">
        <v>0</v>
      </c>
      <c r="T176" s="183">
        <f t="shared" si="23"/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84" t="s">
        <v>710</v>
      </c>
      <c r="AT176" s="184" t="s">
        <v>155</v>
      </c>
      <c r="AU176" s="184" t="s">
        <v>82</v>
      </c>
      <c r="AY176" s="17" t="s">
        <v>143</v>
      </c>
      <c r="BE176" s="185">
        <f t="shared" si="24"/>
        <v>0</v>
      </c>
      <c r="BF176" s="185">
        <f t="shared" si="25"/>
        <v>0</v>
      </c>
      <c r="BG176" s="185">
        <f t="shared" si="26"/>
        <v>0</v>
      </c>
      <c r="BH176" s="185">
        <f t="shared" si="27"/>
        <v>0</v>
      </c>
      <c r="BI176" s="185">
        <f t="shared" si="28"/>
        <v>0</v>
      </c>
      <c r="BJ176" s="17" t="s">
        <v>80</v>
      </c>
      <c r="BK176" s="185">
        <f t="shared" si="29"/>
        <v>0</v>
      </c>
      <c r="BL176" s="17" t="s">
        <v>318</v>
      </c>
      <c r="BM176" s="184" t="s">
        <v>391</v>
      </c>
    </row>
    <row r="177" spans="1:65" s="2" customFormat="1" ht="16.5" customHeight="1" x14ac:dyDescent="0.2">
      <c r="A177" s="34"/>
      <c r="B177" s="35"/>
      <c r="C177" s="173" t="s">
        <v>370</v>
      </c>
      <c r="D177" s="173" t="s">
        <v>146</v>
      </c>
      <c r="E177" s="174" t="s">
        <v>1448</v>
      </c>
      <c r="F177" s="175" t="s">
        <v>1449</v>
      </c>
      <c r="G177" s="176" t="s">
        <v>251</v>
      </c>
      <c r="H177" s="177">
        <v>39</v>
      </c>
      <c r="I177" s="178"/>
      <c r="J177" s="179">
        <f t="shared" si="20"/>
        <v>0</v>
      </c>
      <c r="K177" s="175" t="s">
        <v>19</v>
      </c>
      <c r="L177" s="39"/>
      <c r="M177" s="180" t="s">
        <v>19</v>
      </c>
      <c r="N177" s="181" t="s">
        <v>43</v>
      </c>
      <c r="O177" s="64"/>
      <c r="P177" s="182">
        <f t="shared" si="21"/>
        <v>0</v>
      </c>
      <c r="Q177" s="182">
        <v>0</v>
      </c>
      <c r="R177" s="182">
        <f t="shared" si="22"/>
        <v>0</v>
      </c>
      <c r="S177" s="182">
        <v>0</v>
      </c>
      <c r="T177" s="183">
        <f t="shared" si="23"/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84" t="s">
        <v>318</v>
      </c>
      <c r="AT177" s="184" t="s">
        <v>146</v>
      </c>
      <c r="AU177" s="184" t="s">
        <v>82</v>
      </c>
      <c r="AY177" s="17" t="s">
        <v>143</v>
      </c>
      <c r="BE177" s="185">
        <f t="shared" si="24"/>
        <v>0</v>
      </c>
      <c r="BF177" s="185">
        <f t="shared" si="25"/>
        <v>0</v>
      </c>
      <c r="BG177" s="185">
        <f t="shared" si="26"/>
        <v>0</v>
      </c>
      <c r="BH177" s="185">
        <f t="shared" si="27"/>
        <v>0</v>
      </c>
      <c r="BI177" s="185">
        <f t="shared" si="28"/>
        <v>0</v>
      </c>
      <c r="BJ177" s="17" t="s">
        <v>80</v>
      </c>
      <c r="BK177" s="185">
        <f t="shared" si="29"/>
        <v>0</v>
      </c>
      <c r="BL177" s="17" t="s">
        <v>318</v>
      </c>
      <c r="BM177" s="184" t="s">
        <v>396</v>
      </c>
    </row>
    <row r="178" spans="1:65" s="2" customFormat="1" ht="16.5" customHeight="1" x14ac:dyDescent="0.2">
      <c r="A178" s="34"/>
      <c r="B178" s="35"/>
      <c r="C178" s="191" t="s">
        <v>283</v>
      </c>
      <c r="D178" s="191" t="s">
        <v>155</v>
      </c>
      <c r="E178" s="192" t="s">
        <v>1450</v>
      </c>
      <c r="F178" s="193" t="s">
        <v>1451</v>
      </c>
      <c r="G178" s="194" t="s">
        <v>296</v>
      </c>
      <c r="H178" s="195">
        <v>11</v>
      </c>
      <c r="I178" s="196"/>
      <c r="J178" s="197">
        <f t="shared" si="20"/>
        <v>0</v>
      </c>
      <c r="K178" s="193" t="s">
        <v>19</v>
      </c>
      <c r="L178" s="198"/>
      <c r="M178" s="199" t="s">
        <v>19</v>
      </c>
      <c r="N178" s="200" t="s">
        <v>43</v>
      </c>
      <c r="O178" s="64"/>
      <c r="P178" s="182">
        <f t="shared" si="21"/>
        <v>0</v>
      </c>
      <c r="Q178" s="182">
        <v>0</v>
      </c>
      <c r="R178" s="182">
        <f t="shared" si="22"/>
        <v>0</v>
      </c>
      <c r="S178" s="182">
        <v>0</v>
      </c>
      <c r="T178" s="183">
        <f t="shared" si="23"/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84" t="s">
        <v>710</v>
      </c>
      <c r="AT178" s="184" t="s">
        <v>155</v>
      </c>
      <c r="AU178" s="184" t="s">
        <v>82</v>
      </c>
      <c r="AY178" s="17" t="s">
        <v>143</v>
      </c>
      <c r="BE178" s="185">
        <f t="shared" si="24"/>
        <v>0</v>
      </c>
      <c r="BF178" s="185">
        <f t="shared" si="25"/>
        <v>0</v>
      </c>
      <c r="BG178" s="185">
        <f t="shared" si="26"/>
        <v>0</v>
      </c>
      <c r="BH178" s="185">
        <f t="shared" si="27"/>
        <v>0</v>
      </c>
      <c r="BI178" s="185">
        <f t="shared" si="28"/>
        <v>0</v>
      </c>
      <c r="BJ178" s="17" t="s">
        <v>80</v>
      </c>
      <c r="BK178" s="185">
        <f t="shared" si="29"/>
        <v>0</v>
      </c>
      <c r="BL178" s="17" t="s">
        <v>318</v>
      </c>
      <c r="BM178" s="184" t="s">
        <v>399</v>
      </c>
    </row>
    <row r="179" spans="1:65" s="2" customFormat="1" ht="16.5" customHeight="1" x14ac:dyDescent="0.2">
      <c r="A179" s="34"/>
      <c r="B179" s="35"/>
      <c r="C179" s="191" t="s">
        <v>1452</v>
      </c>
      <c r="D179" s="191" t="s">
        <v>155</v>
      </c>
      <c r="E179" s="192" t="s">
        <v>1453</v>
      </c>
      <c r="F179" s="193" t="s">
        <v>1454</v>
      </c>
      <c r="G179" s="194" t="s">
        <v>296</v>
      </c>
      <c r="H179" s="195">
        <v>19</v>
      </c>
      <c r="I179" s="196"/>
      <c r="J179" s="197">
        <f t="shared" si="20"/>
        <v>0</v>
      </c>
      <c r="K179" s="193" t="s">
        <v>19</v>
      </c>
      <c r="L179" s="198"/>
      <c r="M179" s="199" t="s">
        <v>19</v>
      </c>
      <c r="N179" s="200" t="s">
        <v>43</v>
      </c>
      <c r="O179" s="64"/>
      <c r="P179" s="182">
        <f t="shared" si="21"/>
        <v>0</v>
      </c>
      <c r="Q179" s="182">
        <v>0</v>
      </c>
      <c r="R179" s="182">
        <f t="shared" si="22"/>
        <v>0</v>
      </c>
      <c r="S179" s="182">
        <v>0</v>
      </c>
      <c r="T179" s="183">
        <f t="shared" si="23"/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84" t="s">
        <v>710</v>
      </c>
      <c r="AT179" s="184" t="s">
        <v>155</v>
      </c>
      <c r="AU179" s="184" t="s">
        <v>82</v>
      </c>
      <c r="AY179" s="17" t="s">
        <v>143</v>
      </c>
      <c r="BE179" s="185">
        <f t="shared" si="24"/>
        <v>0</v>
      </c>
      <c r="BF179" s="185">
        <f t="shared" si="25"/>
        <v>0</v>
      </c>
      <c r="BG179" s="185">
        <f t="shared" si="26"/>
        <v>0</v>
      </c>
      <c r="BH179" s="185">
        <f t="shared" si="27"/>
        <v>0</v>
      </c>
      <c r="BI179" s="185">
        <f t="shared" si="28"/>
        <v>0</v>
      </c>
      <c r="BJ179" s="17" t="s">
        <v>80</v>
      </c>
      <c r="BK179" s="185">
        <f t="shared" si="29"/>
        <v>0</v>
      </c>
      <c r="BL179" s="17" t="s">
        <v>318</v>
      </c>
      <c r="BM179" s="184" t="s">
        <v>404</v>
      </c>
    </row>
    <row r="180" spans="1:65" s="2" customFormat="1" ht="16.5" customHeight="1" x14ac:dyDescent="0.2">
      <c r="A180" s="34"/>
      <c r="B180" s="35"/>
      <c r="C180" s="191" t="s">
        <v>287</v>
      </c>
      <c r="D180" s="191" t="s">
        <v>155</v>
      </c>
      <c r="E180" s="192" t="s">
        <v>1455</v>
      </c>
      <c r="F180" s="193" t="s">
        <v>1456</v>
      </c>
      <c r="G180" s="194" t="s">
        <v>296</v>
      </c>
      <c r="H180" s="195">
        <v>9</v>
      </c>
      <c r="I180" s="196"/>
      <c r="J180" s="197">
        <f t="shared" si="20"/>
        <v>0</v>
      </c>
      <c r="K180" s="193" t="s">
        <v>19</v>
      </c>
      <c r="L180" s="198"/>
      <c r="M180" s="199" t="s">
        <v>19</v>
      </c>
      <c r="N180" s="200" t="s">
        <v>43</v>
      </c>
      <c r="O180" s="64"/>
      <c r="P180" s="182">
        <f t="shared" si="21"/>
        <v>0</v>
      </c>
      <c r="Q180" s="182">
        <v>0</v>
      </c>
      <c r="R180" s="182">
        <f t="shared" si="22"/>
        <v>0</v>
      </c>
      <c r="S180" s="182">
        <v>0</v>
      </c>
      <c r="T180" s="183">
        <f t="shared" si="23"/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84" t="s">
        <v>710</v>
      </c>
      <c r="AT180" s="184" t="s">
        <v>155</v>
      </c>
      <c r="AU180" s="184" t="s">
        <v>82</v>
      </c>
      <c r="AY180" s="17" t="s">
        <v>143</v>
      </c>
      <c r="BE180" s="185">
        <f t="shared" si="24"/>
        <v>0</v>
      </c>
      <c r="BF180" s="185">
        <f t="shared" si="25"/>
        <v>0</v>
      </c>
      <c r="BG180" s="185">
        <f t="shared" si="26"/>
        <v>0</v>
      </c>
      <c r="BH180" s="185">
        <f t="shared" si="27"/>
        <v>0</v>
      </c>
      <c r="BI180" s="185">
        <f t="shared" si="28"/>
        <v>0</v>
      </c>
      <c r="BJ180" s="17" t="s">
        <v>80</v>
      </c>
      <c r="BK180" s="185">
        <f t="shared" si="29"/>
        <v>0</v>
      </c>
      <c r="BL180" s="17" t="s">
        <v>318</v>
      </c>
      <c r="BM180" s="184" t="s">
        <v>409</v>
      </c>
    </row>
    <row r="181" spans="1:65" s="2" customFormat="1" ht="16.5" customHeight="1" x14ac:dyDescent="0.2">
      <c r="A181" s="34"/>
      <c r="B181" s="35"/>
      <c r="C181" s="173" t="s">
        <v>1457</v>
      </c>
      <c r="D181" s="173" t="s">
        <v>146</v>
      </c>
      <c r="E181" s="174" t="s">
        <v>1458</v>
      </c>
      <c r="F181" s="175" t="s">
        <v>1459</v>
      </c>
      <c r="G181" s="176" t="s">
        <v>296</v>
      </c>
      <c r="H181" s="177">
        <v>123</v>
      </c>
      <c r="I181" s="178"/>
      <c r="J181" s="179">
        <f t="shared" si="20"/>
        <v>0</v>
      </c>
      <c r="K181" s="175" t="s">
        <v>19</v>
      </c>
      <c r="L181" s="39"/>
      <c r="M181" s="180" t="s">
        <v>19</v>
      </c>
      <c r="N181" s="181" t="s">
        <v>43</v>
      </c>
      <c r="O181" s="64"/>
      <c r="P181" s="182">
        <f t="shared" si="21"/>
        <v>0</v>
      </c>
      <c r="Q181" s="182">
        <v>0</v>
      </c>
      <c r="R181" s="182">
        <f t="shared" si="22"/>
        <v>0</v>
      </c>
      <c r="S181" s="182">
        <v>0</v>
      </c>
      <c r="T181" s="183">
        <f t="shared" si="23"/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84" t="s">
        <v>318</v>
      </c>
      <c r="AT181" s="184" t="s">
        <v>146</v>
      </c>
      <c r="AU181" s="184" t="s">
        <v>82</v>
      </c>
      <c r="AY181" s="17" t="s">
        <v>143</v>
      </c>
      <c r="BE181" s="185">
        <f t="shared" si="24"/>
        <v>0</v>
      </c>
      <c r="BF181" s="185">
        <f t="shared" si="25"/>
        <v>0</v>
      </c>
      <c r="BG181" s="185">
        <f t="shared" si="26"/>
        <v>0</v>
      </c>
      <c r="BH181" s="185">
        <f t="shared" si="27"/>
        <v>0</v>
      </c>
      <c r="BI181" s="185">
        <f t="shared" si="28"/>
        <v>0</v>
      </c>
      <c r="BJ181" s="17" t="s">
        <v>80</v>
      </c>
      <c r="BK181" s="185">
        <f t="shared" si="29"/>
        <v>0</v>
      </c>
      <c r="BL181" s="17" t="s">
        <v>318</v>
      </c>
      <c r="BM181" s="184" t="s">
        <v>623</v>
      </c>
    </row>
    <row r="182" spans="1:65" s="2" customFormat="1" ht="16.5" customHeight="1" x14ac:dyDescent="0.2">
      <c r="A182" s="34"/>
      <c r="B182" s="35"/>
      <c r="C182" s="191" t="s">
        <v>292</v>
      </c>
      <c r="D182" s="191" t="s">
        <v>155</v>
      </c>
      <c r="E182" s="192" t="s">
        <v>1460</v>
      </c>
      <c r="F182" s="193" t="s">
        <v>1461</v>
      </c>
      <c r="G182" s="194" t="s">
        <v>296</v>
      </c>
      <c r="H182" s="195">
        <v>7</v>
      </c>
      <c r="I182" s="196"/>
      <c r="J182" s="197">
        <f t="shared" si="20"/>
        <v>0</v>
      </c>
      <c r="K182" s="193" t="s">
        <v>19</v>
      </c>
      <c r="L182" s="198"/>
      <c r="M182" s="199" t="s">
        <v>19</v>
      </c>
      <c r="N182" s="200" t="s">
        <v>43</v>
      </c>
      <c r="O182" s="64"/>
      <c r="P182" s="182">
        <f t="shared" si="21"/>
        <v>0</v>
      </c>
      <c r="Q182" s="182">
        <v>0</v>
      </c>
      <c r="R182" s="182">
        <f t="shared" si="22"/>
        <v>0</v>
      </c>
      <c r="S182" s="182">
        <v>0</v>
      </c>
      <c r="T182" s="183">
        <f t="shared" si="23"/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84" t="s">
        <v>710</v>
      </c>
      <c r="AT182" s="184" t="s">
        <v>155</v>
      </c>
      <c r="AU182" s="184" t="s">
        <v>82</v>
      </c>
      <c r="AY182" s="17" t="s">
        <v>143</v>
      </c>
      <c r="BE182" s="185">
        <f t="shared" si="24"/>
        <v>0</v>
      </c>
      <c r="BF182" s="185">
        <f t="shared" si="25"/>
        <v>0</v>
      </c>
      <c r="BG182" s="185">
        <f t="shared" si="26"/>
        <v>0</v>
      </c>
      <c r="BH182" s="185">
        <f t="shared" si="27"/>
        <v>0</v>
      </c>
      <c r="BI182" s="185">
        <f t="shared" si="28"/>
        <v>0</v>
      </c>
      <c r="BJ182" s="17" t="s">
        <v>80</v>
      </c>
      <c r="BK182" s="185">
        <f t="shared" si="29"/>
        <v>0</v>
      </c>
      <c r="BL182" s="17" t="s">
        <v>318</v>
      </c>
      <c r="BM182" s="184" t="s">
        <v>633</v>
      </c>
    </row>
    <row r="183" spans="1:65" s="2" customFormat="1" ht="16.5" customHeight="1" x14ac:dyDescent="0.2">
      <c r="A183" s="34"/>
      <c r="B183" s="35"/>
      <c r="C183" s="191" t="s">
        <v>297</v>
      </c>
      <c r="D183" s="191" t="s">
        <v>155</v>
      </c>
      <c r="E183" s="192" t="s">
        <v>1462</v>
      </c>
      <c r="F183" s="193" t="s">
        <v>1463</v>
      </c>
      <c r="G183" s="194" t="s">
        <v>296</v>
      </c>
      <c r="H183" s="195">
        <v>4</v>
      </c>
      <c r="I183" s="196"/>
      <c r="J183" s="197">
        <f t="shared" si="20"/>
        <v>0</v>
      </c>
      <c r="K183" s="193" t="s">
        <v>19</v>
      </c>
      <c r="L183" s="198"/>
      <c r="M183" s="199" t="s">
        <v>19</v>
      </c>
      <c r="N183" s="200" t="s">
        <v>43</v>
      </c>
      <c r="O183" s="64"/>
      <c r="P183" s="182">
        <f t="shared" si="21"/>
        <v>0</v>
      </c>
      <c r="Q183" s="182">
        <v>0</v>
      </c>
      <c r="R183" s="182">
        <f t="shared" si="22"/>
        <v>0</v>
      </c>
      <c r="S183" s="182">
        <v>0</v>
      </c>
      <c r="T183" s="183">
        <f t="shared" si="23"/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84" t="s">
        <v>710</v>
      </c>
      <c r="AT183" s="184" t="s">
        <v>155</v>
      </c>
      <c r="AU183" s="184" t="s">
        <v>82</v>
      </c>
      <c r="AY183" s="17" t="s">
        <v>143</v>
      </c>
      <c r="BE183" s="185">
        <f t="shared" si="24"/>
        <v>0</v>
      </c>
      <c r="BF183" s="185">
        <f t="shared" si="25"/>
        <v>0</v>
      </c>
      <c r="BG183" s="185">
        <f t="shared" si="26"/>
        <v>0</v>
      </c>
      <c r="BH183" s="185">
        <f t="shared" si="27"/>
        <v>0</v>
      </c>
      <c r="BI183" s="185">
        <f t="shared" si="28"/>
        <v>0</v>
      </c>
      <c r="BJ183" s="17" t="s">
        <v>80</v>
      </c>
      <c r="BK183" s="185">
        <f t="shared" si="29"/>
        <v>0</v>
      </c>
      <c r="BL183" s="17" t="s">
        <v>318</v>
      </c>
      <c r="BM183" s="184" t="s">
        <v>413</v>
      </c>
    </row>
    <row r="184" spans="1:65" s="2" customFormat="1" ht="16.5" customHeight="1" x14ac:dyDescent="0.2">
      <c r="A184" s="34"/>
      <c r="B184" s="35"/>
      <c r="C184" s="191" t="s">
        <v>302</v>
      </c>
      <c r="D184" s="191" t="s">
        <v>155</v>
      </c>
      <c r="E184" s="192" t="s">
        <v>1464</v>
      </c>
      <c r="F184" s="193" t="s">
        <v>1465</v>
      </c>
      <c r="G184" s="194" t="s">
        <v>296</v>
      </c>
      <c r="H184" s="195">
        <v>40</v>
      </c>
      <c r="I184" s="196"/>
      <c r="J184" s="197">
        <f t="shared" si="20"/>
        <v>0</v>
      </c>
      <c r="K184" s="193" t="s">
        <v>19</v>
      </c>
      <c r="L184" s="198"/>
      <c r="M184" s="199" t="s">
        <v>19</v>
      </c>
      <c r="N184" s="200" t="s">
        <v>43</v>
      </c>
      <c r="O184" s="64"/>
      <c r="P184" s="182">
        <f t="shared" si="21"/>
        <v>0</v>
      </c>
      <c r="Q184" s="182">
        <v>0</v>
      </c>
      <c r="R184" s="182">
        <f t="shared" si="22"/>
        <v>0</v>
      </c>
      <c r="S184" s="182">
        <v>0</v>
      </c>
      <c r="T184" s="183">
        <f t="shared" si="23"/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84" t="s">
        <v>710</v>
      </c>
      <c r="AT184" s="184" t="s">
        <v>155</v>
      </c>
      <c r="AU184" s="184" t="s">
        <v>82</v>
      </c>
      <c r="AY184" s="17" t="s">
        <v>143</v>
      </c>
      <c r="BE184" s="185">
        <f t="shared" si="24"/>
        <v>0</v>
      </c>
      <c r="BF184" s="185">
        <f t="shared" si="25"/>
        <v>0</v>
      </c>
      <c r="BG184" s="185">
        <f t="shared" si="26"/>
        <v>0</v>
      </c>
      <c r="BH184" s="185">
        <f t="shared" si="27"/>
        <v>0</v>
      </c>
      <c r="BI184" s="185">
        <f t="shared" si="28"/>
        <v>0</v>
      </c>
      <c r="BJ184" s="17" t="s">
        <v>80</v>
      </c>
      <c r="BK184" s="185">
        <f t="shared" si="29"/>
        <v>0</v>
      </c>
      <c r="BL184" s="17" t="s">
        <v>318</v>
      </c>
      <c r="BM184" s="184" t="s">
        <v>423</v>
      </c>
    </row>
    <row r="185" spans="1:65" s="2" customFormat="1" ht="16.5" customHeight="1" x14ac:dyDescent="0.2">
      <c r="A185" s="34"/>
      <c r="B185" s="35"/>
      <c r="C185" s="191" t="s">
        <v>304</v>
      </c>
      <c r="D185" s="191" t="s">
        <v>155</v>
      </c>
      <c r="E185" s="192" t="s">
        <v>1466</v>
      </c>
      <c r="F185" s="193" t="s">
        <v>1467</v>
      </c>
      <c r="G185" s="194" t="s">
        <v>296</v>
      </c>
      <c r="H185" s="195">
        <v>1</v>
      </c>
      <c r="I185" s="196"/>
      <c r="J185" s="197">
        <f t="shared" si="20"/>
        <v>0</v>
      </c>
      <c r="K185" s="193" t="s">
        <v>19</v>
      </c>
      <c r="L185" s="198"/>
      <c r="M185" s="199" t="s">
        <v>19</v>
      </c>
      <c r="N185" s="200" t="s">
        <v>43</v>
      </c>
      <c r="O185" s="64"/>
      <c r="P185" s="182">
        <f t="shared" si="21"/>
        <v>0</v>
      </c>
      <c r="Q185" s="182">
        <v>0</v>
      </c>
      <c r="R185" s="182">
        <f t="shared" si="22"/>
        <v>0</v>
      </c>
      <c r="S185" s="182">
        <v>0</v>
      </c>
      <c r="T185" s="183">
        <f t="shared" si="23"/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84" t="s">
        <v>710</v>
      </c>
      <c r="AT185" s="184" t="s">
        <v>155</v>
      </c>
      <c r="AU185" s="184" t="s">
        <v>82</v>
      </c>
      <c r="AY185" s="17" t="s">
        <v>143</v>
      </c>
      <c r="BE185" s="185">
        <f t="shared" si="24"/>
        <v>0</v>
      </c>
      <c r="BF185" s="185">
        <f t="shared" si="25"/>
        <v>0</v>
      </c>
      <c r="BG185" s="185">
        <f t="shared" si="26"/>
        <v>0</v>
      </c>
      <c r="BH185" s="185">
        <f t="shared" si="27"/>
        <v>0</v>
      </c>
      <c r="BI185" s="185">
        <f t="shared" si="28"/>
        <v>0</v>
      </c>
      <c r="BJ185" s="17" t="s">
        <v>80</v>
      </c>
      <c r="BK185" s="185">
        <f t="shared" si="29"/>
        <v>0</v>
      </c>
      <c r="BL185" s="17" t="s">
        <v>318</v>
      </c>
      <c r="BM185" s="184" t="s">
        <v>435</v>
      </c>
    </row>
    <row r="186" spans="1:65" s="2" customFormat="1" ht="16.5" customHeight="1" x14ac:dyDescent="0.2">
      <c r="A186" s="34"/>
      <c r="B186" s="35"/>
      <c r="C186" s="191" t="s">
        <v>393</v>
      </c>
      <c r="D186" s="191" t="s">
        <v>155</v>
      </c>
      <c r="E186" s="192" t="s">
        <v>1468</v>
      </c>
      <c r="F186" s="193" t="s">
        <v>1469</v>
      </c>
      <c r="G186" s="194" t="s">
        <v>296</v>
      </c>
      <c r="H186" s="195">
        <v>37</v>
      </c>
      <c r="I186" s="196"/>
      <c r="J186" s="197">
        <f t="shared" si="20"/>
        <v>0</v>
      </c>
      <c r="K186" s="193" t="s">
        <v>19</v>
      </c>
      <c r="L186" s="198"/>
      <c r="M186" s="199" t="s">
        <v>19</v>
      </c>
      <c r="N186" s="200" t="s">
        <v>43</v>
      </c>
      <c r="O186" s="64"/>
      <c r="P186" s="182">
        <f t="shared" si="21"/>
        <v>0</v>
      </c>
      <c r="Q186" s="182">
        <v>0</v>
      </c>
      <c r="R186" s="182">
        <f t="shared" si="22"/>
        <v>0</v>
      </c>
      <c r="S186" s="182">
        <v>0</v>
      </c>
      <c r="T186" s="183">
        <f t="shared" si="23"/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84" t="s">
        <v>710</v>
      </c>
      <c r="AT186" s="184" t="s">
        <v>155</v>
      </c>
      <c r="AU186" s="184" t="s">
        <v>82</v>
      </c>
      <c r="AY186" s="17" t="s">
        <v>143</v>
      </c>
      <c r="BE186" s="185">
        <f t="shared" si="24"/>
        <v>0</v>
      </c>
      <c r="BF186" s="185">
        <f t="shared" si="25"/>
        <v>0</v>
      </c>
      <c r="BG186" s="185">
        <f t="shared" si="26"/>
        <v>0</v>
      </c>
      <c r="BH186" s="185">
        <f t="shared" si="27"/>
        <v>0</v>
      </c>
      <c r="BI186" s="185">
        <f t="shared" si="28"/>
        <v>0</v>
      </c>
      <c r="BJ186" s="17" t="s">
        <v>80</v>
      </c>
      <c r="BK186" s="185">
        <f t="shared" si="29"/>
        <v>0</v>
      </c>
      <c r="BL186" s="17" t="s">
        <v>318</v>
      </c>
      <c r="BM186" s="184" t="s">
        <v>439</v>
      </c>
    </row>
    <row r="187" spans="1:65" s="12" customFormat="1" ht="22.9" customHeight="1" x14ac:dyDescent="0.2">
      <c r="B187" s="157"/>
      <c r="C187" s="158"/>
      <c r="D187" s="159" t="s">
        <v>71</v>
      </c>
      <c r="E187" s="171" t="s">
        <v>1470</v>
      </c>
      <c r="F187" s="171" t="s">
        <v>1471</v>
      </c>
      <c r="G187" s="158"/>
      <c r="H187" s="158"/>
      <c r="I187" s="161"/>
      <c r="J187" s="172">
        <f>BK187</f>
        <v>0</v>
      </c>
      <c r="K187" s="158"/>
      <c r="L187" s="163"/>
      <c r="M187" s="164"/>
      <c r="N187" s="165"/>
      <c r="O187" s="165"/>
      <c r="P187" s="166">
        <f>SUM(P188:P193)</f>
        <v>0</v>
      </c>
      <c r="Q187" s="165"/>
      <c r="R187" s="166">
        <f>SUM(R188:R193)</f>
        <v>0</v>
      </c>
      <c r="S187" s="165"/>
      <c r="T187" s="167">
        <f>SUM(T188:T193)</f>
        <v>0</v>
      </c>
      <c r="AR187" s="168" t="s">
        <v>162</v>
      </c>
      <c r="AT187" s="169" t="s">
        <v>71</v>
      </c>
      <c r="AU187" s="169" t="s">
        <v>80</v>
      </c>
      <c r="AY187" s="168" t="s">
        <v>143</v>
      </c>
      <c r="BK187" s="170">
        <f>SUM(BK188:BK193)</f>
        <v>0</v>
      </c>
    </row>
    <row r="188" spans="1:65" s="2" customFormat="1" ht="24.2" customHeight="1" x14ac:dyDescent="0.2">
      <c r="A188" s="34"/>
      <c r="B188" s="35"/>
      <c r="C188" s="173" t="s">
        <v>448</v>
      </c>
      <c r="D188" s="173" t="s">
        <v>146</v>
      </c>
      <c r="E188" s="174" t="s">
        <v>1472</v>
      </c>
      <c r="F188" s="175" t="s">
        <v>1473</v>
      </c>
      <c r="G188" s="176" t="s">
        <v>296</v>
      </c>
      <c r="H188" s="177">
        <v>10</v>
      </c>
      <c r="I188" s="178"/>
      <c r="J188" s="179">
        <f t="shared" ref="J188:J193" si="30">ROUND(I188*H188,2)</f>
        <v>0</v>
      </c>
      <c r="K188" s="175" t="s">
        <v>19</v>
      </c>
      <c r="L188" s="39"/>
      <c r="M188" s="180" t="s">
        <v>19</v>
      </c>
      <c r="N188" s="181" t="s">
        <v>43</v>
      </c>
      <c r="O188" s="64"/>
      <c r="P188" s="182">
        <f t="shared" ref="P188:P193" si="31">O188*H188</f>
        <v>0</v>
      </c>
      <c r="Q188" s="182">
        <v>0</v>
      </c>
      <c r="R188" s="182">
        <f t="shared" ref="R188:R193" si="32">Q188*H188</f>
        <v>0</v>
      </c>
      <c r="S188" s="182">
        <v>0</v>
      </c>
      <c r="T188" s="183">
        <f t="shared" ref="T188:T193" si="33"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84" t="s">
        <v>318</v>
      </c>
      <c r="AT188" s="184" t="s">
        <v>146</v>
      </c>
      <c r="AU188" s="184" t="s">
        <v>82</v>
      </c>
      <c r="AY188" s="17" t="s">
        <v>143</v>
      </c>
      <c r="BE188" s="185">
        <f t="shared" ref="BE188:BE193" si="34">IF(N188="základní",J188,0)</f>
        <v>0</v>
      </c>
      <c r="BF188" s="185">
        <f t="shared" ref="BF188:BF193" si="35">IF(N188="snížená",J188,0)</f>
        <v>0</v>
      </c>
      <c r="BG188" s="185">
        <f t="shared" ref="BG188:BG193" si="36">IF(N188="zákl. přenesená",J188,0)</f>
        <v>0</v>
      </c>
      <c r="BH188" s="185">
        <f t="shared" ref="BH188:BH193" si="37">IF(N188="sníž. přenesená",J188,0)</f>
        <v>0</v>
      </c>
      <c r="BI188" s="185">
        <f t="shared" ref="BI188:BI193" si="38">IF(N188="nulová",J188,0)</f>
        <v>0</v>
      </c>
      <c r="BJ188" s="17" t="s">
        <v>80</v>
      </c>
      <c r="BK188" s="185">
        <f t="shared" ref="BK188:BK193" si="39">ROUND(I188*H188,2)</f>
        <v>0</v>
      </c>
      <c r="BL188" s="17" t="s">
        <v>318</v>
      </c>
      <c r="BM188" s="184" t="s">
        <v>443</v>
      </c>
    </row>
    <row r="189" spans="1:65" s="2" customFormat="1" ht="24.2" customHeight="1" x14ac:dyDescent="0.2">
      <c r="A189" s="34"/>
      <c r="B189" s="35"/>
      <c r="C189" s="173" t="s">
        <v>452</v>
      </c>
      <c r="D189" s="173" t="s">
        <v>146</v>
      </c>
      <c r="E189" s="174" t="s">
        <v>1474</v>
      </c>
      <c r="F189" s="175" t="s">
        <v>1475</v>
      </c>
      <c r="G189" s="176" t="s">
        <v>296</v>
      </c>
      <c r="H189" s="177">
        <v>340</v>
      </c>
      <c r="I189" s="178"/>
      <c r="J189" s="179">
        <f t="shared" si="30"/>
        <v>0</v>
      </c>
      <c r="K189" s="175" t="s">
        <v>19</v>
      </c>
      <c r="L189" s="39"/>
      <c r="M189" s="180" t="s">
        <v>19</v>
      </c>
      <c r="N189" s="181" t="s">
        <v>43</v>
      </c>
      <c r="O189" s="64"/>
      <c r="P189" s="182">
        <f t="shared" si="31"/>
        <v>0</v>
      </c>
      <c r="Q189" s="182">
        <v>0</v>
      </c>
      <c r="R189" s="182">
        <f t="shared" si="32"/>
        <v>0</v>
      </c>
      <c r="S189" s="182">
        <v>0</v>
      </c>
      <c r="T189" s="183">
        <f t="shared" si="33"/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84" t="s">
        <v>318</v>
      </c>
      <c r="AT189" s="184" t="s">
        <v>146</v>
      </c>
      <c r="AU189" s="184" t="s">
        <v>82</v>
      </c>
      <c r="AY189" s="17" t="s">
        <v>143</v>
      </c>
      <c r="BE189" s="185">
        <f t="shared" si="34"/>
        <v>0</v>
      </c>
      <c r="BF189" s="185">
        <f t="shared" si="35"/>
        <v>0</v>
      </c>
      <c r="BG189" s="185">
        <f t="shared" si="36"/>
        <v>0</v>
      </c>
      <c r="BH189" s="185">
        <f t="shared" si="37"/>
        <v>0</v>
      </c>
      <c r="BI189" s="185">
        <f t="shared" si="38"/>
        <v>0</v>
      </c>
      <c r="BJ189" s="17" t="s">
        <v>80</v>
      </c>
      <c r="BK189" s="185">
        <f t="shared" si="39"/>
        <v>0</v>
      </c>
      <c r="BL189" s="17" t="s">
        <v>318</v>
      </c>
      <c r="BM189" s="184" t="s">
        <v>834</v>
      </c>
    </row>
    <row r="190" spans="1:65" s="2" customFormat="1" ht="33" customHeight="1" x14ac:dyDescent="0.2">
      <c r="A190" s="34"/>
      <c r="B190" s="35"/>
      <c r="C190" s="173" t="s">
        <v>600</v>
      </c>
      <c r="D190" s="173" t="s">
        <v>146</v>
      </c>
      <c r="E190" s="174" t="s">
        <v>1476</v>
      </c>
      <c r="F190" s="175" t="s">
        <v>1477</v>
      </c>
      <c r="G190" s="176" t="s">
        <v>251</v>
      </c>
      <c r="H190" s="177">
        <v>1200</v>
      </c>
      <c r="I190" s="178"/>
      <c r="J190" s="179">
        <f t="shared" si="30"/>
        <v>0</v>
      </c>
      <c r="K190" s="175" t="s">
        <v>19</v>
      </c>
      <c r="L190" s="39"/>
      <c r="M190" s="180" t="s">
        <v>19</v>
      </c>
      <c r="N190" s="181" t="s">
        <v>43</v>
      </c>
      <c r="O190" s="64"/>
      <c r="P190" s="182">
        <f t="shared" si="31"/>
        <v>0</v>
      </c>
      <c r="Q190" s="182">
        <v>0</v>
      </c>
      <c r="R190" s="182">
        <f t="shared" si="32"/>
        <v>0</v>
      </c>
      <c r="S190" s="182">
        <v>0</v>
      </c>
      <c r="T190" s="183">
        <f t="shared" si="33"/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84" t="s">
        <v>318</v>
      </c>
      <c r="AT190" s="184" t="s">
        <v>146</v>
      </c>
      <c r="AU190" s="184" t="s">
        <v>82</v>
      </c>
      <c r="AY190" s="17" t="s">
        <v>143</v>
      </c>
      <c r="BE190" s="185">
        <f t="shared" si="34"/>
        <v>0</v>
      </c>
      <c r="BF190" s="185">
        <f t="shared" si="35"/>
        <v>0</v>
      </c>
      <c r="BG190" s="185">
        <f t="shared" si="36"/>
        <v>0</v>
      </c>
      <c r="BH190" s="185">
        <f t="shared" si="37"/>
        <v>0</v>
      </c>
      <c r="BI190" s="185">
        <f t="shared" si="38"/>
        <v>0</v>
      </c>
      <c r="BJ190" s="17" t="s">
        <v>80</v>
      </c>
      <c r="BK190" s="185">
        <f t="shared" si="39"/>
        <v>0</v>
      </c>
      <c r="BL190" s="17" t="s">
        <v>318</v>
      </c>
      <c r="BM190" s="184" t="s">
        <v>447</v>
      </c>
    </row>
    <row r="191" spans="1:65" s="2" customFormat="1" ht="24.2" customHeight="1" x14ac:dyDescent="0.2">
      <c r="A191" s="34"/>
      <c r="B191" s="35"/>
      <c r="C191" s="173" t="s">
        <v>1397</v>
      </c>
      <c r="D191" s="173" t="s">
        <v>146</v>
      </c>
      <c r="E191" s="174" t="s">
        <v>1478</v>
      </c>
      <c r="F191" s="175" t="s">
        <v>1479</v>
      </c>
      <c r="G191" s="176" t="s">
        <v>149</v>
      </c>
      <c r="H191" s="177">
        <v>3</v>
      </c>
      <c r="I191" s="178"/>
      <c r="J191" s="179">
        <f t="shared" si="30"/>
        <v>0</v>
      </c>
      <c r="K191" s="175" t="s">
        <v>19</v>
      </c>
      <c r="L191" s="39"/>
      <c r="M191" s="180" t="s">
        <v>19</v>
      </c>
      <c r="N191" s="181" t="s">
        <v>43</v>
      </c>
      <c r="O191" s="64"/>
      <c r="P191" s="182">
        <f t="shared" si="31"/>
        <v>0</v>
      </c>
      <c r="Q191" s="182">
        <v>0</v>
      </c>
      <c r="R191" s="182">
        <f t="shared" si="32"/>
        <v>0</v>
      </c>
      <c r="S191" s="182">
        <v>0</v>
      </c>
      <c r="T191" s="183">
        <f t="shared" si="33"/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84" t="s">
        <v>318</v>
      </c>
      <c r="AT191" s="184" t="s">
        <v>146</v>
      </c>
      <c r="AU191" s="184" t="s">
        <v>82</v>
      </c>
      <c r="AY191" s="17" t="s">
        <v>143</v>
      </c>
      <c r="BE191" s="185">
        <f t="shared" si="34"/>
        <v>0</v>
      </c>
      <c r="BF191" s="185">
        <f t="shared" si="35"/>
        <v>0</v>
      </c>
      <c r="BG191" s="185">
        <f t="shared" si="36"/>
        <v>0</v>
      </c>
      <c r="BH191" s="185">
        <f t="shared" si="37"/>
        <v>0</v>
      </c>
      <c r="BI191" s="185">
        <f t="shared" si="38"/>
        <v>0</v>
      </c>
      <c r="BJ191" s="17" t="s">
        <v>80</v>
      </c>
      <c r="BK191" s="185">
        <f t="shared" si="39"/>
        <v>0</v>
      </c>
      <c r="BL191" s="17" t="s">
        <v>318</v>
      </c>
      <c r="BM191" s="184" t="s">
        <v>451</v>
      </c>
    </row>
    <row r="192" spans="1:65" s="2" customFormat="1" ht="24.2" customHeight="1" x14ac:dyDescent="0.2">
      <c r="A192" s="34"/>
      <c r="B192" s="35"/>
      <c r="C192" s="173" t="s">
        <v>593</v>
      </c>
      <c r="D192" s="173" t="s">
        <v>146</v>
      </c>
      <c r="E192" s="174" t="s">
        <v>1480</v>
      </c>
      <c r="F192" s="175" t="s">
        <v>1481</v>
      </c>
      <c r="G192" s="176" t="s">
        <v>251</v>
      </c>
      <c r="H192" s="177">
        <v>600</v>
      </c>
      <c r="I192" s="178"/>
      <c r="J192" s="179">
        <f t="shared" si="30"/>
        <v>0</v>
      </c>
      <c r="K192" s="175" t="s">
        <v>19</v>
      </c>
      <c r="L192" s="39"/>
      <c r="M192" s="180" t="s">
        <v>19</v>
      </c>
      <c r="N192" s="181" t="s">
        <v>43</v>
      </c>
      <c r="O192" s="64"/>
      <c r="P192" s="182">
        <f t="shared" si="31"/>
        <v>0</v>
      </c>
      <c r="Q192" s="182">
        <v>0</v>
      </c>
      <c r="R192" s="182">
        <f t="shared" si="32"/>
        <v>0</v>
      </c>
      <c r="S192" s="182">
        <v>0</v>
      </c>
      <c r="T192" s="183">
        <f t="shared" si="33"/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84" t="s">
        <v>318</v>
      </c>
      <c r="AT192" s="184" t="s">
        <v>146</v>
      </c>
      <c r="AU192" s="184" t="s">
        <v>82</v>
      </c>
      <c r="AY192" s="17" t="s">
        <v>143</v>
      </c>
      <c r="BE192" s="185">
        <f t="shared" si="34"/>
        <v>0</v>
      </c>
      <c r="BF192" s="185">
        <f t="shared" si="35"/>
        <v>0</v>
      </c>
      <c r="BG192" s="185">
        <f t="shared" si="36"/>
        <v>0</v>
      </c>
      <c r="BH192" s="185">
        <f t="shared" si="37"/>
        <v>0</v>
      </c>
      <c r="BI192" s="185">
        <f t="shared" si="38"/>
        <v>0</v>
      </c>
      <c r="BJ192" s="17" t="s">
        <v>80</v>
      </c>
      <c r="BK192" s="185">
        <f t="shared" si="39"/>
        <v>0</v>
      </c>
      <c r="BL192" s="17" t="s">
        <v>318</v>
      </c>
      <c r="BM192" s="184" t="s">
        <v>455</v>
      </c>
    </row>
    <row r="193" spans="1:65" s="2" customFormat="1" ht="16.5" customHeight="1" x14ac:dyDescent="0.2">
      <c r="A193" s="34"/>
      <c r="B193" s="35"/>
      <c r="C193" s="173" t="s">
        <v>1482</v>
      </c>
      <c r="D193" s="173" t="s">
        <v>146</v>
      </c>
      <c r="E193" s="174" t="s">
        <v>1483</v>
      </c>
      <c r="F193" s="175" t="s">
        <v>1484</v>
      </c>
      <c r="G193" s="176" t="s">
        <v>149</v>
      </c>
      <c r="H193" s="177">
        <v>2</v>
      </c>
      <c r="I193" s="178"/>
      <c r="J193" s="179">
        <f t="shared" si="30"/>
        <v>0</v>
      </c>
      <c r="K193" s="175" t="s">
        <v>19</v>
      </c>
      <c r="L193" s="39"/>
      <c r="M193" s="238" t="s">
        <v>19</v>
      </c>
      <c r="N193" s="239" t="s">
        <v>43</v>
      </c>
      <c r="O193" s="236"/>
      <c r="P193" s="240">
        <f t="shared" si="31"/>
        <v>0</v>
      </c>
      <c r="Q193" s="240">
        <v>0</v>
      </c>
      <c r="R193" s="240">
        <f t="shared" si="32"/>
        <v>0</v>
      </c>
      <c r="S193" s="240">
        <v>0</v>
      </c>
      <c r="T193" s="241">
        <f t="shared" si="33"/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84" t="s">
        <v>318</v>
      </c>
      <c r="AT193" s="184" t="s">
        <v>146</v>
      </c>
      <c r="AU193" s="184" t="s">
        <v>82</v>
      </c>
      <c r="AY193" s="17" t="s">
        <v>143</v>
      </c>
      <c r="BE193" s="185">
        <f t="shared" si="34"/>
        <v>0</v>
      </c>
      <c r="BF193" s="185">
        <f t="shared" si="35"/>
        <v>0</v>
      </c>
      <c r="BG193" s="185">
        <f t="shared" si="36"/>
        <v>0</v>
      </c>
      <c r="BH193" s="185">
        <f t="shared" si="37"/>
        <v>0</v>
      </c>
      <c r="BI193" s="185">
        <f t="shared" si="38"/>
        <v>0</v>
      </c>
      <c r="BJ193" s="17" t="s">
        <v>80</v>
      </c>
      <c r="BK193" s="185">
        <f t="shared" si="39"/>
        <v>0</v>
      </c>
      <c r="BL193" s="17" t="s">
        <v>318</v>
      </c>
      <c r="BM193" s="184" t="s">
        <v>458</v>
      </c>
    </row>
    <row r="194" spans="1:65" s="2" customFormat="1" ht="6.95" customHeight="1" x14ac:dyDescent="0.2">
      <c r="A194" s="34"/>
      <c r="B194" s="47"/>
      <c r="C194" s="48"/>
      <c r="D194" s="48"/>
      <c r="E194" s="48"/>
      <c r="F194" s="48"/>
      <c r="G194" s="48"/>
      <c r="H194" s="48"/>
      <c r="I194" s="48"/>
      <c r="J194" s="48"/>
      <c r="K194" s="48"/>
      <c r="L194" s="39"/>
      <c r="M194" s="34"/>
      <c r="O194" s="34"/>
      <c r="P194" s="34"/>
      <c r="Q194" s="34"/>
      <c r="R194" s="34"/>
      <c r="S194" s="34"/>
      <c r="T194" s="34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</row>
  </sheetData>
  <sheetProtection algorithmName="SHA-512" hashValue="uVJ/4wGsB/81uqBcqkiv1yGQ6RqMbAFZFR6Qz5gM2WueyVisI760OrCVbXTbzL3SEQqoHBlhh8JMq5PE1SlOXg==" saltValue="aTLIsrvQdY/q9uyY94yORSMN1a7gRPFweXEdR3gS78aueAs4gRaRiBIEjhEDnboVVhs0A0nR4/RBZ39NvXKMog==" spinCount="100000" sheet="1" objects="1" scenarios="1" formatColumns="0" formatRows="0" autoFilter="0"/>
  <autoFilter ref="C89:K193"/>
  <mergeCells count="9">
    <mergeCell ref="E50:H50"/>
    <mergeCell ref="E80:H80"/>
    <mergeCell ref="E82:H8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0"/>
  <sheetViews>
    <sheetView showGridLines="0" workbookViewId="0"/>
  </sheetViews>
  <sheetFormatPr defaultRowHeight="1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81"/>
      <c r="M2" s="281"/>
      <c r="N2" s="281"/>
      <c r="O2" s="281"/>
      <c r="P2" s="281"/>
      <c r="Q2" s="281"/>
      <c r="R2" s="281"/>
      <c r="S2" s="281"/>
      <c r="T2" s="281"/>
      <c r="U2" s="281"/>
      <c r="V2" s="281"/>
      <c r="AT2" s="17" t="s">
        <v>88</v>
      </c>
    </row>
    <row r="3" spans="1:46" s="1" customFormat="1" ht="6.95" customHeight="1" x14ac:dyDescent="0.2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82</v>
      </c>
    </row>
    <row r="4" spans="1:46" s="1" customFormat="1" ht="24.95" customHeight="1" x14ac:dyDescent="0.2">
      <c r="B4" s="20"/>
      <c r="D4" s="103" t="s">
        <v>98</v>
      </c>
      <c r="L4" s="20"/>
      <c r="M4" s="104" t="s">
        <v>10</v>
      </c>
      <c r="AT4" s="17" t="s">
        <v>4</v>
      </c>
    </row>
    <row r="5" spans="1:46" s="1" customFormat="1" ht="6.95" customHeight="1" x14ac:dyDescent="0.2">
      <c r="B5" s="20"/>
      <c r="L5" s="20"/>
    </row>
    <row r="6" spans="1:46" s="1" customFormat="1" ht="12" customHeight="1" x14ac:dyDescent="0.2">
      <c r="B6" s="20"/>
      <c r="D6" s="105" t="s">
        <v>16</v>
      </c>
      <c r="L6" s="20"/>
    </row>
    <row r="7" spans="1:46" s="1" customFormat="1" ht="16.5" customHeight="1" x14ac:dyDescent="0.2">
      <c r="B7" s="20"/>
      <c r="E7" s="282" t="str">
        <f>'Rekapitulace stavby'!K6</f>
        <v>Rekonstrukce 1NP a 2NP - obj B - SVC Radovanek 3.5.2022</v>
      </c>
      <c r="F7" s="283"/>
      <c r="G7" s="283"/>
      <c r="H7" s="283"/>
      <c r="L7" s="20"/>
    </row>
    <row r="8" spans="1:46" s="2" customFormat="1" ht="12" customHeight="1" x14ac:dyDescent="0.2">
      <c r="A8" s="34"/>
      <c r="B8" s="39"/>
      <c r="C8" s="34"/>
      <c r="D8" s="105" t="s">
        <v>99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 x14ac:dyDescent="0.2">
      <c r="A9" s="34"/>
      <c r="B9" s="39"/>
      <c r="C9" s="34"/>
      <c r="D9" s="34"/>
      <c r="E9" s="284" t="s">
        <v>1485</v>
      </c>
      <c r="F9" s="285"/>
      <c r="G9" s="285"/>
      <c r="H9" s="285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 x14ac:dyDescent="0.2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 x14ac:dyDescent="0.2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 x14ac:dyDescent="0.2">
      <c r="A12" s="34"/>
      <c r="B12" s="39"/>
      <c r="C12" s="34"/>
      <c r="D12" s="105" t="s">
        <v>21</v>
      </c>
      <c r="E12" s="34"/>
      <c r="F12" s="107" t="s">
        <v>35</v>
      </c>
      <c r="G12" s="34"/>
      <c r="H12" s="34"/>
      <c r="I12" s="105" t="s">
        <v>23</v>
      </c>
      <c r="J12" s="108" t="str">
        <f>'Rekapitulace stavby'!AN8</f>
        <v>4. 5. 2022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 x14ac:dyDescent="0.2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 x14ac:dyDescent="0.2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tr">
        <f>IF('Rekapitulace stavby'!AN10="","",'Rekapitulace stavby'!AN10)</f>
        <v/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 x14ac:dyDescent="0.2">
      <c r="A15" s="34"/>
      <c r="B15" s="39"/>
      <c r="C15" s="34"/>
      <c r="D15" s="34"/>
      <c r="E15" s="107" t="str">
        <f>IF('Rekapitulace stavby'!E11="","",'Rekapitulace stavby'!E11)</f>
        <v>Středisko volného času Radovánek</v>
      </c>
      <c r="F15" s="34"/>
      <c r="G15" s="34"/>
      <c r="H15" s="34"/>
      <c r="I15" s="105" t="s">
        <v>28</v>
      </c>
      <c r="J15" s="107" t="str">
        <f>IF('Rekapitulace stavby'!AN11="","",'Rekapitulace stavby'!AN11)</f>
        <v/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 x14ac:dyDescent="0.2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 x14ac:dyDescent="0.2">
      <c r="A17" s="34"/>
      <c r="B17" s="39"/>
      <c r="C17" s="34"/>
      <c r="D17" s="105" t="s">
        <v>29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 x14ac:dyDescent="0.2">
      <c r="A18" s="34"/>
      <c r="B18" s="39"/>
      <c r="C18" s="34"/>
      <c r="D18" s="34"/>
      <c r="E18" s="286" t="str">
        <f>'Rekapitulace stavby'!E14</f>
        <v>Vyplň údaj</v>
      </c>
      <c r="F18" s="287"/>
      <c r="G18" s="287"/>
      <c r="H18" s="287"/>
      <c r="I18" s="105" t="s">
        <v>28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 x14ac:dyDescent="0.2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 x14ac:dyDescent="0.2">
      <c r="A20" s="34"/>
      <c r="B20" s="39"/>
      <c r="C20" s="34"/>
      <c r="D20" s="105" t="s">
        <v>31</v>
      </c>
      <c r="E20" s="34"/>
      <c r="F20" s="34"/>
      <c r="G20" s="34"/>
      <c r="H20" s="34"/>
      <c r="I20" s="105" t="s">
        <v>26</v>
      </c>
      <c r="J20" s="107" t="str">
        <f>IF('Rekapitulace stavby'!AN16="","",'Rekapitulace stavby'!AN16)</f>
        <v/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 x14ac:dyDescent="0.2">
      <c r="A21" s="34"/>
      <c r="B21" s="39"/>
      <c r="C21" s="34"/>
      <c r="D21" s="34"/>
      <c r="E21" s="107" t="str">
        <f>IF('Rekapitulace stavby'!E17="","",'Rekapitulace stavby'!E17)</f>
        <v>Luboš beneda</v>
      </c>
      <c r="F21" s="34"/>
      <c r="G21" s="34"/>
      <c r="H21" s="34"/>
      <c r="I21" s="105" t="s">
        <v>28</v>
      </c>
      <c r="J21" s="107" t="str">
        <f>IF('Rekapitulace stavby'!AN17="","",'Rekapitulace stavby'!AN17)</f>
        <v/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 x14ac:dyDescent="0.2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 x14ac:dyDescent="0.2">
      <c r="A23" s="34"/>
      <c r="B23" s="39"/>
      <c r="C23" s="34"/>
      <c r="D23" s="105" t="s">
        <v>34</v>
      </c>
      <c r="E23" s="34"/>
      <c r="F23" s="34"/>
      <c r="G23" s="34"/>
      <c r="H23" s="34"/>
      <c r="I23" s="105" t="s">
        <v>26</v>
      </c>
      <c r="J23" s="107" t="str">
        <f>IF('Rekapitulace stavby'!AN19="","",'Rekapitulace stavby'!AN19)</f>
        <v/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 x14ac:dyDescent="0.2">
      <c r="A24" s="34"/>
      <c r="B24" s="39"/>
      <c r="C24" s="34"/>
      <c r="D24" s="34"/>
      <c r="E24" s="107" t="str">
        <f>IF('Rekapitulace stavby'!E20="","",'Rekapitulace stavby'!E20)</f>
        <v xml:space="preserve"> </v>
      </c>
      <c r="F24" s="34"/>
      <c r="G24" s="34"/>
      <c r="H24" s="34"/>
      <c r="I24" s="105" t="s">
        <v>28</v>
      </c>
      <c r="J24" s="107" t="str">
        <f>IF('Rekapitulace stavby'!AN20="","",'Rekapitulace stavby'!AN20)</f>
        <v/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 x14ac:dyDescent="0.2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 x14ac:dyDescent="0.2">
      <c r="A26" s="34"/>
      <c r="B26" s="39"/>
      <c r="C26" s="34"/>
      <c r="D26" s="105" t="s">
        <v>36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 x14ac:dyDescent="0.2">
      <c r="A27" s="109"/>
      <c r="B27" s="110"/>
      <c r="C27" s="109"/>
      <c r="D27" s="109"/>
      <c r="E27" s="288" t="s">
        <v>19</v>
      </c>
      <c r="F27" s="288"/>
      <c r="G27" s="288"/>
      <c r="H27" s="288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 x14ac:dyDescent="0.2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 x14ac:dyDescent="0.2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 x14ac:dyDescent="0.2">
      <c r="A30" s="34"/>
      <c r="B30" s="39"/>
      <c r="C30" s="34"/>
      <c r="D30" s="113" t="s">
        <v>38</v>
      </c>
      <c r="E30" s="34"/>
      <c r="F30" s="34"/>
      <c r="G30" s="34"/>
      <c r="H30" s="34"/>
      <c r="I30" s="34"/>
      <c r="J30" s="114">
        <f>ROUND(J87,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 x14ac:dyDescent="0.2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 x14ac:dyDescent="0.2">
      <c r="A32" s="34"/>
      <c r="B32" s="39"/>
      <c r="C32" s="34"/>
      <c r="D32" s="34"/>
      <c r="E32" s="34"/>
      <c r="F32" s="115" t="s">
        <v>40</v>
      </c>
      <c r="G32" s="34"/>
      <c r="H32" s="34"/>
      <c r="I32" s="115" t="s">
        <v>39</v>
      </c>
      <c r="J32" s="115" t="s">
        <v>41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 x14ac:dyDescent="0.2">
      <c r="A33" s="34"/>
      <c r="B33" s="39"/>
      <c r="C33" s="34"/>
      <c r="D33" s="116" t="s">
        <v>42</v>
      </c>
      <c r="E33" s="105" t="s">
        <v>43</v>
      </c>
      <c r="F33" s="117">
        <f>ROUND((SUM(BE87:BE199)),  2)</f>
        <v>0</v>
      </c>
      <c r="G33" s="34"/>
      <c r="H33" s="34"/>
      <c r="I33" s="118">
        <v>0.21</v>
      </c>
      <c r="J33" s="117">
        <f>ROUND(((SUM(BE87:BE199))*I33),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 x14ac:dyDescent="0.2">
      <c r="A34" s="34"/>
      <c r="B34" s="39"/>
      <c r="C34" s="34"/>
      <c r="D34" s="34"/>
      <c r="E34" s="105" t="s">
        <v>44</v>
      </c>
      <c r="F34" s="117">
        <f>ROUND((SUM(BF87:BF199)),  2)</f>
        <v>0</v>
      </c>
      <c r="G34" s="34"/>
      <c r="H34" s="34"/>
      <c r="I34" s="118">
        <v>0.15</v>
      </c>
      <c r="J34" s="117">
        <f>ROUND(((SUM(BF87:BF199))*I34),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 x14ac:dyDescent="0.2">
      <c r="A35" s="34"/>
      <c r="B35" s="39"/>
      <c r="C35" s="34"/>
      <c r="D35" s="34"/>
      <c r="E35" s="105" t="s">
        <v>45</v>
      </c>
      <c r="F35" s="117">
        <f>ROUND((SUM(BG87:BG199)),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 x14ac:dyDescent="0.2">
      <c r="A36" s="34"/>
      <c r="B36" s="39"/>
      <c r="C36" s="34"/>
      <c r="D36" s="34"/>
      <c r="E36" s="105" t="s">
        <v>46</v>
      </c>
      <c r="F36" s="117">
        <f>ROUND((SUM(BH87:BH199)),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 x14ac:dyDescent="0.2">
      <c r="A37" s="34"/>
      <c r="B37" s="39"/>
      <c r="C37" s="34"/>
      <c r="D37" s="34"/>
      <c r="E37" s="105" t="s">
        <v>47</v>
      </c>
      <c r="F37" s="117">
        <f>ROUND((SUM(BI87:BI199)),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 x14ac:dyDescent="0.2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 x14ac:dyDescent="0.2">
      <c r="A39" s="34"/>
      <c r="B39" s="39"/>
      <c r="C39" s="119"/>
      <c r="D39" s="120" t="s">
        <v>48</v>
      </c>
      <c r="E39" s="121"/>
      <c r="F39" s="121"/>
      <c r="G39" s="122" t="s">
        <v>49</v>
      </c>
      <c r="H39" s="123" t="s">
        <v>50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 x14ac:dyDescent="0.2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hidden="1" customHeight="1" x14ac:dyDescent="0.2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hidden="1" customHeight="1" x14ac:dyDescent="0.2">
      <c r="A45" s="34"/>
      <c r="B45" s="35"/>
      <c r="C45" s="23" t="s">
        <v>101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hidden="1" customHeight="1" x14ac:dyDescent="0.2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hidden="1" customHeight="1" x14ac:dyDescent="0.2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hidden="1" customHeight="1" x14ac:dyDescent="0.2">
      <c r="A48" s="34"/>
      <c r="B48" s="35"/>
      <c r="C48" s="36"/>
      <c r="D48" s="36"/>
      <c r="E48" s="289" t="str">
        <f>E7</f>
        <v>Rekonstrukce 1NP a 2NP - obj B - SVC Radovanek 3.5.2022</v>
      </c>
      <c r="F48" s="290"/>
      <c r="G48" s="290"/>
      <c r="H48" s="290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hidden="1" customHeight="1" x14ac:dyDescent="0.2">
      <c r="A49" s="34"/>
      <c r="B49" s="35"/>
      <c r="C49" s="29" t="s">
        <v>99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hidden="1" customHeight="1" x14ac:dyDescent="0.2">
      <c r="A50" s="34"/>
      <c r="B50" s="35"/>
      <c r="C50" s="36"/>
      <c r="D50" s="36"/>
      <c r="E50" s="242" t="str">
        <f>E9</f>
        <v>c - Slaboproud</v>
      </c>
      <c r="F50" s="291"/>
      <c r="G50" s="291"/>
      <c r="H50" s="291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hidden="1" customHeight="1" x14ac:dyDescent="0.2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hidden="1" customHeight="1" x14ac:dyDescent="0.2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29" t="s">
        <v>23</v>
      </c>
      <c r="J52" s="59" t="str">
        <f>IF(J12="","",J12)</f>
        <v>4. 5. 2022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hidden="1" customHeight="1" x14ac:dyDescent="0.2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hidden="1" customHeight="1" x14ac:dyDescent="0.2">
      <c r="A54" s="34"/>
      <c r="B54" s="35"/>
      <c r="C54" s="29" t="s">
        <v>25</v>
      </c>
      <c r="D54" s="36"/>
      <c r="E54" s="36"/>
      <c r="F54" s="27" t="str">
        <f>E15</f>
        <v>Středisko volného času Radovánek</v>
      </c>
      <c r="G54" s="36"/>
      <c r="H54" s="36"/>
      <c r="I54" s="29" t="s">
        <v>31</v>
      </c>
      <c r="J54" s="32" t="str">
        <f>E21</f>
        <v>Luboš beneda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hidden="1" customHeight="1" x14ac:dyDescent="0.2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29" t="s">
        <v>34</v>
      </c>
      <c r="J55" s="32" t="str">
        <f>E24</f>
        <v xml:space="preserve"> 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hidden="1" customHeight="1" x14ac:dyDescent="0.2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hidden="1" customHeight="1" x14ac:dyDescent="0.2">
      <c r="A57" s="34"/>
      <c r="B57" s="35"/>
      <c r="C57" s="130" t="s">
        <v>102</v>
      </c>
      <c r="D57" s="131"/>
      <c r="E57" s="131"/>
      <c r="F57" s="131"/>
      <c r="G57" s="131"/>
      <c r="H57" s="131"/>
      <c r="I57" s="131"/>
      <c r="J57" s="132" t="s">
        <v>103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hidden="1" customHeight="1" x14ac:dyDescent="0.2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hidden="1" customHeight="1" x14ac:dyDescent="0.2">
      <c r="A59" s="34"/>
      <c r="B59" s="35"/>
      <c r="C59" s="133" t="s">
        <v>70</v>
      </c>
      <c r="D59" s="36"/>
      <c r="E59" s="36"/>
      <c r="F59" s="36"/>
      <c r="G59" s="36"/>
      <c r="H59" s="36"/>
      <c r="I59" s="36"/>
      <c r="J59" s="77">
        <f>J87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104</v>
      </c>
    </row>
    <row r="60" spans="1:47" s="9" customFormat="1" ht="24.95" hidden="1" customHeight="1" x14ac:dyDescent="0.2">
      <c r="B60" s="134"/>
      <c r="C60" s="135"/>
      <c r="D60" s="136" t="s">
        <v>1486</v>
      </c>
      <c r="E60" s="137"/>
      <c r="F60" s="137"/>
      <c r="G60" s="137"/>
      <c r="H60" s="137"/>
      <c r="I60" s="137"/>
      <c r="J60" s="138">
        <f>J88</f>
        <v>0</v>
      </c>
      <c r="K60" s="135"/>
      <c r="L60" s="139"/>
    </row>
    <row r="61" spans="1:47" s="10" customFormat="1" ht="19.899999999999999" hidden="1" customHeight="1" x14ac:dyDescent="0.2">
      <c r="B61" s="140"/>
      <c r="C61" s="141"/>
      <c r="D61" s="142" t="s">
        <v>1487</v>
      </c>
      <c r="E61" s="143"/>
      <c r="F61" s="143"/>
      <c r="G61" s="143"/>
      <c r="H61" s="143"/>
      <c r="I61" s="143"/>
      <c r="J61" s="144">
        <f>J89</f>
        <v>0</v>
      </c>
      <c r="K61" s="141"/>
      <c r="L61" s="145"/>
    </row>
    <row r="62" spans="1:47" s="10" customFormat="1" ht="19.899999999999999" hidden="1" customHeight="1" x14ac:dyDescent="0.2">
      <c r="B62" s="140"/>
      <c r="C62" s="141"/>
      <c r="D62" s="142" t="s">
        <v>1488</v>
      </c>
      <c r="E62" s="143"/>
      <c r="F62" s="143"/>
      <c r="G62" s="143"/>
      <c r="H62" s="143"/>
      <c r="I62" s="143"/>
      <c r="J62" s="144">
        <f>J101</f>
        <v>0</v>
      </c>
      <c r="K62" s="141"/>
      <c r="L62" s="145"/>
    </row>
    <row r="63" spans="1:47" s="10" customFormat="1" ht="19.899999999999999" hidden="1" customHeight="1" x14ac:dyDescent="0.2">
      <c r="B63" s="140"/>
      <c r="C63" s="141"/>
      <c r="D63" s="142" t="s">
        <v>1489</v>
      </c>
      <c r="E63" s="143"/>
      <c r="F63" s="143"/>
      <c r="G63" s="143"/>
      <c r="H63" s="143"/>
      <c r="I63" s="143"/>
      <c r="J63" s="144">
        <f>J111</f>
        <v>0</v>
      </c>
      <c r="K63" s="141"/>
      <c r="L63" s="145"/>
    </row>
    <row r="64" spans="1:47" s="10" customFormat="1" ht="19.899999999999999" hidden="1" customHeight="1" x14ac:dyDescent="0.2">
      <c r="B64" s="140"/>
      <c r="C64" s="141"/>
      <c r="D64" s="142" t="s">
        <v>1490</v>
      </c>
      <c r="E64" s="143"/>
      <c r="F64" s="143"/>
      <c r="G64" s="143"/>
      <c r="H64" s="143"/>
      <c r="I64" s="143"/>
      <c r="J64" s="144">
        <f>J117</f>
        <v>0</v>
      </c>
      <c r="K64" s="141"/>
      <c r="L64" s="145"/>
    </row>
    <row r="65" spans="1:31" s="10" customFormat="1" ht="19.899999999999999" hidden="1" customHeight="1" x14ac:dyDescent="0.2">
      <c r="B65" s="140"/>
      <c r="C65" s="141"/>
      <c r="D65" s="142" t="s">
        <v>1491</v>
      </c>
      <c r="E65" s="143"/>
      <c r="F65" s="143"/>
      <c r="G65" s="143"/>
      <c r="H65" s="143"/>
      <c r="I65" s="143"/>
      <c r="J65" s="144">
        <f>J122</f>
        <v>0</v>
      </c>
      <c r="K65" s="141"/>
      <c r="L65" s="145"/>
    </row>
    <row r="66" spans="1:31" s="10" customFormat="1" ht="19.899999999999999" hidden="1" customHeight="1" x14ac:dyDescent="0.2">
      <c r="B66" s="140"/>
      <c r="C66" s="141"/>
      <c r="D66" s="142" t="s">
        <v>1492</v>
      </c>
      <c r="E66" s="143"/>
      <c r="F66" s="143"/>
      <c r="G66" s="143"/>
      <c r="H66" s="143"/>
      <c r="I66" s="143"/>
      <c r="J66" s="144">
        <f>J161</f>
        <v>0</v>
      </c>
      <c r="K66" s="141"/>
      <c r="L66" s="145"/>
    </row>
    <row r="67" spans="1:31" s="10" customFormat="1" ht="19.899999999999999" hidden="1" customHeight="1" x14ac:dyDescent="0.2">
      <c r="B67" s="140"/>
      <c r="C67" s="141"/>
      <c r="D67" s="142" t="s">
        <v>1493</v>
      </c>
      <c r="E67" s="143"/>
      <c r="F67" s="143"/>
      <c r="G67" s="143"/>
      <c r="H67" s="143"/>
      <c r="I67" s="143"/>
      <c r="J67" s="144">
        <f>J177</f>
        <v>0</v>
      </c>
      <c r="K67" s="141"/>
      <c r="L67" s="145"/>
    </row>
    <row r="68" spans="1:31" s="2" customFormat="1" ht="21.75" hidden="1" customHeight="1" x14ac:dyDescent="0.2">
      <c r="A68" s="34"/>
      <c r="B68" s="35"/>
      <c r="C68" s="36"/>
      <c r="D68" s="36"/>
      <c r="E68" s="36"/>
      <c r="F68" s="36"/>
      <c r="G68" s="36"/>
      <c r="H68" s="36"/>
      <c r="I68" s="36"/>
      <c r="J68" s="36"/>
      <c r="K68" s="36"/>
      <c r="L68" s="10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s="2" customFormat="1" ht="6.95" hidden="1" customHeight="1" x14ac:dyDescent="0.2">
      <c r="A69" s="34"/>
      <c r="B69" s="47"/>
      <c r="C69" s="48"/>
      <c r="D69" s="48"/>
      <c r="E69" s="48"/>
      <c r="F69" s="48"/>
      <c r="G69" s="48"/>
      <c r="H69" s="48"/>
      <c r="I69" s="48"/>
      <c r="J69" s="48"/>
      <c r="K69" s="48"/>
      <c r="L69" s="10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ht="11.25" hidden="1" x14ac:dyDescent="0.2"/>
    <row r="71" spans="1:31" ht="11.25" hidden="1" x14ac:dyDescent="0.2"/>
    <row r="72" spans="1:31" ht="11.25" hidden="1" x14ac:dyDescent="0.2"/>
    <row r="73" spans="1:31" s="2" customFormat="1" ht="6.95" customHeight="1" x14ac:dyDescent="0.2">
      <c r="A73" s="34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24.95" customHeight="1" x14ac:dyDescent="0.2">
      <c r="A74" s="34"/>
      <c r="B74" s="35"/>
      <c r="C74" s="23" t="s">
        <v>128</v>
      </c>
      <c r="D74" s="36"/>
      <c r="E74" s="36"/>
      <c r="F74" s="36"/>
      <c r="G74" s="36"/>
      <c r="H74" s="36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6.95" customHeight="1" x14ac:dyDescent="0.2">
      <c r="A75" s="34"/>
      <c r="B75" s="35"/>
      <c r="C75" s="36"/>
      <c r="D75" s="36"/>
      <c r="E75" s="36"/>
      <c r="F75" s="36"/>
      <c r="G75" s="36"/>
      <c r="H75" s="36"/>
      <c r="I75" s="36"/>
      <c r="J75" s="36"/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2" customHeight="1" x14ac:dyDescent="0.2">
      <c r="A76" s="34"/>
      <c r="B76" s="35"/>
      <c r="C76" s="29" t="s">
        <v>16</v>
      </c>
      <c r="D76" s="36"/>
      <c r="E76" s="36"/>
      <c r="F76" s="36"/>
      <c r="G76" s="36"/>
      <c r="H76" s="36"/>
      <c r="I76" s="36"/>
      <c r="J76" s="36"/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6.5" customHeight="1" x14ac:dyDescent="0.2">
      <c r="A77" s="34"/>
      <c r="B77" s="35"/>
      <c r="C77" s="36"/>
      <c r="D77" s="36"/>
      <c r="E77" s="289" t="str">
        <f>E7</f>
        <v>Rekonstrukce 1NP a 2NP - obj B - SVC Radovanek 3.5.2022</v>
      </c>
      <c r="F77" s="290"/>
      <c r="G77" s="290"/>
      <c r="H77" s="290"/>
      <c r="I77" s="36"/>
      <c r="J77" s="36"/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2" customHeight="1" x14ac:dyDescent="0.2">
      <c r="A78" s="34"/>
      <c r="B78" s="35"/>
      <c r="C78" s="29" t="s">
        <v>99</v>
      </c>
      <c r="D78" s="36"/>
      <c r="E78" s="36"/>
      <c r="F78" s="36"/>
      <c r="G78" s="36"/>
      <c r="H78" s="36"/>
      <c r="I78" s="36"/>
      <c r="J78" s="36"/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6.5" customHeight="1" x14ac:dyDescent="0.2">
      <c r="A79" s="34"/>
      <c r="B79" s="35"/>
      <c r="C79" s="36"/>
      <c r="D79" s="36"/>
      <c r="E79" s="242" t="str">
        <f>E9</f>
        <v>c - Slaboproud</v>
      </c>
      <c r="F79" s="291"/>
      <c r="G79" s="291"/>
      <c r="H79" s="291"/>
      <c r="I79" s="36"/>
      <c r="J79" s="36"/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6.95" customHeight="1" x14ac:dyDescent="0.2">
      <c r="A80" s="34"/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2" customHeight="1" x14ac:dyDescent="0.2">
      <c r="A81" s="34"/>
      <c r="B81" s="35"/>
      <c r="C81" s="29" t="s">
        <v>21</v>
      </c>
      <c r="D81" s="36"/>
      <c r="E81" s="36"/>
      <c r="F81" s="27" t="str">
        <f>F12</f>
        <v xml:space="preserve"> </v>
      </c>
      <c r="G81" s="36"/>
      <c r="H81" s="36"/>
      <c r="I81" s="29" t="s">
        <v>23</v>
      </c>
      <c r="J81" s="59" t="str">
        <f>IF(J12="","",J12)</f>
        <v>4. 5. 2022</v>
      </c>
      <c r="K81" s="36"/>
      <c r="L81" s="10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6.95" customHeight="1" x14ac:dyDescent="0.2">
      <c r="A82" s="34"/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10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5.2" customHeight="1" x14ac:dyDescent="0.2">
      <c r="A83" s="34"/>
      <c r="B83" s="35"/>
      <c r="C83" s="29" t="s">
        <v>25</v>
      </c>
      <c r="D83" s="36"/>
      <c r="E83" s="36"/>
      <c r="F83" s="27" t="str">
        <f>E15</f>
        <v>Středisko volného času Radovánek</v>
      </c>
      <c r="G83" s="36"/>
      <c r="H83" s="36"/>
      <c r="I83" s="29" t="s">
        <v>31</v>
      </c>
      <c r="J83" s="32" t="str">
        <f>E21</f>
        <v>Luboš beneda</v>
      </c>
      <c r="K83" s="36"/>
      <c r="L83" s="10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5.2" customHeight="1" x14ac:dyDescent="0.2">
      <c r="A84" s="34"/>
      <c r="B84" s="35"/>
      <c r="C84" s="29" t="s">
        <v>29</v>
      </c>
      <c r="D84" s="36"/>
      <c r="E84" s="36"/>
      <c r="F84" s="27" t="str">
        <f>IF(E18="","",E18)</f>
        <v>Vyplň údaj</v>
      </c>
      <c r="G84" s="36"/>
      <c r="H84" s="36"/>
      <c r="I84" s="29" t="s">
        <v>34</v>
      </c>
      <c r="J84" s="32" t="str">
        <f>E24</f>
        <v xml:space="preserve"> </v>
      </c>
      <c r="K84" s="36"/>
      <c r="L84" s="10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0.35" customHeight="1" x14ac:dyDescent="0.2">
      <c r="A85" s="34"/>
      <c r="B85" s="35"/>
      <c r="C85" s="36"/>
      <c r="D85" s="36"/>
      <c r="E85" s="36"/>
      <c r="F85" s="36"/>
      <c r="G85" s="36"/>
      <c r="H85" s="36"/>
      <c r="I85" s="36"/>
      <c r="J85" s="36"/>
      <c r="K85" s="36"/>
      <c r="L85" s="10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11" customFormat="1" ht="29.25" customHeight="1" x14ac:dyDescent="0.2">
      <c r="A86" s="146"/>
      <c r="B86" s="147"/>
      <c r="C86" s="148" t="s">
        <v>129</v>
      </c>
      <c r="D86" s="149" t="s">
        <v>57</v>
      </c>
      <c r="E86" s="149" t="s">
        <v>53</v>
      </c>
      <c r="F86" s="149" t="s">
        <v>54</v>
      </c>
      <c r="G86" s="149" t="s">
        <v>130</v>
      </c>
      <c r="H86" s="149" t="s">
        <v>131</v>
      </c>
      <c r="I86" s="149" t="s">
        <v>132</v>
      </c>
      <c r="J86" s="149" t="s">
        <v>103</v>
      </c>
      <c r="K86" s="150" t="s">
        <v>133</v>
      </c>
      <c r="L86" s="151"/>
      <c r="M86" s="68" t="s">
        <v>19</v>
      </c>
      <c r="N86" s="69" t="s">
        <v>42</v>
      </c>
      <c r="O86" s="69" t="s">
        <v>134</v>
      </c>
      <c r="P86" s="69" t="s">
        <v>135</v>
      </c>
      <c r="Q86" s="69" t="s">
        <v>136</v>
      </c>
      <c r="R86" s="69" t="s">
        <v>137</v>
      </c>
      <c r="S86" s="69" t="s">
        <v>138</v>
      </c>
      <c r="T86" s="70" t="s">
        <v>139</v>
      </c>
      <c r="U86" s="146"/>
      <c r="V86" s="146"/>
      <c r="W86" s="146"/>
      <c r="X86" s="146"/>
      <c r="Y86" s="146"/>
      <c r="Z86" s="146"/>
      <c r="AA86" s="146"/>
      <c r="AB86" s="146"/>
      <c r="AC86" s="146"/>
      <c r="AD86" s="146"/>
      <c r="AE86" s="146"/>
    </row>
    <row r="87" spans="1:65" s="2" customFormat="1" ht="22.9" customHeight="1" x14ac:dyDescent="0.25">
      <c r="A87" s="34"/>
      <c r="B87" s="35"/>
      <c r="C87" s="75" t="s">
        <v>140</v>
      </c>
      <c r="D87" s="36"/>
      <c r="E87" s="36"/>
      <c r="F87" s="36"/>
      <c r="G87" s="36"/>
      <c r="H87" s="36"/>
      <c r="I87" s="36"/>
      <c r="J87" s="152">
        <f>BK87</f>
        <v>0</v>
      </c>
      <c r="K87" s="36"/>
      <c r="L87" s="39"/>
      <c r="M87" s="71"/>
      <c r="N87" s="153"/>
      <c r="O87" s="72"/>
      <c r="P87" s="154">
        <f>P88</f>
        <v>0</v>
      </c>
      <c r="Q87" s="72"/>
      <c r="R87" s="154">
        <f>R88</f>
        <v>0</v>
      </c>
      <c r="S87" s="72"/>
      <c r="T87" s="155">
        <f>T88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7" t="s">
        <v>71</v>
      </c>
      <c r="AU87" s="17" t="s">
        <v>104</v>
      </c>
      <c r="BK87" s="156">
        <f>BK88</f>
        <v>0</v>
      </c>
    </row>
    <row r="88" spans="1:65" s="12" customFormat="1" ht="25.9" customHeight="1" x14ac:dyDescent="0.2">
      <c r="B88" s="157"/>
      <c r="C88" s="158"/>
      <c r="D88" s="159" t="s">
        <v>71</v>
      </c>
      <c r="E88" s="160" t="s">
        <v>1362</v>
      </c>
      <c r="F88" s="160" t="s">
        <v>1494</v>
      </c>
      <c r="G88" s="158"/>
      <c r="H88" s="158"/>
      <c r="I88" s="161"/>
      <c r="J88" s="162">
        <f>BK88</f>
        <v>0</v>
      </c>
      <c r="K88" s="158"/>
      <c r="L88" s="163"/>
      <c r="M88" s="164"/>
      <c r="N88" s="165"/>
      <c r="O88" s="165"/>
      <c r="P88" s="166">
        <f>P89+P101+P111+P117+P122+P161+P177</f>
        <v>0</v>
      </c>
      <c r="Q88" s="165"/>
      <c r="R88" s="166">
        <f>R89+R101+R111+R117+R122+R161+R177</f>
        <v>0</v>
      </c>
      <c r="S88" s="165"/>
      <c r="T88" s="167">
        <f>T89+T101+T111+T117+T122+T161+T177</f>
        <v>0</v>
      </c>
      <c r="AR88" s="168" t="s">
        <v>162</v>
      </c>
      <c r="AT88" s="169" t="s">
        <v>71</v>
      </c>
      <c r="AU88" s="169" t="s">
        <v>72</v>
      </c>
      <c r="AY88" s="168" t="s">
        <v>143</v>
      </c>
      <c r="BK88" s="170">
        <f>BK89+BK101+BK111+BK117+BK122+BK161+BK177</f>
        <v>0</v>
      </c>
    </row>
    <row r="89" spans="1:65" s="12" customFormat="1" ht="22.9" customHeight="1" x14ac:dyDescent="0.2">
      <c r="B89" s="157"/>
      <c r="C89" s="158"/>
      <c r="D89" s="159" t="s">
        <v>71</v>
      </c>
      <c r="E89" s="171" t="s">
        <v>1495</v>
      </c>
      <c r="F89" s="171" t="s">
        <v>1496</v>
      </c>
      <c r="G89" s="158"/>
      <c r="H89" s="158"/>
      <c r="I89" s="161"/>
      <c r="J89" s="172">
        <f>BK89</f>
        <v>0</v>
      </c>
      <c r="K89" s="158"/>
      <c r="L89" s="163"/>
      <c r="M89" s="164"/>
      <c r="N89" s="165"/>
      <c r="O89" s="165"/>
      <c r="P89" s="166">
        <f>SUM(P90:P100)</f>
        <v>0</v>
      </c>
      <c r="Q89" s="165"/>
      <c r="R89" s="166">
        <f>SUM(R90:R100)</f>
        <v>0</v>
      </c>
      <c r="S89" s="165"/>
      <c r="T89" s="167">
        <f>SUM(T90:T100)</f>
        <v>0</v>
      </c>
      <c r="AR89" s="168" t="s">
        <v>80</v>
      </c>
      <c r="AT89" s="169" t="s">
        <v>71</v>
      </c>
      <c r="AU89" s="169" t="s">
        <v>80</v>
      </c>
      <c r="AY89" s="168" t="s">
        <v>143</v>
      </c>
      <c r="BK89" s="170">
        <f>SUM(BK90:BK100)</f>
        <v>0</v>
      </c>
    </row>
    <row r="90" spans="1:65" s="2" customFormat="1" ht="33" customHeight="1" x14ac:dyDescent="0.2">
      <c r="A90" s="34"/>
      <c r="B90" s="35"/>
      <c r="C90" s="191" t="s">
        <v>1007</v>
      </c>
      <c r="D90" s="191" t="s">
        <v>155</v>
      </c>
      <c r="E90" s="192" t="s">
        <v>1495</v>
      </c>
      <c r="F90" s="193" t="s">
        <v>1497</v>
      </c>
      <c r="G90" s="194" t="s">
        <v>296</v>
      </c>
      <c r="H90" s="195">
        <v>42</v>
      </c>
      <c r="I90" s="196"/>
      <c r="J90" s="197">
        <f t="shared" ref="J90:J100" si="0">ROUND(I90*H90,2)</f>
        <v>0</v>
      </c>
      <c r="K90" s="193" t="s">
        <v>19</v>
      </c>
      <c r="L90" s="198"/>
      <c r="M90" s="199" t="s">
        <v>19</v>
      </c>
      <c r="N90" s="200" t="s">
        <v>43</v>
      </c>
      <c r="O90" s="64"/>
      <c r="P90" s="182">
        <f t="shared" ref="P90:P100" si="1">O90*H90</f>
        <v>0</v>
      </c>
      <c r="Q90" s="182">
        <v>0</v>
      </c>
      <c r="R90" s="182">
        <f t="shared" ref="R90:R100" si="2">Q90*H90</f>
        <v>0</v>
      </c>
      <c r="S90" s="182">
        <v>0</v>
      </c>
      <c r="T90" s="183">
        <f t="shared" ref="T90:T100" si="3"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84" t="s">
        <v>158</v>
      </c>
      <c r="AT90" s="184" t="s">
        <v>155</v>
      </c>
      <c r="AU90" s="184" t="s">
        <v>82</v>
      </c>
      <c r="AY90" s="17" t="s">
        <v>143</v>
      </c>
      <c r="BE90" s="185">
        <f t="shared" ref="BE90:BE100" si="4">IF(N90="základní",J90,0)</f>
        <v>0</v>
      </c>
      <c r="BF90" s="185">
        <f t="shared" ref="BF90:BF100" si="5">IF(N90="snížená",J90,0)</f>
        <v>0</v>
      </c>
      <c r="BG90" s="185">
        <f t="shared" ref="BG90:BG100" si="6">IF(N90="zákl. přenesená",J90,0)</f>
        <v>0</v>
      </c>
      <c r="BH90" s="185">
        <f t="shared" ref="BH90:BH100" si="7">IF(N90="sníž. přenesená",J90,0)</f>
        <v>0</v>
      </c>
      <c r="BI90" s="185">
        <f t="shared" ref="BI90:BI100" si="8">IF(N90="nulová",J90,0)</f>
        <v>0</v>
      </c>
      <c r="BJ90" s="17" t="s">
        <v>80</v>
      </c>
      <c r="BK90" s="185">
        <f t="shared" ref="BK90:BK100" si="9">ROUND(I90*H90,2)</f>
        <v>0</v>
      </c>
      <c r="BL90" s="17" t="s">
        <v>151</v>
      </c>
      <c r="BM90" s="184" t="s">
        <v>82</v>
      </c>
    </row>
    <row r="91" spans="1:65" s="2" customFormat="1" ht="33" customHeight="1" x14ac:dyDescent="0.2">
      <c r="A91" s="34"/>
      <c r="B91" s="35"/>
      <c r="C91" s="191" t="s">
        <v>1498</v>
      </c>
      <c r="D91" s="191" t="s">
        <v>155</v>
      </c>
      <c r="E91" s="192" t="s">
        <v>1499</v>
      </c>
      <c r="F91" s="193" t="s">
        <v>1500</v>
      </c>
      <c r="G91" s="194" t="s">
        <v>296</v>
      </c>
      <c r="H91" s="195">
        <v>8</v>
      </c>
      <c r="I91" s="196"/>
      <c r="J91" s="197">
        <f t="shared" si="0"/>
        <v>0</v>
      </c>
      <c r="K91" s="193" t="s">
        <v>19</v>
      </c>
      <c r="L91" s="198"/>
      <c r="M91" s="199" t="s">
        <v>19</v>
      </c>
      <c r="N91" s="200" t="s">
        <v>43</v>
      </c>
      <c r="O91" s="64"/>
      <c r="P91" s="182">
        <f t="shared" si="1"/>
        <v>0</v>
      </c>
      <c r="Q91" s="182">
        <v>0</v>
      </c>
      <c r="R91" s="182">
        <f t="shared" si="2"/>
        <v>0</v>
      </c>
      <c r="S91" s="182">
        <v>0</v>
      </c>
      <c r="T91" s="183">
        <f t="shared" si="3"/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84" t="s">
        <v>158</v>
      </c>
      <c r="AT91" s="184" t="s">
        <v>155</v>
      </c>
      <c r="AU91" s="184" t="s">
        <v>82</v>
      </c>
      <c r="AY91" s="17" t="s">
        <v>143</v>
      </c>
      <c r="BE91" s="185">
        <f t="shared" si="4"/>
        <v>0</v>
      </c>
      <c r="BF91" s="185">
        <f t="shared" si="5"/>
        <v>0</v>
      </c>
      <c r="BG91" s="185">
        <f t="shared" si="6"/>
        <v>0</v>
      </c>
      <c r="BH91" s="185">
        <f t="shared" si="7"/>
        <v>0</v>
      </c>
      <c r="BI91" s="185">
        <f t="shared" si="8"/>
        <v>0</v>
      </c>
      <c r="BJ91" s="17" t="s">
        <v>80</v>
      </c>
      <c r="BK91" s="185">
        <f t="shared" si="9"/>
        <v>0</v>
      </c>
      <c r="BL91" s="17" t="s">
        <v>151</v>
      </c>
      <c r="BM91" s="184" t="s">
        <v>151</v>
      </c>
    </row>
    <row r="92" spans="1:65" s="2" customFormat="1" ht="49.15" customHeight="1" x14ac:dyDescent="0.2">
      <c r="A92" s="34"/>
      <c r="B92" s="35"/>
      <c r="C92" s="191" t="s">
        <v>1012</v>
      </c>
      <c r="D92" s="191" t="s">
        <v>155</v>
      </c>
      <c r="E92" s="192" t="s">
        <v>1501</v>
      </c>
      <c r="F92" s="193" t="s">
        <v>1502</v>
      </c>
      <c r="G92" s="194" t="s">
        <v>251</v>
      </c>
      <c r="H92" s="195">
        <v>6600</v>
      </c>
      <c r="I92" s="196"/>
      <c r="J92" s="197">
        <f t="shared" si="0"/>
        <v>0</v>
      </c>
      <c r="K92" s="193" t="s">
        <v>19</v>
      </c>
      <c r="L92" s="198"/>
      <c r="M92" s="199" t="s">
        <v>19</v>
      </c>
      <c r="N92" s="200" t="s">
        <v>43</v>
      </c>
      <c r="O92" s="64"/>
      <c r="P92" s="182">
        <f t="shared" si="1"/>
        <v>0</v>
      </c>
      <c r="Q92" s="182">
        <v>0</v>
      </c>
      <c r="R92" s="182">
        <f t="shared" si="2"/>
        <v>0</v>
      </c>
      <c r="S92" s="182">
        <v>0</v>
      </c>
      <c r="T92" s="183">
        <f t="shared" si="3"/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84" t="s">
        <v>158</v>
      </c>
      <c r="AT92" s="184" t="s">
        <v>155</v>
      </c>
      <c r="AU92" s="184" t="s">
        <v>82</v>
      </c>
      <c r="AY92" s="17" t="s">
        <v>143</v>
      </c>
      <c r="BE92" s="185">
        <f t="shared" si="4"/>
        <v>0</v>
      </c>
      <c r="BF92" s="185">
        <f t="shared" si="5"/>
        <v>0</v>
      </c>
      <c r="BG92" s="185">
        <f t="shared" si="6"/>
        <v>0</v>
      </c>
      <c r="BH92" s="185">
        <f t="shared" si="7"/>
        <v>0</v>
      </c>
      <c r="BI92" s="185">
        <f t="shared" si="8"/>
        <v>0</v>
      </c>
      <c r="BJ92" s="17" t="s">
        <v>80</v>
      </c>
      <c r="BK92" s="185">
        <f t="shared" si="9"/>
        <v>0</v>
      </c>
      <c r="BL92" s="17" t="s">
        <v>151</v>
      </c>
      <c r="BM92" s="184" t="s">
        <v>167</v>
      </c>
    </row>
    <row r="93" spans="1:65" s="2" customFormat="1" ht="24.2" customHeight="1" x14ac:dyDescent="0.2">
      <c r="A93" s="34"/>
      <c r="B93" s="35"/>
      <c r="C93" s="191" t="s">
        <v>1503</v>
      </c>
      <c r="D93" s="191" t="s">
        <v>155</v>
      </c>
      <c r="E93" s="192" t="s">
        <v>1504</v>
      </c>
      <c r="F93" s="193" t="s">
        <v>1505</v>
      </c>
      <c r="G93" s="194" t="s">
        <v>251</v>
      </c>
      <c r="H93" s="195">
        <v>200</v>
      </c>
      <c r="I93" s="196"/>
      <c r="J93" s="197">
        <f t="shared" si="0"/>
        <v>0</v>
      </c>
      <c r="K93" s="193" t="s">
        <v>19</v>
      </c>
      <c r="L93" s="198"/>
      <c r="M93" s="199" t="s">
        <v>19</v>
      </c>
      <c r="N93" s="200" t="s">
        <v>43</v>
      </c>
      <c r="O93" s="64"/>
      <c r="P93" s="182">
        <f t="shared" si="1"/>
        <v>0</v>
      </c>
      <c r="Q93" s="182">
        <v>0</v>
      </c>
      <c r="R93" s="182">
        <f t="shared" si="2"/>
        <v>0</v>
      </c>
      <c r="S93" s="182">
        <v>0</v>
      </c>
      <c r="T93" s="183">
        <f t="shared" si="3"/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84" t="s">
        <v>158</v>
      </c>
      <c r="AT93" s="184" t="s">
        <v>155</v>
      </c>
      <c r="AU93" s="184" t="s">
        <v>82</v>
      </c>
      <c r="AY93" s="17" t="s">
        <v>143</v>
      </c>
      <c r="BE93" s="185">
        <f t="shared" si="4"/>
        <v>0</v>
      </c>
      <c r="BF93" s="185">
        <f t="shared" si="5"/>
        <v>0</v>
      </c>
      <c r="BG93" s="185">
        <f t="shared" si="6"/>
        <v>0</v>
      </c>
      <c r="BH93" s="185">
        <f t="shared" si="7"/>
        <v>0</v>
      </c>
      <c r="BI93" s="185">
        <f t="shared" si="8"/>
        <v>0</v>
      </c>
      <c r="BJ93" s="17" t="s">
        <v>80</v>
      </c>
      <c r="BK93" s="185">
        <f t="shared" si="9"/>
        <v>0</v>
      </c>
      <c r="BL93" s="17" t="s">
        <v>151</v>
      </c>
      <c r="BM93" s="184" t="s">
        <v>158</v>
      </c>
    </row>
    <row r="94" spans="1:65" s="2" customFormat="1" ht="24.2" customHeight="1" x14ac:dyDescent="0.2">
      <c r="A94" s="34"/>
      <c r="B94" s="35"/>
      <c r="C94" s="191" t="s">
        <v>1018</v>
      </c>
      <c r="D94" s="191" t="s">
        <v>155</v>
      </c>
      <c r="E94" s="192" t="s">
        <v>1506</v>
      </c>
      <c r="F94" s="193" t="s">
        <v>1507</v>
      </c>
      <c r="G94" s="194" t="s">
        <v>296</v>
      </c>
      <c r="H94" s="195">
        <v>50</v>
      </c>
      <c r="I94" s="196"/>
      <c r="J94" s="197">
        <f t="shared" si="0"/>
        <v>0</v>
      </c>
      <c r="K94" s="193" t="s">
        <v>19</v>
      </c>
      <c r="L94" s="198"/>
      <c r="M94" s="199" t="s">
        <v>19</v>
      </c>
      <c r="N94" s="200" t="s">
        <v>43</v>
      </c>
      <c r="O94" s="64"/>
      <c r="P94" s="182">
        <f t="shared" si="1"/>
        <v>0</v>
      </c>
      <c r="Q94" s="182">
        <v>0</v>
      </c>
      <c r="R94" s="182">
        <f t="shared" si="2"/>
        <v>0</v>
      </c>
      <c r="S94" s="182">
        <v>0</v>
      </c>
      <c r="T94" s="183">
        <f t="shared" si="3"/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84" t="s">
        <v>158</v>
      </c>
      <c r="AT94" s="184" t="s">
        <v>155</v>
      </c>
      <c r="AU94" s="184" t="s">
        <v>82</v>
      </c>
      <c r="AY94" s="17" t="s">
        <v>143</v>
      </c>
      <c r="BE94" s="185">
        <f t="shared" si="4"/>
        <v>0</v>
      </c>
      <c r="BF94" s="185">
        <f t="shared" si="5"/>
        <v>0</v>
      </c>
      <c r="BG94" s="185">
        <f t="shared" si="6"/>
        <v>0</v>
      </c>
      <c r="BH94" s="185">
        <f t="shared" si="7"/>
        <v>0</v>
      </c>
      <c r="BI94" s="185">
        <f t="shared" si="8"/>
        <v>0</v>
      </c>
      <c r="BJ94" s="17" t="s">
        <v>80</v>
      </c>
      <c r="BK94" s="185">
        <f t="shared" si="9"/>
        <v>0</v>
      </c>
      <c r="BL94" s="17" t="s">
        <v>151</v>
      </c>
      <c r="BM94" s="184" t="s">
        <v>176</v>
      </c>
    </row>
    <row r="95" spans="1:65" s="2" customFormat="1" ht="33" customHeight="1" x14ac:dyDescent="0.2">
      <c r="A95" s="34"/>
      <c r="B95" s="35"/>
      <c r="C95" s="191" t="s">
        <v>1508</v>
      </c>
      <c r="D95" s="191" t="s">
        <v>155</v>
      </c>
      <c r="E95" s="192" t="s">
        <v>1509</v>
      </c>
      <c r="F95" s="193" t="s">
        <v>1510</v>
      </c>
      <c r="G95" s="194" t="s">
        <v>251</v>
      </c>
      <c r="H95" s="195">
        <v>750</v>
      </c>
      <c r="I95" s="196"/>
      <c r="J95" s="197">
        <f t="shared" si="0"/>
        <v>0</v>
      </c>
      <c r="K95" s="193" t="s">
        <v>19</v>
      </c>
      <c r="L95" s="198"/>
      <c r="M95" s="199" t="s">
        <v>19</v>
      </c>
      <c r="N95" s="200" t="s">
        <v>43</v>
      </c>
      <c r="O95" s="64"/>
      <c r="P95" s="182">
        <f t="shared" si="1"/>
        <v>0</v>
      </c>
      <c r="Q95" s="182">
        <v>0</v>
      </c>
      <c r="R95" s="182">
        <f t="shared" si="2"/>
        <v>0</v>
      </c>
      <c r="S95" s="182">
        <v>0</v>
      </c>
      <c r="T95" s="183">
        <f t="shared" si="3"/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4" t="s">
        <v>158</v>
      </c>
      <c r="AT95" s="184" t="s">
        <v>155</v>
      </c>
      <c r="AU95" s="184" t="s">
        <v>82</v>
      </c>
      <c r="AY95" s="17" t="s">
        <v>143</v>
      </c>
      <c r="BE95" s="185">
        <f t="shared" si="4"/>
        <v>0</v>
      </c>
      <c r="BF95" s="185">
        <f t="shared" si="5"/>
        <v>0</v>
      </c>
      <c r="BG95" s="185">
        <f t="shared" si="6"/>
        <v>0</v>
      </c>
      <c r="BH95" s="185">
        <f t="shared" si="7"/>
        <v>0</v>
      </c>
      <c r="BI95" s="185">
        <f t="shared" si="8"/>
        <v>0</v>
      </c>
      <c r="BJ95" s="17" t="s">
        <v>80</v>
      </c>
      <c r="BK95" s="185">
        <f t="shared" si="9"/>
        <v>0</v>
      </c>
      <c r="BL95" s="17" t="s">
        <v>151</v>
      </c>
      <c r="BM95" s="184" t="s">
        <v>181</v>
      </c>
    </row>
    <row r="96" spans="1:65" s="2" customFormat="1" ht="24.2" customHeight="1" x14ac:dyDescent="0.2">
      <c r="A96" s="34"/>
      <c r="B96" s="35"/>
      <c r="C96" s="191" t="s">
        <v>1025</v>
      </c>
      <c r="D96" s="191" t="s">
        <v>155</v>
      </c>
      <c r="E96" s="192" t="s">
        <v>1511</v>
      </c>
      <c r="F96" s="193" t="s">
        <v>1512</v>
      </c>
      <c r="G96" s="194" t="s">
        <v>251</v>
      </c>
      <c r="H96" s="195">
        <v>400</v>
      </c>
      <c r="I96" s="196"/>
      <c r="J96" s="197">
        <f t="shared" si="0"/>
        <v>0</v>
      </c>
      <c r="K96" s="193" t="s">
        <v>19</v>
      </c>
      <c r="L96" s="198"/>
      <c r="M96" s="199" t="s">
        <v>19</v>
      </c>
      <c r="N96" s="200" t="s">
        <v>43</v>
      </c>
      <c r="O96" s="64"/>
      <c r="P96" s="182">
        <f t="shared" si="1"/>
        <v>0</v>
      </c>
      <c r="Q96" s="182">
        <v>0</v>
      </c>
      <c r="R96" s="182">
        <f t="shared" si="2"/>
        <v>0</v>
      </c>
      <c r="S96" s="182">
        <v>0</v>
      </c>
      <c r="T96" s="183">
        <f t="shared" si="3"/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4" t="s">
        <v>158</v>
      </c>
      <c r="AT96" s="184" t="s">
        <v>155</v>
      </c>
      <c r="AU96" s="184" t="s">
        <v>82</v>
      </c>
      <c r="AY96" s="17" t="s">
        <v>143</v>
      </c>
      <c r="BE96" s="185">
        <f t="shared" si="4"/>
        <v>0</v>
      </c>
      <c r="BF96" s="185">
        <f t="shared" si="5"/>
        <v>0</v>
      </c>
      <c r="BG96" s="185">
        <f t="shared" si="6"/>
        <v>0</v>
      </c>
      <c r="BH96" s="185">
        <f t="shared" si="7"/>
        <v>0</v>
      </c>
      <c r="BI96" s="185">
        <f t="shared" si="8"/>
        <v>0</v>
      </c>
      <c r="BJ96" s="17" t="s">
        <v>80</v>
      </c>
      <c r="BK96" s="185">
        <f t="shared" si="9"/>
        <v>0</v>
      </c>
      <c r="BL96" s="17" t="s">
        <v>151</v>
      </c>
      <c r="BM96" s="184" t="s">
        <v>188</v>
      </c>
    </row>
    <row r="97" spans="1:65" s="2" customFormat="1" ht="78" customHeight="1" x14ac:dyDescent="0.2">
      <c r="A97" s="34"/>
      <c r="B97" s="35"/>
      <c r="C97" s="191" t="s">
        <v>1513</v>
      </c>
      <c r="D97" s="191" t="s">
        <v>155</v>
      </c>
      <c r="E97" s="192" t="s">
        <v>1514</v>
      </c>
      <c r="F97" s="193" t="s">
        <v>1515</v>
      </c>
      <c r="G97" s="194" t="s">
        <v>251</v>
      </c>
      <c r="H97" s="195">
        <v>1200</v>
      </c>
      <c r="I97" s="196"/>
      <c r="J97" s="197">
        <f t="shared" si="0"/>
        <v>0</v>
      </c>
      <c r="K97" s="193" t="s">
        <v>19</v>
      </c>
      <c r="L97" s="198"/>
      <c r="M97" s="199" t="s">
        <v>19</v>
      </c>
      <c r="N97" s="200" t="s">
        <v>43</v>
      </c>
      <c r="O97" s="64"/>
      <c r="P97" s="182">
        <f t="shared" si="1"/>
        <v>0</v>
      </c>
      <c r="Q97" s="182">
        <v>0</v>
      </c>
      <c r="R97" s="182">
        <f t="shared" si="2"/>
        <v>0</v>
      </c>
      <c r="S97" s="182">
        <v>0</v>
      </c>
      <c r="T97" s="183">
        <f t="shared" si="3"/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84" t="s">
        <v>158</v>
      </c>
      <c r="AT97" s="184" t="s">
        <v>155</v>
      </c>
      <c r="AU97" s="184" t="s">
        <v>82</v>
      </c>
      <c r="AY97" s="17" t="s">
        <v>143</v>
      </c>
      <c r="BE97" s="185">
        <f t="shared" si="4"/>
        <v>0</v>
      </c>
      <c r="BF97" s="185">
        <f t="shared" si="5"/>
        <v>0</v>
      </c>
      <c r="BG97" s="185">
        <f t="shared" si="6"/>
        <v>0</v>
      </c>
      <c r="BH97" s="185">
        <f t="shared" si="7"/>
        <v>0</v>
      </c>
      <c r="BI97" s="185">
        <f t="shared" si="8"/>
        <v>0</v>
      </c>
      <c r="BJ97" s="17" t="s">
        <v>80</v>
      </c>
      <c r="BK97" s="185">
        <f t="shared" si="9"/>
        <v>0</v>
      </c>
      <c r="BL97" s="17" t="s">
        <v>151</v>
      </c>
      <c r="BM97" s="184" t="s">
        <v>194</v>
      </c>
    </row>
    <row r="98" spans="1:65" s="2" customFormat="1" ht="37.9" customHeight="1" x14ac:dyDescent="0.2">
      <c r="A98" s="34"/>
      <c r="B98" s="35"/>
      <c r="C98" s="191" t="s">
        <v>1029</v>
      </c>
      <c r="D98" s="191" t="s">
        <v>155</v>
      </c>
      <c r="E98" s="192" t="s">
        <v>1516</v>
      </c>
      <c r="F98" s="193" t="s">
        <v>1517</v>
      </c>
      <c r="G98" s="194" t="s">
        <v>296</v>
      </c>
      <c r="H98" s="195">
        <v>140</v>
      </c>
      <c r="I98" s="196"/>
      <c r="J98" s="197">
        <f t="shared" si="0"/>
        <v>0</v>
      </c>
      <c r="K98" s="193" t="s">
        <v>19</v>
      </c>
      <c r="L98" s="198"/>
      <c r="M98" s="199" t="s">
        <v>19</v>
      </c>
      <c r="N98" s="200" t="s">
        <v>43</v>
      </c>
      <c r="O98" s="64"/>
      <c r="P98" s="182">
        <f t="shared" si="1"/>
        <v>0</v>
      </c>
      <c r="Q98" s="182">
        <v>0</v>
      </c>
      <c r="R98" s="182">
        <f t="shared" si="2"/>
        <v>0</v>
      </c>
      <c r="S98" s="182">
        <v>0</v>
      </c>
      <c r="T98" s="183">
        <f t="shared" si="3"/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4" t="s">
        <v>158</v>
      </c>
      <c r="AT98" s="184" t="s">
        <v>155</v>
      </c>
      <c r="AU98" s="184" t="s">
        <v>82</v>
      </c>
      <c r="AY98" s="17" t="s">
        <v>143</v>
      </c>
      <c r="BE98" s="185">
        <f t="shared" si="4"/>
        <v>0</v>
      </c>
      <c r="BF98" s="185">
        <f t="shared" si="5"/>
        <v>0</v>
      </c>
      <c r="BG98" s="185">
        <f t="shared" si="6"/>
        <v>0</v>
      </c>
      <c r="BH98" s="185">
        <f t="shared" si="7"/>
        <v>0</v>
      </c>
      <c r="BI98" s="185">
        <f t="shared" si="8"/>
        <v>0</v>
      </c>
      <c r="BJ98" s="17" t="s">
        <v>80</v>
      </c>
      <c r="BK98" s="185">
        <f t="shared" si="9"/>
        <v>0</v>
      </c>
      <c r="BL98" s="17" t="s">
        <v>151</v>
      </c>
      <c r="BM98" s="184" t="s">
        <v>196</v>
      </c>
    </row>
    <row r="99" spans="1:65" s="2" customFormat="1" ht="24.2" customHeight="1" x14ac:dyDescent="0.2">
      <c r="A99" s="34"/>
      <c r="B99" s="35"/>
      <c r="C99" s="191" t="s">
        <v>1518</v>
      </c>
      <c r="D99" s="191" t="s">
        <v>155</v>
      </c>
      <c r="E99" s="192" t="s">
        <v>1519</v>
      </c>
      <c r="F99" s="193" t="s">
        <v>1520</v>
      </c>
      <c r="G99" s="194" t="s">
        <v>1521</v>
      </c>
      <c r="H99" s="195">
        <v>1</v>
      </c>
      <c r="I99" s="196"/>
      <c r="J99" s="197">
        <f t="shared" si="0"/>
        <v>0</v>
      </c>
      <c r="K99" s="193" t="s">
        <v>19</v>
      </c>
      <c r="L99" s="198"/>
      <c r="M99" s="199" t="s">
        <v>19</v>
      </c>
      <c r="N99" s="200" t="s">
        <v>43</v>
      </c>
      <c r="O99" s="64"/>
      <c r="P99" s="182">
        <f t="shared" si="1"/>
        <v>0</v>
      </c>
      <c r="Q99" s="182">
        <v>0</v>
      </c>
      <c r="R99" s="182">
        <f t="shared" si="2"/>
        <v>0</v>
      </c>
      <c r="S99" s="182">
        <v>0</v>
      </c>
      <c r="T99" s="183">
        <f t="shared" si="3"/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84" t="s">
        <v>158</v>
      </c>
      <c r="AT99" s="184" t="s">
        <v>155</v>
      </c>
      <c r="AU99" s="184" t="s">
        <v>82</v>
      </c>
      <c r="AY99" s="17" t="s">
        <v>143</v>
      </c>
      <c r="BE99" s="185">
        <f t="shared" si="4"/>
        <v>0</v>
      </c>
      <c r="BF99" s="185">
        <f t="shared" si="5"/>
        <v>0</v>
      </c>
      <c r="BG99" s="185">
        <f t="shared" si="6"/>
        <v>0</v>
      </c>
      <c r="BH99" s="185">
        <f t="shared" si="7"/>
        <v>0</v>
      </c>
      <c r="BI99" s="185">
        <f t="shared" si="8"/>
        <v>0</v>
      </c>
      <c r="BJ99" s="17" t="s">
        <v>80</v>
      </c>
      <c r="BK99" s="185">
        <f t="shared" si="9"/>
        <v>0</v>
      </c>
      <c r="BL99" s="17" t="s">
        <v>151</v>
      </c>
      <c r="BM99" s="184" t="s">
        <v>201</v>
      </c>
    </row>
    <row r="100" spans="1:65" s="2" customFormat="1" ht="37.9" customHeight="1" x14ac:dyDescent="0.2">
      <c r="A100" s="34"/>
      <c r="B100" s="35"/>
      <c r="C100" s="191" t="s">
        <v>1036</v>
      </c>
      <c r="D100" s="191" t="s">
        <v>155</v>
      </c>
      <c r="E100" s="192" t="s">
        <v>1522</v>
      </c>
      <c r="F100" s="193" t="s">
        <v>1523</v>
      </c>
      <c r="G100" s="194" t="s">
        <v>1521</v>
      </c>
      <c r="H100" s="195">
        <v>1</v>
      </c>
      <c r="I100" s="196"/>
      <c r="J100" s="197">
        <f t="shared" si="0"/>
        <v>0</v>
      </c>
      <c r="K100" s="193" t="s">
        <v>19</v>
      </c>
      <c r="L100" s="198"/>
      <c r="M100" s="199" t="s">
        <v>19</v>
      </c>
      <c r="N100" s="200" t="s">
        <v>43</v>
      </c>
      <c r="O100" s="64"/>
      <c r="P100" s="182">
        <f t="shared" si="1"/>
        <v>0</v>
      </c>
      <c r="Q100" s="182">
        <v>0</v>
      </c>
      <c r="R100" s="182">
        <f t="shared" si="2"/>
        <v>0</v>
      </c>
      <c r="S100" s="182">
        <v>0</v>
      </c>
      <c r="T100" s="183">
        <f t="shared" si="3"/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84" t="s">
        <v>158</v>
      </c>
      <c r="AT100" s="184" t="s">
        <v>155</v>
      </c>
      <c r="AU100" s="184" t="s">
        <v>82</v>
      </c>
      <c r="AY100" s="17" t="s">
        <v>143</v>
      </c>
      <c r="BE100" s="185">
        <f t="shared" si="4"/>
        <v>0</v>
      </c>
      <c r="BF100" s="185">
        <f t="shared" si="5"/>
        <v>0</v>
      </c>
      <c r="BG100" s="185">
        <f t="shared" si="6"/>
        <v>0</v>
      </c>
      <c r="BH100" s="185">
        <f t="shared" si="7"/>
        <v>0</v>
      </c>
      <c r="BI100" s="185">
        <f t="shared" si="8"/>
        <v>0</v>
      </c>
      <c r="BJ100" s="17" t="s">
        <v>80</v>
      </c>
      <c r="BK100" s="185">
        <f t="shared" si="9"/>
        <v>0</v>
      </c>
      <c r="BL100" s="17" t="s">
        <v>151</v>
      </c>
      <c r="BM100" s="184" t="s">
        <v>205</v>
      </c>
    </row>
    <row r="101" spans="1:65" s="12" customFormat="1" ht="22.9" customHeight="1" x14ac:dyDescent="0.2">
      <c r="B101" s="157"/>
      <c r="C101" s="158"/>
      <c r="D101" s="159" t="s">
        <v>71</v>
      </c>
      <c r="E101" s="171" t="s">
        <v>1524</v>
      </c>
      <c r="F101" s="171" t="s">
        <v>1525</v>
      </c>
      <c r="G101" s="158"/>
      <c r="H101" s="158"/>
      <c r="I101" s="161"/>
      <c r="J101" s="172">
        <f>BK101</f>
        <v>0</v>
      </c>
      <c r="K101" s="158"/>
      <c r="L101" s="163"/>
      <c r="M101" s="164"/>
      <c r="N101" s="165"/>
      <c r="O101" s="165"/>
      <c r="P101" s="166">
        <f>SUM(P102:P110)</f>
        <v>0</v>
      </c>
      <c r="Q101" s="165"/>
      <c r="R101" s="166">
        <f>SUM(R102:R110)</f>
        <v>0</v>
      </c>
      <c r="S101" s="165"/>
      <c r="T101" s="167">
        <f>SUM(T102:T110)</f>
        <v>0</v>
      </c>
      <c r="AR101" s="168" t="s">
        <v>80</v>
      </c>
      <c r="AT101" s="169" t="s">
        <v>71</v>
      </c>
      <c r="AU101" s="169" t="s">
        <v>80</v>
      </c>
      <c r="AY101" s="168" t="s">
        <v>143</v>
      </c>
      <c r="BK101" s="170">
        <f>SUM(BK102:BK110)</f>
        <v>0</v>
      </c>
    </row>
    <row r="102" spans="1:65" s="2" customFormat="1" ht="24.2" customHeight="1" x14ac:dyDescent="0.2">
      <c r="A102" s="34"/>
      <c r="B102" s="35"/>
      <c r="C102" s="191" t="s">
        <v>1041</v>
      </c>
      <c r="D102" s="191" t="s">
        <v>155</v>
      </c>
      <c r="E102" s="192" t="s">
        <v>1526</v>
      </c>
      <c r="F102" s="193" t="s">
        <v>1527</v>
      </c>
      <c r="G102" s="194" t="s">
        <v>296</v>
      </c>
      <c r="H102" s="195">
        <v>1</v>
      </c>
      <c r="I102" s="196"/>
      <c r="J102" s="197">
        <f t="shared" ref="J102:J110" si="10">ROUND(I102*H102,2)</f>
        <v>0</v>
      </c>
      <c r="K102" s="193" t="s">
        <v>19</v>
      </c>
      <c r="L102" s="198"/>
      <c r="M102" s="199" t="s">
        <v>19</v>
      </c>
      <c r="N102" s="200" t="s">
        <v>43</v>
      </c>
      <c r="O102" s="64"/>
      <c r="P102" s="182">
        <f t="shared" ref="P102:P110" si="11">O102*H102</f>
        <v>0</v>
      </c>
      <c r="Q102" s="182">
        <v>0</v>
      </c>
      <c r="R102" s="182">
        <f t="shared" ref="R102:R110" si="12">Q102*H102</f>
        <v>0</v>
      </c>
      <c r="S102" s="182">
        <v>0</v>
      </c>
      <c r="T102" s="183">
        <f t="shared" ref="T102:T110" si="13"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84" t="s">
        <v>158</v>
      </c>
      <c r="AT102" s="184" t="s">
        <v>155</v>
      </c>
      <c r="AU102" s="184" t="s">
        <v>82</v>
      </c>
      <c r="AY102" s="17" t="s">
        <v>143</v>
      </c>
      <c r="BE102" s="185">
        <f t="shared" ref="BE102:BE110" si="14">IF(N102="základní",J102,0)</f>
        <v>0</v>
      </c>
      <c r="BF102" s="185">
        <f t="shared" ref="BF102:BF110" si="15">IF(N102="snížená",J102,0)</f>
        <v>0</v>
      </c>
      <c r="BG102" s="185">
        <f t="shared" ref="BG102:BG110" si="16">IF(N102="zákl. přenesená",J102,0)</f>
        <v>0</v>
      </c>
      <c r="BH102" s="185">
        <f t="shared" ref="BH102:BH110" si="17">IF(N102="sníž. přenesená",J102,0)</f>
        <v>0</v>
      </c>
      <c r="BI102" s="185">
        <f t="shared" ref="BI102:BI110" si="18">IF(N102="nulová",J102,0)</f>
        <v>0</v>
      </c>
      <c r="BJ102" s="17" t="s">
        <v>80</v>
      </c>
      <c r="BK102" s="185">
        <f t="shared" ref="BK102:BK110" si="19">ROUND(I102*H102,2)</f>
        <v>0</v>
      </c>
      <c r="BL102" s="17" t="s">
        <v>151</v>
      </c>
      <c r="BM102" s="184" t="s">
        <v>213</v>
      </c>
    </row>
    <row r="103" spans="1:65" s="2" customFormat="1" ht="24.2" customHeight="1" x14ac:dyDescent="0.2">
      <c r="A103" s="34"/>
      <c r="B103" s="35"/>
      <c r="C103" s="191" t="s">
        <v>1528</v>
      </c>
      <c r="D103" s="191" t="s">
        <v>155</v>
      </c>
      <c r="E103" s="192" t="s">
        <v>1529</v>
      </c>
      <c r="F103" s="193" t="s">
        <v>1530</v>
      </c>
      <c r="G103" s="194" t="s">
        <v>296</v>
      </c>
      <c r="H103" s="195">
        <v>1</v>
      </c>
      <c r="I103" s="196"/>
      <c r="J103" s="197">
        <f t="shared" si="10"/>
        <v>0</v>
      </c>
      <c r="K103" s="193" t="s">
        <v>19</v>
      </c>
      <c r="L103" s="198"/>
      <c r="M103" s="199" t="s">
        <v>19</v>
      </c>
      <c r="N103" s="200" t="s">
        <v>43</v>
      </c>
      <c r="O103" s="64"/>
      <c r="P103" s="182">
        <f t="shared" si="11"/>
        <v>0</v>
      </c>
      <c r="Q103" s="182">
        <v>0</v>
      </c>
      <c r="R103" s="182">
        <f t="shared" si="12"/>
        <v>0</v>
      </c>
      <c r="S103" s="182">
        <v>0</v>
      </c>
      <c r="T103" s="183">
        <f t="shared" si="13"/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84" t="s">
        <v>158</v>
      </c>
      <c r="AT103" s="184" t="s">
        <v>155</v>
      </c>
      <c r="AU103" s="184" t="s">
        <v>82</v>
      </c>
      <c r="AY103" s="17" t="s">
        <v>143</v>
      </c>
      <c r="BE103" s="185">
        <f t="shared" si="14"/>
        <v>0</v>
      </c>
      <c r="BF103" s="185">
        <f t="shared" si="15"/>
        <v>0</v>
      </c>
      <c r="BG103" s="185">
        <f t="shared" si="16"/>
        <v>0</v>
      </c>
      <c r="BH103" s="185">
        <f t="shared" si="17"/>
        <v>0</v>
      </c>
      <c r="BI103" s="185">
        <f t="shared" si="18"/>
        <v>0</v>
      </c>
      <c r="BJ103" s="17" t="s">
        <v>80</v>
      </c>
      <c r="BK103" s="185">
        <f t="shared" si="19"/>
        <v>0</v>
      </c>
      <c r="BL103" s="17" t="s">
        <v>151</v>
      </c>
      <c r="BM103" s="184" t="s">
        <v>218</v>
      </c>
    </row>
    <row r="104" spans="1:65" s="2" customFormat="1" ht="24.2" customHeight="1" x14ac:dyDescent="0.2">
      <c r="A104" s="34"/>
      <c r="B104" s="35"/>
      <c r="C104" s="191" t="s">
        <v>1050</v>
      </c>
      <c r="D104" s="191" t="s">
        <v>155</v>
      </c>
      <c r="E104" s="192" t="s">
        <v>1531</v>
      </c>
      <c r="F104" s="193" t="s">
        <v>1532</v>
      </c>
      <c r="G104" s="194" t="s">
        <v>296</v>
      </c>
      <c r="H104" s="195">
        <v>1</v>
      </c>
      <c r="I104" s="196"/>
      <c r="J104" s="197">
        <f t="shared" si="10"/>
        <v>0</v>
      </c>
      <c r="K104" s="193" t="s">
        <v>19</v>
      </c>
      <c r="L104" s="198"/>
      <c r="M104" s="199" t="s">
        <v>19</v>
      </c>
      <c r="N104" s="200" t="s">
        <v>43</v>
      </c>
      <c r="O104" s="64"/>
      <c r="P104" s="182">
        <f t="shared" si="11"/>
        <v>0</v>
      </c>
      <c r="Q104" s="182">
        <v>0</v>
      </c>
      <c r="R104" s="182">
        <f t="shared" si="12"/>
        <v>0</v>
      </c>
      <c r="S104" s="182">
        <v>0</v>
      </c>
      <c r="T104" s="183">
        <f t="shared" si="13"/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4" t="s">
        <v>158</v>
      </c>
      <c r="AT104" s="184" t="s">
        <v>155</v>
      </c>
      <c r="AU104" s="184" t="s">
        <v>82</v>
      </c>
      <c r="AY104" s="17" t="s">
        <v>143</v>
      </c>
      <c r="BE104" s="185">
        <f t="shared" si="14"/>
        <v>0</v>
      </c>
      <c r="BF104" s="185">
        <f t="shared" si="15"/>
        <v>0</v>
      </c>
      <c r="BG104" s="185">
        <f t="shared" si="16"/>
        <v>0</v>
      </c>
      <c r="BH104" s="185">
        <f t="shared" si="17"/>
        <v>0</v>
      </c>
      <c r="BI104" s="185">
        <f t="shared" si="18"/>
        <v>0</v>
      </c>
      <c r="BJ104" s="17" t="s">
        <v>80</v>
      </c>
      <c r="BK104" s="185">
        <f t="shared" si="19"/>
        <v>0</v>
      </c>
      <c r="BL104" s="17" t="s">
        <v>151</v>
      </c>
      <c r="BM104" s="184" t="s">
        <v>222</v>
      </c>
    </row>
    <row r="105" spans="1:65" s="2" customFormat="1" ht="33" customHeight="1" x14ac:dyDescent="0.2">
      <c r="A105" s="34"/>
      <c r="B105" s="35"/>
      <c r="C105" s="191" t="s">
        <v>1533</v>
      </c>
      <c r="D105" s="191" t="s">
        <v>155</v>
      </c>
      <c r="E105" s="192" t="s">
        <v>1534</v>
      </c>
      <c r="F105" s="193" t="s">
        <v>1535</v>
      </c>
      <c r="G105" s="194" t="s">
        <v>296</v>
      </c>
      <c r="H105" s="195">
        <v>4</v>
      </c>
      <c r="I105" s="196"/>
      <c r="J105" s="197">
        <f t="shared" si="10"/>
        <v>0</v>
      </c>
      <c r="K105" s="193" t="s">
        <v>19</v>
      </c>
      <c r="L105" s="198"/>
      <c r="M105" s="199" t="s">
        <v>19</v>
      </c>
      <c r="N105" s="200" t="s">
        <v>43</v>
      </c>
      <c r="O105" s="64"/>
      <c r="P105" s="182">
        <f t="shared" si="11"/>
        <v>0</v>
      </c>
      <c r="Q105" s="182">
        <v>0</v>
      </c>
      <c r="R105" s="182">
        <f t="shared" si="12"/>
        <v>0</v>
      </c>
      <c r="S105" s="182">
        <v>0</v>
      </c>
      <c r="T105" s="183">
        <f t="shared" si="13"/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84" t="s">
        <v>158</v>
      </c>
      <c r="AT105" s="184" t="s">
        <v>155</v>
      </c>
      <c r="AU105" s="184" t="s">
        <v>82</v>
      </c>
      <c r="AY105" s="17" t="s">
        <v>143</v>
      </c>
      <c r="BE105" s="185">
        <f t="shared" si="14"/>
        <v>0</v>
      </c>
      <c r="BF105" s="185">
        <f t="shared" si="15"/>
        <v>0</v>
      </c>
      <c r="BG105" s="185">
        <f t="shared" si="16"/>
        <v>0</v>
      </c>
      <c r="BH105" s="185">
        <f t="shared" si="17"/>
        <v>0</v>
      </c>
      <c r="BI105" s="185">
        <f t="shared" si="18"/>
        <v>0</v>
      </c>
      <c r="BJ105" s="17" t="s">
        <v>80</v>
      </c>
      <c r="BK105" s="185">
        <f t="shared" si="19"/>
        <v>0</v>
      </c>
      <c r="BL105" s="17" t="s">
        <v>151</v>
      </c>
      <c r="BM105" s="184" t="s">
        <v>228</v>
      </c>
    </row>
    <row r="106" spans="1:65" s="2" customFormat="1" ht="33" customHeight="1" x14ac:dyDescent="0.2">
      <c r="A106" s="34"/>
      <c r="B106" s="35"/>
      <c r="C106" s="191" t="s">
        <v>1054</v>
      </c>
      <c r="D106" s="191" t="s">
        <v>155</v>
      </c>
      <c r="E106" s="192" t="s">
        <v>1536</v>
      </c>
      <c r="F106" s="193" t="s">
        <v>1537</v>
      </c>
      <c r="G106" s="194" t="s">
        <v>296</v>
      </c>
      <c r="H106" s="195">
        <v>1</v>
      </c>
      <c r="I106" s="196"/>
      <c r="J106" s="197">
        <f t="shared" si="10"/>
        <v>0</v>
      </c>
      <c r="K106" s="193" t="s">
        <v>19</v>
      </c>
      <c r="L106" s="198"/>
      <c r="M106" s="199" t="s">
        <v>19</v>
      </c>
      <c r="N106" s="200" t="s">
        <v>43</v>
      </c>
      <c r="O106" s="64"/>
      <c r="P106" s="182">
        <f t="shared" si="11"/>
        <v>0</v>
      </c>
      <c r="Q106" s="182">
        <v>0</v>
      </c>
      <c r="R106" s="182">
        <f t="shared" si="12"/>
        <v>0</v>
      </c>
      <c r="S106" s="182">
        <v>0</v>
      </c>
      <c r="T106" s="183">
        <f t="shared" si="13"/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84" t="s">
        <v>158</v>
      </c>
      <c r="AT106" s="184" t="s">
        <v>155</v>
      </c>
      <c r="AU106" s="184" t="s">
        <v>82</v>
      </c>
      <c r="AY106" s="17" t="s">
        <v>143</v>
      </c>
      <c r="BE106" s="185">
        <f t="shared" si="14"/>
        <v>0</v>
      </c>
      <c r="BF106" s="185">
        <f t="shared" si="15"/>
        <v>0</v>
      </c>
      <c r="BG106" s="185">
        <f t="shared" si="16"/>
        <v>0</v>
      </c>
      <c r="BH106" s="185">
        <f t="shared" si="17"/>
        <v>0</v>
      </c>
      <c r="BI106" s="185">
        <f t="shared" si="18"/>
        <v>0</v>
      </c>
      <c r="BJ106" s="17" t="s">
        <v>80</v>
      </c>
      <c r="BK106" s="185">
        <f t="shared" si="19"/>
        <v>0</v>
      </c>
      <c r="BL106" s="17" t="s">
        <v>151</v>
      </c>
      <c r="BM106" s="184" t="s">
        <v>232</v>
      </c>
    </row>
    <row r="107" spans="1:65" s="2" customFormat="1" ht="33" customHeight="1" x14ac:dyDescent="0.2">
      <c r="A107" s="34"/>
      <c r="B107" s="35"/>
      <c r="C107" s="191" t="s">
        <v>1538</v>
      </c>
      <c r="D107" s="191" t="s">
        <v>155</v>
      </c>
      <c r="E107" s="192" t="s">
        <v>1539</v>
      </c>
      <c r="F107" s="193" t="s">
        <v>1540</v>
      </c>
      <c r="G107" s="194" t="s">
        <v>296</v>
      </c>
      <c r="H107" s="195">
        <v>80</v>
      </c>
      <c r="I107" s="196"/>
      <c r="J107" s="197">
        <f t="shared" si="10"/>
        <v>0</v>
      </c>
      <c r="K107" s="193" t="s">
        <v>19</v>
      </c>
      <c r="L107" s="198"/>
      <c r="M107" s="199" t="s">
        <v>19</v>
      </c>
      <c r="N107" s="200" t="s">
        <v>43</v>
      </c>
      <c r="O107" s="64"/>
      <c r="P107" s="182">
        <f t="shared" si="11"/>
        <v>0</v>
      </c>
      <c r="Q107" s="182">
        <v>0</v>
      </c>
      <c r="R107" s="182">
        <f t="shared" si="12"/>
        <v>0</v>
      </c>
      <c r="S107" s="182">
        <v>0</v>
      </c>
      <c r="T107" s="183">
        <f t="shared" si="13"/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84" t="s">
        <v>158</v>
      </c>
      <c r="AT107" s="184" t="s">
        <v>155</v>
      </c>
      <c r="AU107" s="184" t="s">
        <v>82</v>
      </c>
      <c r="AY107" s="17" t="s">
        <v>143</v>
      </c>
      <c r="BE107" s="185">
        <f t="shared" si="14"/>
        <v>0</v>
      </c>
      <c r="BF107" s="185">
        <f t="shared" si="15"/>
        <v>0</v>
      </c>
      <c r="BG107" s="185">
        <f t="shared" si="16"/>
        <v>0</v>
      </c>
      <c r="BH107" s="185">
        <f t="shared" si="17"/>
        <v>0</v>
      </c>
      <c r="BI107" s="185">
        <f t="shared" si="18"/>
        <v>0</v>
      </c>
      <c r="BJ107" s="17" t="s">
        <v>80</v>
      </c>
      <c r="BK107" s="185">
        <f t="shared" si="19"/>
        <v>0</v>
      </c>
      <c r="BL107" s="17" t="s">
        <v>151</v>
      </c>
      <c r="BM107" s="184" t="s">
        <v>237</v>
      </c>
    </row>
    <row r="108" spans="1:65" s="2" customFormat="1" ht="24.2" customHeight="1" x14ac:dyDescent="0.2">
      <c r="A108" s="34"/>
      <c r="B108" s="35"/>
      <c r="C108" s="191" t="s">
        <v>1059</v>
      </c>
      <c r="D108" s="191" t="s">
        <v>155</v>
      </c>
      <c r="E108" s="192" t="s">
        <v>1541</v>
      </c>
      <c r="F108" s="193" t="s">
        <v>1542</v>
      </c>
      <c r="G108" s="194" t="s">
        <v>296</v>
      </c>
      <c r="H108" s="195">
        <v>1</v>
      </c>
      <c r="I108" s="196"/>
      <c r="J108" s="197">
        <f t="shared" si="10"/>
        <v>0</v>
      </c>
      <c r="K108" s="193" t="s">
        <v>19</v>
      </c>
      <c r="L108" s="198"/>
      <c r="M108" s="199" t="s">
        <v>19</v>
      </c>
      <c r="N108" s="200" t="s">
        <v>43</v>
      </c>
      <c r="O108" s="64"/>
      <c r="P108" s="182">
        <f t="shared" si="11"/>
        <v>0</v>
      </c>
      <c r="Q108" s="182">
        <v>0</v>
      </c>
      <c r="R108" s="182">
        <f t="shared" si="12"/>
        <v>0</v>
      </c>
      <c r="S108" s="182">
        <v>0</v>
      </c>
      <c r="T108" s="183">
        <f t="shared" si="13"/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84" t="s">
        <v>158</v>
      </c>
      <c r="AT108" s="184" t="s">
        <v>155</v>
      </c>
      <c r="AU108" s="184" t="s">
        <v>82</v>
      </c>
      <c r="AY108" s="17" t="s">
        <v>143</v>
      </c>
      <c r="BE108" s="185">
        <f t="shared" si="14"/>
        <v>0</v>
      </c>
      <c r="BF108" s="185">
        <f t="shared" si="15"/>
        <v>0</v>
      </c>
      <c r="BG108" s="185">
        <f t="shared" si="16"/>
        <v>0</v>
      </c>
      <c r="BH108" s="185">
        <f t="shared" si="17"/>
        <v>0</v>
      </c>
      <c r="BI108" s="185">
        <f t="shared" si="18"/>
        <v>0</v>
      </c>
      <c r="BJ108" s="17" t="s">
        <v>80</v>
      </c>
      <c r="BK108" s="185">
        <f t="shared" si="19"/>
        <v>0</v>
      </c>
      <c r="BL108" s="17" t="s">
        <v>151</v>
      </c>
      <c r="BM108" s="184" t="s">
        <v>245</v>
      </c>
    </row>
    <row r="109" spans="1:65" s="2" customFormat="1" ht="37.9" customHeight="1" x14ac:dyDescent="0.2">
      <c r="A109" s="34"/>
      <c r="B109" s="35"/>
      <c r="C109" s="191" t="s">
        <v>1543</v>
      </c>
      <c r="D109" s="191" t="s">
        <v>155</v>
      </c>
      <c r="E109" s="192" t="s">
        <v>1544</v>
      </c>
      <c r="F109" s="193" t="s">
        <v>1545</v>
      </c>
      <c r="G109" s="194" t="s">
        <v>296</v>
      </c>
      <c r="H109" s="195">
        <v>4</v>
      </c>
      <c r="I109" s="196"/>
      <c r="J109" s="197">
        <f t="shared" si="10"/>
        <v>0</v>
      </c>
      <c r="K109" s="193" t="s">
        <v>19</v>
      </c>
      <c r="L109" s="198"/>
      <c r="M109" s="199" t="s">
        <v>19</v>
      </c>
      <c r="N109" s="200" t="s">
        <v>43</v>
      </c>
      <c r="O109" s="64"/>
      <c r="P109" s="182">
        <f t="shared" si="11"/>
        <v>0</v>
      </c>
      <c r="Q109" s="182">
        <v>0</v>
      </c>
      <c r="R109" s="182">
        <f t="shared" si="12"/>
        <v>0</v>
      </c>
      <c r="S109" s="182">
        <v>0</v>
      </c>
      <c r="T109" s="183">
        <f t="shared" si="13"/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84" t="s">
        <v>158</v>
      </c>
      <c r="AT109" s="184" t="s">
        <v>155</v>
      </c>
      <c r="AU109" s="184" t="s">
        <v>82</v>
      </c>
      <c r="AY109" s="17" t="s">
        <v>143</v>
      </c>
      <c r="BE109" s="185">
        <f t="shared" si="14"/>
        <v>0</v>
      </c>
      <c r="BF109" s="185">
        <f t="shared" si="15"/>
        <v>0</v>
      </c>
      <c r="BG109" s="185">
        <f t="shared" si="16"/>
        <v>0</v>
      </c>
      <c r="BH109" s="185">
        <f t="shared" si="17"/>
        <v>0</v>
      </c>
      <c r="BI109" s="185">
        <f t="shared" si="18"/>
        <v>0</v>
      </c>
      <c r="BJ109" s="17" t="s">
        <v>80</v>
      </c>
      <c r="BK109" s="185">
        <f t="shared" si="19"/>
        <v>0</v>
      </c>
      <c r="BL109" s="17" t="s">
        <v>151</v>
      </c>
      <c r="BM109" s="184" t="s">
        <v>252</v>
      </c>
    </row>
    <row r="110" spans="1:65" s="2" customFormat="1" ht="24.2" customHeight="1" x14ac:dyDescent="0.2">
      <c r="A110" s="34"/>
      <c r="B110" s="35"/>
      <c r="C110" s="191" t="s">
        <v>1065</v>
      </c>
      <c r="D110" s="191" t="s">
        <v>155</v>
      </c>
      <c r="E110" s="192" t="s">
        <v>1546</v>
      </c>
      <c r="F110" s="193" t="s">
        <v>1547</v>
      </c>
      <c r="G110" s="194" t="s">
        <v>296</v>
      </c>
      <c r="H110" s="195">
        <v>1</v>
      </c>
      <c r="I110" s="196"/>
      <c r="J110" s="197">
        <f t="shared" si="10"/>
        <v>0</v>
      </c>
      <c r="K110" s="193" t="s">
        <v>19</v>
      </c>
      <c r="L110" s="198"/>
      <c r="M110" s="199" t="s">
        <v>19</v>
      </c>
      <c r="N110" s="200" t="s">
        <v>43</v>
      </c>
      <c r="O110" s="64"/>
      <c r="P110" s="182">
        <f t="shared" si="11"/>
        <v>0</v>
      </c>
      <c r="Q110" s="182">
        <v>0</v>
      </c>
      <c r="R110" s="182">
        <f t="shared" si="12"/>
        <v>0</v>
      </c>
      <c r="S110" s="182">
        <v>0</v>
      </c>
      <c r="T110" s="183">
        <f t="shared" si="13"/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84" t="s">
        <v>158</v>
      </c>
      <c r="AT110" s="184" t="s">
        <v>155</v>
      </c>
      <c r="AU110" s="184" t="s">
        <v>82</v>
      </c>
      <c r="AY110" s="17" t="s">
        <v>143</v>
      </c>
      <c r="BE110" s="185">
        <f t="shared" si="14"/>
        <v>0</v>
      </c>
      <c r="BF110" s="185">
        <f t="shared" si="15"/>
        <v>0</v>
      </c>
      <c r="BG110" s="185">
        <f t="shared" si="16"/>
        <v>0</v>
      </c>
      <c r="BH110" s="185">
        <f t="shared" si="17"/>
        <v>0</v>
      </c>
      <c r="BI110" s="185">
        <f t="shared" si="18"/>
        <v>0</v>
      </c>
      <c r="BJ110" s="17" t="s">
        <v>80</v>
      </c>
      <c r="BK110" s="185">
        <f t="shared" si="19"/>
        <v>0</v>
      </c>
      <c r="BL110" s="17" t="s">
        <v>151</v>
      </c>
      <c r="BM110" s="184" t="s">
        <v>257</v>
      </c>
    </row>
    <row r="111" spans="1:65" s="12" customFormat="1" ht="22.9" customHeight="1" x14ac:dyDescent="0.2">
      <c r="B111" s="157"/>
      <c r="C111" s="158"/>
      <c r="D111" s="159" t="s">
        <v>71</v>
      </c>
      <c r="E111" s="171" t="s">
        <v>1548</v>
      </c>
      <c r="F111" s="171" t="s">
        <v>1525</v>
      </c>
      <c r="G111" s="158"/>
      <c r="H111" s="158"/>
      <c r="I111" s="161"/>
      <c r="J111" s="172">
        <f>BK111</f>
        <v>0</v>
      </c>
      <c r="K111" s="158"/>
      <c r="L111" s="163"/>
      <c r="M111" s="164"/>
      <c r="N111" s="165"/>
      <c r="O111" s="165"/>
      <c r="P111" s="166">
        <f>SUM(P112:P116)</f>
        <v>0</v>
      </c>
      <c r="Q111" s="165"/>
      <c r="R111" s="166">
        <f>SUM(R112:R116)</f>
        <v>0</v>
      </c>
      <c r="S111" s="165"/>
      <c r="T111" s="167">
        <f>SUM(T112:T116)</f>
        <v>0</v>
      </c>
      <c r="AR111" s="168" t="s">
        <v>80</v>
      </c>
      <c r="AT111" s="169" t="s">
        <v>71</v>
      </c>
      <c r="AU111" s="169" t="s">
        <v>80</v>
      </c>
      <c r="AY111" s="168" t="s">
        <v>143</v>
      </c>
      <c r="BK111" s="170">
        <f>SUM(BK112:BK116)</f>
        <v>0</v>
      </c>
    </row>
    <row r="112" spans="1:65" s="2" customFormat="1" ht="218.65" customHeight="1" x14ac:dyDescent="0.2">
      <c r="A112" s="34"/>
      <c r="B112" s="35"/>
      <c r="C112" s="191" t="s">
        <v>1067</v>
      </c>
      <c r="D112" s="191" t="s">
        <v>155</v>
      </c>
      <c r="E112" s="192" t="s">
        <v>1549</v>
      </c>
      <c r="F112" s="193" t="s">
        <v>1550</v>
      </c>
      <c r="G112" s="194" t="s">
        <v>296</v>
      </c>
      <c r="H112" s="195">
        <v>6</v>
      </c>
      <c r="I112" s="196"/>
      <c r="J112" s="197">
        <f>ROUND(I112*H112,2)</f>
        <v>0</v>
      </c>
      <c r="K112" s="193" t="s">
        <v>19</v>
      </c>
      <c r="L112" s="198"/>
      <c r="M112" s="199" t="s">
        <v>19</v>
      </c>
      <c r="N112" s="200" t="s">
        <v>43</v>
      </c>
      <c r="O112" s="64"/>
      <c r="P112" s="182">
        <f>O112*H112</f>
        <v>0</v>
      </c>
      <c r="Q112" s="182">
        <v>0</v>
      </c>
      <c r="R112" s="182">
        <f>Q112*H112</f>
        <v>0</v>
      </c>
      <c r="S112" s="182">
        <v>0</v>
      </c>
      <c r="T112" s="183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84" t="s">
        <v>158</v>
      </c>
      <c r="AT112" s="184" t="s">
        <v>155</v>
      </c>
      <c r="AU112" s="184" t="s">
        <v>82</v>
      </c>
      <c r="AY112" s="17" t="s">
        <v>143</v>
      </c>
      <c r="BE112" s="185">
        <f>IF(N112="základní",J112,0)</f>
        <v>0</v>
      </c>
      <c r="BF112" s="185">
        <f>IF(N112="snížená",J112,0)</f>
        <v>0</v>
      </c>
      <c r="BG112" s="185">
        <f>IF(N112="zákl. přenesená",J112,0)</f>
        <v>0</v>
      </c>
      <c r="BH112" s="185">
        <f>IF(N112="sníž. přenesená",J112,0)</f>
        <v>0</v>
      </c>
      <c r="BI112" s="185">
        <f>IF(N112="nulová",J112,0)</f>
        <v>0</v>
      </c>
      <c r="BJ112" s="17" t="s">
        <v>80</v>
      </c>
      <c r="BK112" s="185">
        <f>ROUND(I112*H112,2)</f>
        <v>0</v>
      </c>
      <c r="BL112" s="17" t="s">
        <v>151</v>
      </c>
      <c r="BM112" s="184" t="s">
        <v>263</v>
      </c>
    </row>
    <row r="113" spans="1:65" s="2" customFormat="1" ht="24.2" customHeight="1" x14ac:dyDescent="0.2">
      <c r="A113" s="34"/>
      <c r="B113" s="35"/>
      <c r="C113" s="191" t="s">
        <v>1551</v>
      </c>
      <c r="D113" s="191" t="s">
        <v>155</v>
      </c>
      <c r="E113" s="192" t="s">
        <v>1552</v>
      </c>
      <c r="F113" s="193" t="s">
        <v>1553</v>
      </c>
      <c r="G113" s="194" t="s">
        <v>296</v>
      </c>
      <c r="H113" s="195">
        <v>6</v>
      </c>
      <c r="I113" s="196"/>
      <c r="J113" s="197">
        <f>ROUND(I113*H113,2)</f>
        <v>0</v>
      </c>
      <c r="K113" s="193" t="s">
        <v>19</v>
      </c>
      <c r="L113" s="198"/>
      <c r="M113" s="199" t="s">
        <v>19</v>
      </c>
      <c r="N113" s="200" t="s">
        <v>43</v>
      </c>
      <c r="O113" s="64"/>
      <c r="P113" s="182">
        <f>O113*H113</f>
        <v>0</v>
      </c>
      <c r="Q113" s="182">
        <v>0</v>
      </c>
      <c r="R113" s="182">
        <f>Q113*H113</f>
        <v>0</v>
      </c>
      <c r="S113" s="182">
        <v>0</v>
      </c>
      <c r="T113" s="183">
        <f>S113*H113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184" t="s">
        <v>158</v>
      </c>
      <c r="AT113" s="184" t="s">
        <v>155</v>
      </c>
      <c r="AU113" s="184" t="s">
        <v>82</v>
      </c>
      <c r="AY113" s="17" t="s">
        <v>143</v>
      </c>
      <c r="BE113" s="185">
        <f>IF(N113="základní",J113,0)</f>
        <v>0</v>
      </c>
      <c r="BF113" s="185">
        <f>IF(N113="snížená",J113,0)</f>
        <v>0</v>
      </c>
      <c r="BG113" s="185">
        <f>IF(N113="zákl. přenesená",J113,0)</f>
        <v>0</v>
      </c>
      <c r="BH113" s="185">
        <f>IF(N113="sníž. přenesená",J113,0)</f>
        <v>0</v>
      </c>
      <c r="BI113" s="185">
        <f>IF(N113="nulová",J113,0)</f>
        <v>0</v>
      </c>
      <c r="BJ113" s="17" t="s">
        <v>80</v>
      </c>
      <c r="BK113" s="185">
        <f>ROUND(I113*H113,2)</f>
        <v>0</v>
      </c>
      <c r="BL113" s="17" t="s">
        <v>151</v>
      </c>
      <c r="BM113" s="184" t="s">
        <v>270</v>
      </c>
    </row>
    <row r="114" spans="1:65" s="2" customFormat="1" ht="134.25" customHeight="1" x14ac:dyDescent="0.2">
      <c r="A114" s="34"/>
      <c r="B114" s="35"/>
      <c r="C114" s="191" t="s">
        <v>1072</v>
      </c>
      <c r="D114" s="191" t="s">
        <v>155</v>
      </c>
      <c r="E114" s="192" t="s">
        <v>1554</v>
      </c>
      <c r="F114" s="193" t="s">
        <v>1555</v>
      </c>
      <c r="G114" s="194" t="s">
        <v>296</v>
      </c>
      <c r="H114" s="195">
        <v>1</v>
      </c>
      <c r="I114" s="196"/>
      <c r="J114" s="197">
        <f>ROUND(I114*H114,2)</f>
        <v>0</v>
      </c>
      <c r="K114" s="193" t="s">
        <v>19</v>
      </c>
      <c r="L114" s="198"/>
      <c r="M114" s="199" t="s">
        <v>19</v>
      </c>
      <c r="N114" s="200" t="s">
        <v>43</v>
      </c>
      <c r="O114" s="64"/>
      <c r="P114" s="182">
        <f>O114*H114</f>
        <v>0</v>
      </c>
      <c r="Q114" s="182">
        <v>0</v>
      </c>
      <c r="R114" s="182">
        <f>Q114*H114</f>
        <v>0</v>
      </c>
      <c r="S114" s="182">
        <v>0</v>
      </c>
      <c r="T114" s="183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84" t="s">
        <v>158</v>
      </c>
      <c r="AT114" s="184" t="s">
        <v>155</v>
      </c>
      <c r="AU114" s="184" t="s">
        <v>82</v>
      </c>
      <c r="AY114" s="17" t="s">
        <v>143</v>
      </c>
      <c r="BE114" s="185">
        <f>IF(N114="základní",J114,0)</f>
        <v>0</v>
      </c>
      <c r="BF114" s="185">
        <f>IF(N114="snížená",J114,0)</f>
        <v>0</v>
      </c>
      <c r="BG114" s="185">
        <f>IF(N114="zákl. přenesená",J114,0)</f>
        <v>0</v>
      </c>
      <c r="BH114" s="185">
        <f>IF(N114="sníž. přenesená",J114,0)</f>
        <v>0</v>
      </c>
      <c r="BI114" s="185">
        <f>IF(N114="nulová",J114,0)</f>
        <v>0</v>
      </c>
      <c r="BJ114" s="17" t="s">
        <v>80</v>
      </c>
      <c r="BK114" s="185">
        <f>ROUND(I114*H114,2)</f>
        <v>0</v>
      </c>
      <c r="BL114" s="17" t="s">
        <v>151</v>
      </c>
      <c r="BM114" s="184" t="s">
        <v>276</v>
      </c>
    </row>
    <row r="115" spans="1:65" s="2" customFormat="1" ht="24.2" customHeight="1" x14ac:dyDescent="0.2">
      <c r="A115" s="34"/>
      <c r="B115" s="35"/>
      <c r="C115" s="191" t="s">
        <v>1556</v>
      </c>
      <c r="D115" s="191" t="s">
        <v>155</v>
      </c>
      <c r="E115" s="192" t="s">
        <v>1557</v>
      </c>
      <c r="F115" s="193" t="s">
        <v>1558</v>
      </c>
      <c r="G115" s="194" t="s">
        <v>296</v>
      </c>
      <c r="H115" s="195">
        <v>1</v>
      </c>
      <c r="I115" s="196"/>
      <c r="J115" s="197">
        <f>ROUND(I115*H115,2)</f>
        <v>0</v>
      </c>
      <c r="K115" s="193" t="s">
        <v>19</v>
      </c>
      <c r="L115" s="198"/>
      <c r="M115" s="199" t="s">
        <v>19</v>
      </c>
      <c r="N115" s="200" t="s">
        <v>43</v>
      </c>
      <c r="O115" s="64"/>
      <c r="P115" s="182">
        <f>O115*H115</f>
        <v>0</v>
      </c>
      <c r="Q115" s="182">
        <v>0</v>
      </c>
      <c r="R115" s="182">
        <f>Q115*H115</f>
        <v>0</v>
      </c>
      <c r="S115" s="182">
        <v>0</v>
      </c>
      <c r="T115" s="183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84" t="s">
        <v>158</v>
      </c>
      <c r="AT115" s="184" t="s">
        <v>155</v>
      </c>
      <c r="AU115" s="184" t="s">
        <v>82</v>
      </c>
      <c r="AY115" s="17" t="s">
        <v>143</v>
      </c>
      <c r="BE115" s="185">
        <f>IF(N115="základní",J115,0)</f>
        <v>0</v>
      </c>
      <c r="BF115" s="185">
        <f>IF(N115="snížená",J115,0)</f>
        <v>0</v>
      </c>
      <c r="BG115" s="185">
        <f>IF(N115="zákl. přenesená",J115,0)</f>
        <v>0</v>
      </c>
      <c r="BH115" s="185">
        <f>IF(N115="sníž. přenesená",J115,0)</f>
        <v>0</v>
      </c>
      <c r="BI115" s="185">
        <f>IF(N115="nulová",J115,0)</f>
        <v>0</v>
      </c>
      <c r="BJ115" s="17" t="s">
        <v>80</v>
      </c>
      <c r="BK115" s="185">
        <f>ROUND(I115*H115,2)</f>
        <v>0</v>
      </c>
      <c r="BL115" s="17" t="s">
        <v>151</v>
      </c>
      <c r="BM115" s="184" t="s">
        <v>283</v>
      </c>
    </row>
    <row r="116" spans="1:65" s="2" customFormat="1" ht="156.75" customHeight="1" x14ac:dyDescent="0.2">
      <c r="A116" s="34"/>
      <c r="B116" s="35"/>
      <c r="C116" s="191" t="s">
        <v>1076</v>
      </c>
      <c r="D116" s="191" t="s">
        <v>155</v>
      </c>
      <c r="E116" s="192" t="s">
        <v>1559</v>
      </c>
      <c r="F116" s="193" t="s">
        <v>1560</v>
      </c>
      <c r="G116" s="194" t="s">
        <v>296</v>
      </c>
      <c r="H116" s="195">
        <v>1</v>
      </c>
      <c r="I116" s="196"/>
      <c r="J116" s="197">
        <f>ROUND(I116*H116,2)</f>
        <v>0</v>
      </c>
      <c r="K116" s="193" t="s">
        <v>19</v>
      </c>
      <c r="L116" s="198"/>
      <c r="M116" s="199" t="s">
        <v>19</v>
      </c>
      <c r="N116" s="200" t="s">
        <v>43</v>
      </c>
      <c r="O116" s="64"/>
      <c r="P116" s="182">
        <f>O116*H116</f>
        <v>0</v>
      </c>
      <c r="Q116" s="182">
        <v>0</v>
      </c>
      <c r="R116" s="182">
        <f>Q116*H116</f>
        <v>0</v>
      </c>
      <c r="S116" s="182">
        <v>0</v>
      </c>
      <c r="T116" s="183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84" t="s">
        <v>158</v>
      </c>
      <c r="AT116" s="184" t="s">
        <v>155</v>
      </c>
      <c r="AU116" s="184" t="s">
        <v>82</v>
      </c>
      <c r="AY116" s="17" t="s">
        <v>143</v>
      </c>
      <c r="BE116" s="185">
        <f>IF(N116="základní",J116,0)</f>
        <v>0</v>
      </c>
      <c r="BF116" s="185">
        <f>IF(N116="snížená",J116,0)</f>
        <v>0</v>
      </c>
      <c r="BG116" s="185">
        <f>IF(N116="zákl. přenesená",J116,0)</f>
        <v>0</v>
      </c>
      <c r="BH116" s="185">
        <f>IF(N116="sníž. přenesená",J116,0)</f>
        <v>0</v>
      </c>
      <c r="BI116" s="185">
        <f>IF(N116="nulová",J116,0)</f>
        <v>0</v>
      </c>
      <c r="BJ116" s="17" t="s">
        <v>80</v>
      </c>
      <c r="BK116" s="185">
        <f>ROUND(I116*H116,2)</f>
        <v>0</v>
      </c>
      <c r="BL116" s="17" t="s">
        <v>151</v>
      </c>
      <c r="BM116" s="184" t="s">
        <v>287</v>
      </c>
    </row>
    <row r="117" spans="1:65" s="12" customFormat="1" ht="22.9" customHeight="1" x14ac:dyDescent="0.2">
      <c r="B117" s="157"/>
      <c r="C117" s="158"/>
      <c r="D117" s="159" t="s">
        <v>71</v>
      </c>
      <c r="E117" s="171" t="s">
        <v>1561</v>
      </c>
      <c r="F117" s="171" t="s">
        <v>1562</v>
      </c>
      <c r="G117" s="158"/>
      <c r="H117" s="158"/>
      <c r="I117" s="161"/>
      <c r="J117" s="172">
        <f>BK117</f>
        <v>0</v>
      </c>
      <c r="K117" s="158"/>
      <c r="L117" s="163"/>
      <c r="M117" s="164"/>
      <c r="N117" s="165"/>
      <c r="O117" s="165"/>
      <c r="P117" s="166">
        <f>SUM(P118:P121)</f>
        <v>0</v>
      </c>
      <c r="Q117" s="165"/>
      <c r="R117" s="166">
        <f>SUM(R118:R121)</f>
        <v>0</v>
      </c>
      <c r="S117" s="165"/>
      <c r="T117" s="167">
        <f>SUM(T118:T121)</f>
        <v>0</v>
      </c>
      <c r="AR117" s="168" t="s">
        <v>80</v>
      </c>
      <c r="AT117" s="169" t="s">
        <v>71</v>
      </c>
      <c r="AU117" s="169" t="s">
        <v>80</v>
      </c>
      <c r="AY117" s="168" t="s">
        <v>143</v>
      </c>
      <c r="BK117" s="170">
        <f>SUM(BK118:BK121)</f>
        <v>0</v>
      </c>
    </row>
    <row r="118" spans="1:65" s="2" customFormat="1" ht="78" customHeight="1" x14ac:dyDescent="0.2">
      <c r="A118" s="34"/>
      <c r="B118" s="35"/>
      <c r="C118" s="191" t="s">
        <v>1081</v>
      </c>
      <c r="D118" s="191" t="s">
        <v>155</v>
      </c>
      <c r="E118" s="192" t="s">
        <v>1563</v>
      </c>
      <c r="F118" s="193" t="s">
        <v>1564</v>
      </c>
      <c r="G118" s="194" t="s">
        <v>296</v>
      </c>
      <c r="H118" s="195">
        <v>2</v>
      </c>
      <c r="I118" s="196"/>
      <c r="J118" s="197">
        <f>ROUND(I118*H118,2)</f>
        <v>0</v>
      </c>
      <c r="K118" s="193" t="s">
        <v>19</v>
      </c>
      <c r="L118" s="198"/>
      <c r="M118" s="199" t="s">
        <v>19</v>
      </c>
      <c r="N118" s="200" t="s">
        <v>43</v>
      </c>
      <c r="O118" s="64"/>
      <c r="P118" s="182">
        <f>O118*H118</f>
        <v>0</v>
      </c>
      <c r="Q118" s="182">
        <v>0</v>
      </c>
      <c r="R118" s="182">
        <f>Q118*H118</f>
        <v>0</v>
      </c>
      <c r="S118" s="182">
        <v>0</v>
      </c>
      <c r="T118" s="183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84" t="s">
        <v>158</v>
      </c>
      <c r="AT118" s="184" t="s">
        <v>155</v>
      </c>
      <c r="AU118" s="184" t="s">
        <v>82</v>
      </c>
      <c r="AY118" s="17" t="s">
        <v>143</v>
      </c>
      <c r="BE118" s="185">
        <f>IF(N118="základní",J118,0)</f>
        <v>0</v>
      </c>
      <c r="BF118" s="185">
        <f>IF(N118="snížená",J118,0)</f>
        <v>0</v>
      </c>
      <c r="BG118" s="185">
        <f>IF(N118="zákl. přenesená",J118,0)</f>
        <v>0</v>
      </c>
      <c r="BH118" s="185">
        <f>IF(N118="sníž. přenesená",J118,0)</f>
        <v>0</v>
      </c>
      <c r="BI118" s="185">
        <f>IF(N118="nulová",J118,0)</f>
        <v>0</v>
      </c>
      <c r="BJ118" s="17" t="s">
        <v>80</v>
      </c>
      <c r="BK118" s="185">
        <f>ROUND(I118*H118,2)</f>
        <v>0</v>
      </c>
      <c r="BL118" s="17" t="s">
        <v>151</v>
      </c>
      <c r="BM118" s="184" t="s">
        <v>292</v>
      </c>
    </row>
    <row r="119" spans="1:65" s="2" customFormat="1" ht="24.2" customHeight="1" x14ac:dyDescent="0.2">
      <c r="A119" s="34"/>
      <c r="B119" s="35"/>
      <c r="C119" s="191" t="s">
        <v>1565</v>
      </c>
      <c r="D119" s="191" t="s">
        <v>155</v>
      </c>
      <c r="E119" s="192" t="s">
        <v>1566</v>
      </c>
      <c r="F119" s="193" t="s">
        <v>1567</v>
      </c>
      <c r="G119" s="194" t="s">
        <v>296</v>
      </c>
      <c r="H119" s="195">
        <v>2</v>
      </c>
      <c r="I119" s="196"/>
      <c r="J119" s="197">
        <f>ROUND(I119*H119,2)</f>
        <v>0</v>
      </c>
      <c r="K119" s="193" t="s">
        <v>19</v>
      </c>
      <c r="L119" s="198"/>
      <c r="M119" s="199" t="s">
        <v>19</v>
      </c>
      <c r="N119" s="200" t="s">
        <v>43</v>
      </c>
      <c r="O119" s="64"/>
      <c r="P119" s="182">
        <f>O119*H119</f>
        <v>0</v>
      </c>
      <c r="Q119" s="182">
        <v>0</v>
      </c>
      <c r="R119" s="182">
        <f>Q119*H119</f>
        <v>0</v>
      </c>
      <c r="S119" s="182">
        <v>0</v>
      </c>
      <c r="T119" s="183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84" t="s">
        <v>158</v>
      </c>
      <c r="AT119" s="184" t="s">
        <v>155</v>
      </c>
      <c r="AU119" s="184" t="s">
        <v>82</v>
      </c>
      <c r="AY119" s="17" t="s">
        <v>143</v>
      </c>
      <c r="BE119" s="185">
        <f>IF(N119="základní",J119,0)</f>
        <v>0</v>
      </c>
      <c r="BF119" s="185">
        <f>IF(N119="snížená",J119,0)</f>
        <v>0</v>
      </c>
      <c r="BG119" s="185">
        <f>IF(N119="zákl. přenesená",J119,0)</f>
        <v>0</v>
      </c>
      <c r="BH119" s="185">
        <f>IF(N119="sníž. přenesená",J119,0)</f>
        <v>0</v>
      </c>
      <c r="BI119" s="185">
        <f>IF(N119="nulová",J119,0)</f>
        <v>0</v>
      </c>
      <c r="BJ119" s="17" t="s">
        <v>80</v>
      </c>
      <c r="BK119" s="185">
        <f>ROUND(I119*H119,2)</f>
        <v>0</v>
      </c>
      <c r="BL119" s="17" t="s">
        <v>151</v>
      </c>
      <c r="BM119" s="184" t="s">
        <v>297</v>
      </c>
    </row>
    <row r="120" spans="1:65" s="2" customFormat="1" ht="24.2" customHeight="1" x14ac:dyDescent="0.2">
      <c r="A120" s="34"/>
      <c r="B120" s="35"/>
      <c r="C120" s="191" t="s">
        <v>1085</v>
      </c>
      <c r="D120" s="191" t="s">
        <v>155</v>
      </c>
      <c r="E120" s="192" t="s">
        <v>1568</v>
      </c>
      <c r="F120" s="193" t="s">
        <v>1569</v>
      </c>
      <c r="G120" s="194" t="s">
        <v>296</v>
      </c>
      <c r="H120" s="195">
        <v>50</v>
      </c>
      <c r="I120" s="196"/>
      <c r="J120" s="197">
        <f>ROUND(I120*H120,2)</f>
        <v>0</v>
      </c>
      <c r="K120" s="193" t="s">
        <v>19</v>
      </c>
      <c r="L120" s="198"/>
      <c r="M120" s="199" t="s">
        <v>19</v>
      </c>
      <c r="N120" s="200" t="s">
        <v>43</v>
      </c>
      <c r="O120" s="64"/>
      <c r="P120" s="182">
        <f>O120*H120</f>
        <v>0</v>
      </c>
      <c r="Q120" s="182">
        <v>0</v>
      </c>
      <c r="R120" s="182">
        <f>Q120*H120</f>
        <v>0</v>
      </c>
      <c r="S120" s="182">
        <v>0</v>
      </c>
      <c r="T120" s="183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84" t="s">
        <v>158</v>
      </c>
      <c r="AT120" s="184" t="s">
        <v>155</v>
      </c>
      <c r="AU120" s="184" t="s">
        <v>82</v>
      </c>
      <c r="AY120" s="17" t="s">
        <v>143</v>
      </c>
      <c r="BE120" s="185">
        <f>IF(N120="základní",J120,0)</f>
        <v>0</v>
      </c>
      <c r="BF120" s="185">
        <f>IF(N120="snížená",J120,0)</f>
        <v>0</v>
      </c>
      <c r="BG120" s="185">
        <f>IF(N120="zákl. přenesená",J120,0)</f>
        <v>0</v>
      </c>
      <c r="BH120" s="185">
        <f>IF(N120="sníž. přenesená",J120,0)</f>
        <v>0</v>
      </c>
      <c r="BI120" s="185">
        <f>IF(N120="nulová",J120,0)</f>
        <v>0</v>
      </c>
      <c r="BJ120" s="17" t="s">
        <v>80</v>
      </c>
      <c r="BK120" s="185">
        <f>ROUND(I120*H120,2)</f>
        <v>0</v>
      </c>
      <c r="BL120" s="17" t="s">
        <v>151</v>
      </c>
      <c r="BM120" s="184" t="s">
        <v>302</v>
      </c>
    </row>
    <row r="121" spans="1:65" s="2" customFormat="1" ht="37.9" customHeight="1" x14ac:dyDescent="0.2">
      <c r="A121" s="34"/>
      <c r="B121" s="35"/>
      <c r="C121" s="191" t="s">
        <v>1570</v>
      </c>
      <c r="D121" s="191" t="s">
        <v>155</v>
      </c>
      <c r="E121" s="192" t="s">
        <v>1571</v>
      </c>
      <c r="F121" s="193" t="s">
        <v>1572</v>
      </c>
      <c r="G121" s="194" t="s">
        <v>296</v>
      </c>
      <c r="H121" s="195">
        <v>1</v>
      </c>
      <c r="I121" s="196"/>
      <c r="J121" s="197">
        <f>ROUND(I121*H121,2)</f>
        <v>0</v>
      </c>
      <c r="K121" s="193" t="s">
        <v>19</v>
      </c>
      <c r="L121" s="198"/>
      <c r="M121" s="199" t="s">
        <v>19</v>
      </c>
      <c r="N121" s="200" t="s">
        <v>43</v>
      </c>
      <c r="O121" s="64"/>
      <c r="P121" s="182">
        <f>O121*H121</f>
        <v>0</v>
      </c>
      <c r="Q121" s="182">
        <v>0</v>
      </c>
      <c r="R121" s="182">
        <f>Q121*H121</f>
        <v>0</v>
      </c>
      <c r="S121" s="182">
        <v>0</v>
      </c>
      <c r="T121" s="183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84" t="s">
        <v>158</v>
      </c>
      <c r="AT121" s="184" t="s">
        <v>155</v>
      </c>
      <c r="AU121" s="184" t="s">
        <v>82</v>
      </c>
      <c r="AY121" s="17" t="s">
        <v>143</v>
      </c>
      <c r="BE121" s="185">
        <f>IF(N121="základní",J121,0)</f>
        <v>0</v>
      </c>
      <c r="BF121" s="185">
        <f>IF(N121="snížená",J121,0)</f>
        <v>0</v>
      </c>
      <c r="BG121" s="185">
        <f>IF(N121="zákl. přenesená",J121,0)</f>
        <v>0</v>
      </c>
      <c r="BH121" s="185">
        <f>IF(N121="sníž. přenesená",J121,0)</f>
        <v>0</v>
      </c>
      <c r="BI121" s="185">
        <f>IF(N121="nulová",J121,0)</f>
        <v>0</v>
      </c>
      <c r="BJ121" s="17" t="s">
        <v>80</v>
      </c>
      <c r="BK121" s="185">
        <f>ROUND(I121*H121,2)</f>
        <v>0</v>
      </c>
      <c r="BL121" s="17" t="s">
        <v>151</v>
      </c>
      <c r="BM121" s="184" t="s">
        <v>304</v>
      </c>
    </row>
    <row r="122" spans="1:65" s="12" customFormat="1" ht="22.9" customHeight="1" x14ac:dyDescent="0.2">
      <c r="B122" s="157"/>
      <c r="C122" s="158"/>
      <c r="D122" s="159" t="s">
        <v>71</v>
      </c>
      <c r="E122" s="171" t="s">
        <v>1573</v>
      </c>
      <c r="F122" s="171" t="s">
        <v>1574</v>
      </c>
      <c r="G122" s="158"/>
      <c r="H122" s="158"/>
      <c r="I122" s="161"/>
      <c r="J122" s="172">
        <f>BK122</f>
        <v>0</v>
      </c>
      <c r="K122" s="158"/>
      <c r="L122" s="163"/>
      <c r="M122" s="164"/>
      <c r="N122" s="165"/>
      <c r="O122" s="165"/>
      <c r="P122" s="166">
        <f>SUM(P123:P160)</f>
        <v>0</v>
      </c>
      <c r="Q122" s="165"/>
      <c r="R122" s="166">
        <f>SUM(R123:R160)</f>
        <v>0</v>
      </c>
      <c r="S122" s="165"/>
      <c r="T122" s="167">
        <f>SUM(T123:T160)</f>
        <v>0</v>
      </c>
      <c r="AR122" s="168" t="s">
        <v>80</v>
      </c>
      <c r="AT122" s="169" t="s">
        <v>71</v>
      </c>
      <c r="AU122" s="169" t="s">
        <v>80</v>
      </c>
      <c r="AY122" s="168" t="s">
        <v>143</v>
      </c>
      <c r="BK122" s="170">
        <f>SUM(BK123:BK160)</f>
        <v>0</v>
      </c>
    </row>
    <row r="123" spans="1:65" s="2" customFormat="1" ht="24.2" customHeight="1" x14ac:dyDescent="0.2">
      <c r="A123" s="34"/>
      <c r="B123" s="35"/>
      <c r="C123" s="173" t="s">
        <v>1089</v>
      </c>
      <c r="D123" s="173" t="s">
        <v>146</v>
      </c>
      <c r="E123" s="174" t="s">
        <v>1575</v>
      </c>
      <c r="F123" s="175" t="s">
        <v>1576</v>
      </c>
      <c r="G123" s="176" t="s">
        <v>308</v>
      </c>
      <c r="H123" s="177">
        <v>42</v>
      </c>
      <c r="I123" s="178"/>
      <c r="J123" s="179">
        <f t="shared" ref="J123:J160" si="20">ROUND(I123*H123,2)</f>
        <v>0</v>
      </c>
      <c r="K123" s="175" t="s">
        <v>19</v>
      </c>
      <c r="L123" s="39"/>
      <c r="M123" s="180" t="s">
        <v>19</v>
      </c>
      <c r="N123" s="181" t="s">
        <v>43</v>
      </c>
      <c r="O123" s="64"/>
      <c r="P123" s="182">
        <f t="shared" ref="P123:P160" si="21">O123*H123</f>
        <v>0</v>
      </c>
      <c r="Q123" s="182">
        <v>0</v>
      </c>
      <c r="R123" s="182">
        <f t="shared" ref="R123:R160" si="22">Q123*H123</f>
        <v>0</v>
      </c>
      <c r="S123" s="182">
        <v>0</v>
      </c>
      <c r="T123" s="183">
        <f t="shared" ref="T123:T160" si="23"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4" t="s">
        <v>151</v>
      </c>
      <c r="AT123" s="184" t="s">
        <v>146</v>
      </c>
      <c r="AU123" s="184" t="s">
        <v>82</v>
      </c>
      <c r="AY123" s="17" t="s">
        <v>143</v>
      </c>
      <c r="BE123" s="185">
        <f t="shared" ref="BE123:BE160" si="24">IF(N123="základní",J123,0)</f>
        <v>0</v>
      </c>
      <c r="BF123" s="185">
        <f t="shared" ref="BF123:BF160" si="25">IF(N123="snížená",J123,0)</f>
        <v>0</v>
      </c>
      <c r="BG123" s="185">
        <f t="shared" ref="BG123:BG160" si="26">IF(N123="zákl. přenesená",J123,0)</f>
        <v>0</v>
      </c>
      <c r="BH123" s="185">
        <f t="shared" ref="BH123:BH160" si="27">IF(N123="sníž. přenesená",J123,0)</f>
        <v>0</v>
      </c>
      <c r="BI123" s="185">
        <f t="shared" ref="BI123:BI160" si="28">IF(N123="nulová",J123,0)</f>
        <v>0</v>
      </c>
      <c r="BJ123" s="17" t="s">
        <v>80</v>
      </c>
      <c r="BK123" s="185">
        <f t="shared" ref="BK123:BK160" si="29">ROUND(I123*H123,2)</f>
        <v>0</v>
      </c>
      <c r="BL123" s="17" t="s">
        <v>151</v>
      </c>
      <c r="BM123" s="184" t="s">
        <v>309</v>
      </c>
    </row>
    <row r="124" spans="1:65" s="2" customFormat="1" ht="24.2" customHeight="1" x14ac:dyDescent="0.2">
      <c r="A124" s="34"/>
      <c r="B124" s="35"/>
      <c r="C124" s="173" t="s">
        <v>1577</v>
      </c>
      <c r="D124" s="173" t="s">
        <v>146</v>
      </c>
      <c r="E124" s="174" t="s">
        <v>1578</v>
      </c>
      <c r="F124" s="175" t="s">
        <v>1579</v>
      </c>
      <c r="G124" s="176" t="s">
        <v>308</v>
      </c>
      <c r="H124" s="177">
        <v>8</v>
      </c>
      <c r="I124" s="178"/>
      <c r="J124" s="179">
        <f t="shared" si="20"/>
        <v>0</v>
      </c>
      <c r="K124" s="175" t="s">
        <v>19</v>
      </c>
      <c r="L124" s="39"/>
      <c r="M124" s="180" t="s">
        <v>19</v>
      </c>
      <c r="N124" s="181" t="s">
        <v>43</v>
      </c>
      <c r="O124" s="64"/>
      <c r="P124" s="182">
        <f t="shared" si="21"/>
        <v>0</v>
      </c>
      <c r="Q124" s="182">
        <v>0</v>
      </c>
      <c r="R124" s="182">
        <f t="shared" si="22"/>
        <v>0</v>
      </c>
      <c r="S124" s="182">
        <v>0</v>
      </c>
      <c r="T124" s="183">
        <f t="shared" si="23"/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4" t="s">
        <v>151</v>
      </c>
      <c r="AT124" s="184" t="s">
        <v>146</v>
      </c>
      <c r="AU124" s="184" t="s">
        <v>82</v>
      </c>
      <c r="AY124" s="17" t="s">
        <v>143</v>
      </c>
      <c r="BE124" s="185">
        <f t="shared" si="24"/>
        <v>0</v>
      </c>
      <c r="BF124" s="185">
        <f t="shared" si="25"/>
        <v>0</v>
      </c>
      <c r="BG124" s="185">
        <f t="shared" si="26"/>
        <v>0</v>
      </c>
      <c r="BH124" s="185">
        <f t="shared" si="27"/>
        <v>0</v>
      </c>
      <c r="BI124" s="185">
        <f t="shared" si="28"/>
        <v>0</v>
      </c>
      <c r="BJ124" s="17" t="s">
        <v>80</v>
      </c>
      <c r="BK124" s="185">
        <f t="shared" si="29"/>
        <v>0</v>
      </c>
      <c r="BL124" s="17" t="s">
        <v>151</v>
      </c>
      <c r="BM124" s="184" t="s">
        <v>313</v>
      </c>
    </row>
    <row r="125" spans="1:65" s="2" customFormat="1" ht="24.2" customHeight="1" x14ac:dyDescent="0.2">
      <c r="A125" s="34"/>
      <c r="B125" s="35"/>
      <c r="C125" s="173" t="s">
        <v>1580</v>
      </c>
      <c r="D125" s="173" t="s">
        <v>146</v>
      </c>
      <c r="E125" s="174" t="s">
        <v>1581</v>
      </c>
      <c r="F125" s="175" t="s">
        <v>1582</v>
      </c>
      <c r="G125" s="176" t="s">
        <v>251</v>
      </c>
      <c r="H125" s="177">
        <v>6600</v>
      </c>
      <c r="I125" s="178"/>
      <c r="J125" s="179">
        <f t="shared" si="20"/>
        <v>0</v>
      </c>
      <c r="K125" s="175" t="s">
        <v>19</v>
      </c>
      <c r="L125" s="39"/>
      <c r="M125" s="180" t="s">
        <v>19</v>
      </c>
      <c r="N125" s="181" t="s">
        <v>43</v>
      </c>
      <c r="O125" s="64"/>
      <c r="P125" s="182">
        <f t="shared" si="21"/>
        <v>0</v>
      </c>
      <c r="Q125" s="182">
        <v>0</v>
      </c>
      <c r="R125" s="182">
        <f t="shared" si="22"/>
        <v>0</v>
      </c>
      <c r="S125" s="182">
        <v>0</v>
      </c>
      <c r="T125" s="183">
        <f t="shared" si="23"/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4" t="s">
        <v>151</v>
      </c>
      <c r="AT125" s="184" t="s">
        <v>146</v>
      </c>
      <c r="AU125" s="184" t="s">
        <v>82</v>
      </c>
      <c r="AY125" s="17" t="s">
        <v>143</v>
      </c>
      <c r="BE125" s="185">
        <f t="shared" si="24"/>
        <v>0</v>
      </c>
      <c r="BF125" s="185">
        <f t="shared" si="25"/>
        <v>0</v>
      </c>
      <c r="BG125" s="185">
        <f t="shared" si="26"/>
        <v>0</v>
      </c>
      <c r="BH125" s="185">
        <f t="shared" si="27"/>
        <v>0</v>
      </c>
      <c r="BI125" s="185">
        <f t="shared" si="28"/>
        <v>0</v>
      </c>
      <c r="BJ125" s="17" t="s">
        <v>80</v>
      </c>
      <c r="BK125" s="185">
        <f t="shared" si="29"/>
        <v>0</v>
      </c>
      <c r="BL125" s="17" t="s">
        <v>151</v>
      </c>
      <c r="BM125" s="184" t="s">
        <v>318</v>
      </c>
    </row>
    <row r="126" spans="1:65" s="2" customFormat="1" ht="16.5" customHeight="1" x14ac:dyDescent="0.2">
      <c r="A126" s="34"/>
      <c r="B126" s="35"/>
      <c r="C126" s="173" t="s">
        <v>1583</v>
      </c>
      <c r="D126" s="173" t="s">
        <v>146</v>
      </c>
      <c r="E126" s="174" t="s">
        <v>1584</v>
      </c>
      <c r="F126" s="175" t="s">
        <v>1585</v>
      </c>
      <c r="G126" s="176" t="s">
        <v>251</v>
      </c>
      <c r="H126" s="177">
        <v>200</v>
      </c>
      <c r="I126" s="178"/>
      <c r="J126" s="179">
        <f t="shared" si="20"/>
        <v>0</v>
      </c>
      <c r="K126" s="175" t="s">
        <v>19</v>
      </c>
      <c r="L126" s="39"/>
      <c r="M126" s="180" t="s">
        <v>19</v>
      </c>
      <c r="N126" s="181" t="s">
        <v>43</v>
      </c>
      <c r="O126" s="64"/>
      <c r="P126" s="182">
        <f t="shared" si="21"/>
        <v>0</v>
      </c>
      <c r="Q126" s="182">
        <v>0</v>
      </c>
      <c r="R126" s="182">
        <f t="shared" si="22"/>
        <v>0</v>
      </c>
      <c r="S126" s="182">
        <v>0</v>
      </c>
      <c r="T126" s="183">
        <f t="shared" si="23"/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4" t="s">
        <v>151</v>
      </c>
      <c r="AT126" s="184" t="s">
        <v>146</v>
      </c>
      <c r="AU126" s="184" t="s">
        <v>82</v>
      </c>
      <c r="AY126" s="17" t="s">
        <v>143</v>
      </c>
      <c r="BE126" s="185">
        <f t="shared" si="24"/>
        <v>0</v>
      </c>
      <c r="BF126" s="185">
        <f t="shared" si="25"/>
        <v>0</v>
      </c>
      <c r="BG126" s="185">
        <f t="shared" si="26"/>
        <v>0</v>
      </c>
      <c r="BH126" s="185">
        <f t="shared" si="27"/>
        <v>0</v>
      </c>
      <c r="BI126" s="185">
        <f t="shared" si="28"/>
        <v>0</v>
      </c>
      <c r="BJ126" s="17" t="s">
        <v>80</v>
      </c>
      <c r="BK126" s="185">
        <f t="shared" si="29"/>
        <v>0</v>
      </c>
      <c r="BL126" s="17" t="s">
        <v>151</v>
      </c>
      <c r="BM126" s="184" t="s">
        <v>322</v>
      </c>
    </row>
    <row r="127" spans="1:65" s="2" customFormat="1" ht="16.5" customHeight="1" x14ac:dyDescent="0.2">
      <c r="A127" s="34"/>
      <c r="B127" s="35"/>
      <c r="C127" s="173" t="s">
        <v>1586</v>
      </c>
      <c r="D127" s="173" t="s">
        <v>146</v>
      </c>
      <c r="E127" s="174" t="s">
        <v>1587</v>
      </c>
      <c r="F127" s="175" t="s">
        <v>1588</v>
      </c>
      <c r="G127" s="176" t="s">
        <v>308</v>
      </c>
      <c r="H127" s="177">
        <v>50</v>
      </c>
      <c r="I127" s="178"/>
      <c r="J127" s="179">
        <f t="shared" si="20"/>
        <v>0</v>
      </c>
      <c r="K127" s="175" t="s">
        <v>19</v>
      </c>
      <c r="L127" s="39"/>
      <c r="M127" s="180" t="s">
        <v>19</v>
      </c>
      <c r="N127" s="181" t="s">
        <v>43</v>
      </c>
      <c r="O127" s="64"/>
      <c r="P127" s="182">
        <f t="shared" si="21"/>
        <v>0</v>
      </c>
      <c r="Q127" s="182">
        <v>0</v>
      </c>
      <c r="R127" s="182">
        <f t="shared" si="22"/>
        <v>0</v>
      </c>
      <c r="S127" s="182">
        <v>0</v>
      </c>
      <c r="T127" s="183">
        <f t="shared" si="23"/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4" t="s">
        <v>151</v>
      </c>
      <c r="AT127" s="184" t="s">
        <v>146</v>
      </c>
      <c r="AU127" s="184" t="s">
        <v>82</v>
      </c>
      <c r="AY127" s="17" t="s">
        <v>143</v>
      </c>
      <c r="BE127" s="185">
        <f t="shared" si="24"/>
        <v>0</v>
      </c>
      <c r="BF127" s="185">
        <f t="shared" si="25"/>
        <v>0</v>
      </c>
      <c r="BG127" s="185">
        <f t="shared" si="26"/>
        <v>0</v>
      </c>
      <c r="BH127" s="185">
        <f t="shared" si="27"/>
        <v>0</v>
      </c>
      <c r="BI127" s="185">
        <f t="shared" si="28"/>
        <v>0</v>
      </c>
      <c r="BJ127" s="17" t="s">
        <v>80</v>
      </c>
      <c r="BK127" s="185">
        <f t="shared" si="29"/>
        <v>0</v>
      </c>
      <c r="BL127" s="17" t="s">
        <v>151</v>
      </c>
      <c r="BM127" s="184" t="s">
        <v>326</v>
      </c>
    </row>
    <row r="128" spans="1:65" s="2" customFormat="1" ht="16.5" customHeight="1" x14ac:dyDescent="0.2">
      <c r="A128" s="34"/>
      <c r="B128" s="35"/>
      <c r="C128" s="173" t="s">
        <v>1589</v>
      </c>
      <c r="D128" s="173" t="s">
        <v>146</v>
      </c>
      <c r="E128" s="174" t="s">
        <v>1590</v>
      </c>
      <c r="F128" s="175" t="s">
        <v>1591</v>
      </c>
      <c r="G128" s="176" t="s">
        <v>251</v>
      </c>
      <c r="H128" s="177">
        <v>750</v>
      </c>
      <c r="I128" s="178"/>
      <c r="J128" s="179">
        <f t="shared" si="20"/>
        <v>0</v>
      </c>
      <c r="K128" s="175" t="s">
        <v>19</v>
      </c>
      <c r="L128" s="39"/>
      <c r="M128" s="180" t="s">
        <v>19</v>
      </c>
      <c r="N128" s="181" t="s">
        <v>43</v>
      </c>
      <c r="O128" s="64"/>
      <c r="P128" s="182">
        <f t="shared" si="21"/>
        <v>0</v>
      </c>
      <c r="Q128" s="182">
        <v>0</v>
      </c>
      <c r="R128" s="182">
        <f t="shared" si="22"/>
        <v>0</v>
      </c>
      <c r="S128" s="182">
        <v>0</v>
      </c>
      <c r="T128" s="183">
        <f t="shared" si="23"/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4" t="s">
        <v>151</v>
      </c>
      <c r="AT128" s="184" t="s">
        <v>146</v>
      </c>
      <c r="AU128" s="184" t="s">
        <v>82</v>
      </c>
      <c r="AY128" s="17" t="s">
        <v>143</v>
      </c>
      <c r="BE128" s="185">
        <f t="shared" si="24"/>
        <v>0</v>
      </c>
      <c r="BF128" s="185">
        <f t="shared" si="25"/>
        <v>0</v>
      </c>
      <c r="BG128" s="185">
        <f t="shared" si="26"/>
        <v>0</v>
      </c>
      <c r="BH128" s="185">
        <f t="shared" si="27"/>
        <v>0</v>
      </c>
      <c r="BI128" s="185">
        <f t="shared" si="28"/>
        <v>0</v>
      </c>
      <c r="BJ128" s="17" t="s">
        <v>80</v>
      </c>
      <c r="BK128" s="185">
        <f t="shared" si="29"/>
        <v>0</v>
      </c>
      <c r="BL128" s="17" t="s">
        <v>151</v>
      </c>
      <c r="BM128" s="184" t="s">
        <v>331</v>
      </c>
    </row>
    <row r="129" spans="1:65" s="2" customFormat="1" ht="16.5" customHeight="1" x14ac:dyDescent="0.2">
      <c r="A129" s="34"/>
      <c r="B129" s="35"/>
      <c r="C129" s="173" t="s">
        <v>1592</v>
      </c>
      <c r="D129" s="173" t="s">
        <v>146</v>
      </c>
      <c r="E129" s="174" t="s">
        <v>1593</v>
      </c>
      <c r="F129" s="175" t="s">
        <v>1594</v>
      </c>
      <c r="G129" s="176" t="s">
        <v>251</v>
      </c>
      <c r="H129" s="177">
        <v>400</v>
      </c>
      <c r="I129" s="178"/>
      <c r="J129" s="179">
        <f t="shared" si="20"/>
        <v>0</v>
      </c>
      <c r="K129" s="175" t="s">
        <v>19</v>
      </c>
      <c r="L129" s="39"/>
      <c r="M129" s="180" t="s">
        <v>19</v>
      </c>
      <c r="N129" s="181" t="s">
        <v>43</v>
      </c>
      <c r="O129" s="64"/>
      <c r="P129" s="182">
        <f t="shared" si="21"/>
        <v>0</v>
      </c>
      <c r="Q129" s="182">
        <v>0</v>
      </c>
      <c r="R129" s="182">
        <f t="shared" si="22"/>
        <v>0</v>
      </c>
      <c r="S129" s="182">
        <v>0</v>
      </c>
      <c r="T129" s="183">
        <f t="shared" si="23"/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4" t="s">
        <v>151</v>
      </c>
      <c r="AT129" s="184" t="s">
        <v>146</v>
      </c>
      <c r="AU129" s="184" t="s">
        <v>82</v>
      </c>
      <c r="AY129" s="17" t="s">
        <v>143</v>
      </c>
      <c r="BE129" s="185">
        <f t="shared" si="24"/>
        <v>0</v>
      </c>
      <c r="BF129" s="185">
        <f t="shared" si="25"/>
        <v>0</v>
      </c>
      <c r="BG129" s="185">
        <f t="shared" si="26"/>
        <v>0</v>
      </c>
      <c r="BH129" s="185">
        <f t="shared" si="27"/>
        <v>0</v>
      </c>
      <c r="BI129" s="185">
        <f t="shared" si="28"/>
        <v>0</v>
      </c>
      <c r="BJ129" s="17" t="s">
        <v>80</v>
      </c>
      <c r="BK129" s="185">
        <f t="shared" si="29"/>
        <v>0</v>
      </c>
      <c r="BL129" s="17" t="s">
        <v>151</v>
      </c>
      <c r="BM129" s="184" t="s">
        <v>337</v>
      </c>
    </row>
    <row r="130" spans="1:65" s="2" customFormat="1" ht="16.5" customHeight="1" x14ac:dyDescent="0.2">
      <c r="A130" s="34"/>
      <c r="B130" s="35"/>
      <c r="C130" s="173" t="s">
        <v>1595</v>
      </c>
      <c r="D130" s="173" t="s">
        <v>146</v>
      </c>
      <c r="E130" s="174" t="s">
        <v>1596</v>
      </c>
      <c r="F130" s="175" t="s">
        <v>1597</v>
      </c>
      <c r="G130" s="176" t="s">
        <v>251</v>
      </c>
      <c r="H130" s="177">
        <v>1200</v>
      </c>
      <c r="I130" s="178"/>
      <c r="J130" s="179">
        <f t="shared" si="20"/>
        <v>0</v>
      </c>
      <c r="K130" s="175" t="s">
        <v>19</v>
      </c>
      <c r="L130" s="39"/>
      <c r="M130" s="180" t="s">
        <v>19</v>
      </c>
      <c r="N130" s="181" t="s">
        <v>43</v>
      </c>
      <c r="O130" s="64"/>
      <c r="P130" s="182">
        <f t="shared" si="21"/>
        <v>0</v>
      </c>
      <c r="Q130" s="182">
        <v>0</v>
      </c>
      <c r="R130" s="182">
        <f t="shared" si="22"/>
        <v>0</v>
      </c>
      <c r="S130" s="182">
        <v>0</v>
      </c>
      <c r="T130" s="183">
        <f t="shared" si="23"/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4" t="s">
        <v>151</v>
      </c>
      <c r="AT130" s="184" t="s">
        <v>146</v>
      </c>
      <c r="AU130" s="184" t="s">
        <v>82</v>
      </c>
      <c r="AY130" s="17" t="s">
        <v>143</v>
      </c>
      <c r="BE130" s="185">
        <f t="shared" si="24"/>
        <v>0</v>
      </c>
      <c r="BF130" s="185">
        <f t="shared" si="25"/>
        <v>0</v>
      </c>
      <c r="BG130" s="185">
        <f t="shared" si="26"/>
        <v>0</v>
      </c>
      <c r="BH130" s="185">
        <f t="shared" si="27"/>
        <v>0</v>
      </c>
      <c r="BI130" s="185">
        <f t="shared" si="28"/>
        <v>0</v>
      </c>
      <c r="BJ130" s="17" t="s">
        <v>80</v>
      </c>
      <c r="BK130" s="185">
        <f t="shared" si="29"/>
        <v>0</v>
      </c>
      <c r="BL130" s="17" t="s">
        <v>151</v>
      </c>
      <c r="BM130" s="184" t="s">
        <v>448</v>
      </c>
    </row>
    <row r="131" spans="1:65" s="2" customFormat="1" ht="16.5" customHeight="1" x14ac:dyDescent="0.2">
      <c r="A131" s="34"/>
      <c r="B131" s="35"/>
      <c r="C131" s="173" t="s">
        <v>1598</v>
      </c>
      <c r="D131" s="173" t="s">
        <v>146</v>
      </c>
      <c r="E131" s="174" t="s">
        <v>1599</v>
      </c>
      <c r="F131" s="175" t="s">
        <v>1600</v>
      </c>
      <c r="G131" s="176" t="s">
        <v>308</v>
      </c>
      <c r="H131" s="177">
        <v>186</v>
      </c>
      <c r="I131" s="178"/>
      <c r="J131" s="179">
        <f t="shared" si="20"/>
        <v>0</v>
      </c>
      <c r="K131" s="175" t="s">
        <v>19</v>
      </c>
      <c r="L131" s="39"/>
      <c r="M131" s="180" t="s">
        <v>19</v>
      </c>
      <c r="N131" s="181" t="s">
        <v>43</v>
      </c>
      <c r="O131" s="64"/>
      <c r="P131" s="182">
        <f t="shared" si="21"/>
        <v>0</v>
      </c>
      <c r="Q131" s="182">
        <v>0</v>
      </c>
      <c r="R131" s="182">
        <f t="shared" si="22"/>
        <v>0</v>
      </c>
      <c r="S131" s="182">
        <v>0</v>
      </c>
      <c r="T131" s="183">
        <f t="shared" si="23"/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4" t="s">
        <v>151</v>
      </c>
      <c r="AT131" s="184" t="s">
        <v>146</v>
      </c>
      <c r="AU131" s="184" t="s">
        <v>82</v>
      </c>
      <c r="AY131" s="17" t="s">
        <v>143</v>
      </c>
      <c r="BE131" s="185">
        <f t="shared" si="24"/>
        <v>0</v>
      </c>
      <c r="BF131" s="185">
        <f t="shared" si="25"/>
        <v>0</v>
      </c>
      <c r="BG131" s="185">
        <f t="shared" si="26"/>
        <v>0</v>
      </c>
      <c r="BH131" s="185">
        <f t="shared" si="27"/>
        <v>0</v>
      </c>
      <c r="BI131" s="185">
        <f t="shared" si="28"/>
        <v>0</v>
      </c>
      <c r="BJ131" s="17" t="s">
        <v>80</v>
      </c>
      <c r="BK131" s="185">
        <f t="shared" si="29"/>
        <v>0</v>
      </c>
      <c r="BL131" s="17" t="s">
        <v>151</v>
      </c>
      <c r="BM131" s="184" t="s">
        <v>593</v>
      </c>
    </row>
    <row r="132" spans="1:65" s="2" customFormat="1" ht="16.5" customHeight="1" x14ac:dyDescent="0.2">
      <c r="A132" s="34"/>
      <c r="B132" s="35"/>
      <c r="C132" s="173" t="s">
        <v>1601</v>
      </c>
      <c r="D132" s="173" t="s">
        <v>146</v>
      </c>
      <c r="E132" s="174" t="s">
        <v>1602</v>
      </c>
      <c r="F132" s="175" t="s">
        <v>1603</v>
      </c>
      <c r="G132" s="176" t="s">
        <v>1604</v>
      </c>
      <c r="H132" s="177">
        <v>93</v>
      </c>
      <c r="I132" s="178"/>
      <c r="J132" s="179">
        <f t="shared" si="20"/>
        <v>0</v>
      </c>
      <c r="K132" s="175" t="s">
        <v>19</v>
      </c>
      <c r="L132" s="39"/>
      <c r="M132" s="180" t="s">
        <v>19</v>
      </c>
      <c r="N132" s="181" t="s">
        <v>43</v>
      </c>
      <c r="O132" s="64"/>
      <c r="P132" s="182">
        <f t="shared" si="21"/>
        <v>0</v>
      </c>
      <c r="Q132" s="182">
        <v>0</v>
      </c>
      <c r="R132" s="182">
        <f t="shared" si="22"/>
        <v>0</v>
      </c>
      <c r="S132" s="182">
        <v>0</v>
      </c>
      <c r="T132" s="183">
        <f t="shared" si="23"/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4" t="s">
        <v>151</v>
      </c>
      <c r="AT132" s="184" t="s">
        <v>146</v>
      </c>
      <c r="AU132" s="184" t="s">
        <v>82</v>
      </c>
      <c r="AY132" s="17" t="s">
        <v>143</v>
      </c>
      <c r="BE132" s="185">
        <f t="shared" si="24"/>
        <v>0</v>
      </c>
      <c r="BF132" s="185">
        <f t="shared" si="25"/>
        <v>0</v>
      </c>
      <c r="BG132" s="185">
        <f t="shared" si="26"/>
        <v>0</v>
      </c>
      <c r="BH132" s="185">
        <f t="shared" si="27"/>
        <v>0</v>
      </c>
      <c r="BI132" s="185">
        <f t="shared" si="28"/>
        <v>0</v>
      </c>
      <c r="BJ132" s="17" t="s">
        <v>80</v>
      </c>
      <c r="BK132" s="185">
        <f t="shared" si="29"/>
        <v>0</v>
      </c>
      <c r="BL132" s="17" t="s">
        <v>151</v>
      </c>
      <c r="BM132" s="184" t="s">
        <v>1397</v>
      </c>
    </row>
    <row r="133" spans="1:65" s="2" customFormat="1" ht="16.5" customHeight="1" x14ac:dyDescent="0.2">
      <c r="A133" s="34"/>
      <c r="B133" s="35"/>
      <c r="C133" s="173" t="s">
        <v>1605</v>
      </c>
      <c r="D133" s="173" t="s">
        <v>146</v>
      </c>
      <c r="E133" s="174" t="s">
        <v>1606</v>
      </c>
      <c r="F133" s="175" t="s">
        <v>1607</v>
      </c>
      <c r="G133" s="176" t="s">
        <v>308</v>
      </c>
      <c r="H133" s="177">
        <v>140</v>
      </c>
      <c r="I133" s="178"/>
      <c r="J133" s="179">
        <f t="shared" si="20"/>
        <v>0</v>
      </c>
      <c r="K133" s="175" t="s">
        <v>19</v>
      </c>
      <c r="L133" s="39"/>
      <c r="M133" s="180" t="s">
        <v>19</v>
      </c>
      <c r="N133" s="181" t="s">
        <v>43</v>
      </c>
      <c r="O133" s="64"/>
      <c r="P133" s="182">
        <f t="shared" si="21"/>
        <v>0</v>
      </c>
      <c r="Q133" s="182">
        <v>0</v>
      </c>
      <c r="R133" s="182">
        <f t="shared" si="22"/>
        <v>0</v>
      </c>
      <c r="S133" s="182">
        <v>0</v>
      </c>
      <c r="T133" s="183">
        <f t="shared" si="23"/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4" t="s">
        <v>151</v>
      </c>
      <c r="AT133" s="184" t="s">
        <v>146</v>
      </c>
      <c r="AU133" s="184" t="s">
        <v>82</v>
      </c>
      <c r="AY133" s="17" t="s">
        <v>143</v>
      </c>
      <c r="BE133" s="185">
        <f t="shared" si="24"/>
        <v>0</v>
      </c>
      <c r="BF133" s="185">
        <f t="shared" si="25"/>
        <v>0</v>
      </c>
      <c r="BG133" s="185">
        <f t="shared" si="26"/>
        <v>0</v>
      </c>
      <c r="BH133" s="185">
        <f t="shared" si="27"/>
        <v>0</v>
      </c>
      <c r="BI133" s="185">
        <f t="shared" si="28"/>
        <v>0</v>
      </c>
      <c r="BJ133" s="17" t="s">
        <v>80</v>
      </c>
      <c r="BK133" s="185">
        <f t="shared" si="29"/>
        <v>0</v>
      </c>
      <c r="BL133" s="17" t="s">
        <v>151</v>
      </c>
      <c r="BM133" s="184" t="s">
        <v>1401</v>
      </c>
    </row>
    <row r="134" spans="1:65" s="2" customFormat="1" ht="16.5" customHeight="1" x14ac:dyDescent="0.2">
      <c r="A134" s="34"/>
      <c r="B134" s="35"/>
      <c r="C134" s="173" t="s">
        <v>1608</v>
      </c>
      <c r="D134" s="173" t="s">
        <v>146</v>
      </c>
      <c r="E134" s="174" t="s">
        <v>1609</v>
      </c>
      <c r="F134" s="175" t="s">
        <v>1610</v>
      </c>
      <c r="G134" s="176" t="s">
        <v>251</v>
      </c>
      <c r="H134" s="177">
        <v>520</v>
      </c>
      <c r="I134" s="178"/>
      <c r="J134" s="179">
        <f t="shared" si="20"/>
        <v>0</v>
      </c>
      <c r="K134" s="175" t="s">
        <v>19</v>
      </c>
      <c r="L134" s="39"/>
      <c r="M134" s="180" t="s">
        <v>19</v>
      </c>
      <c r="N134" s="181" t="s">
        <v>43</v>
      </c>
      <c r="O134" s="64"/>
      <c r="P134" s="182">
        <f t="shared" si="21"/>
        <v>0</v>
      </c>
      <c r="Q134" s="182">
        <v>0</v>
      </c>
      <c r="R134" s="182">
        <f t="shared" si="22"/>
        <v>0</v>
      </c>
      <c r="S134" s="182">
        <v>0</v>
      </c>
      <c r="T134" s="183">
        <f t="shared" si="23"/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4" t="s">
        <v>151</v>
      </c>
      <c r="AT134" s="184" t="s">
        <v>146</v>
      </c>
      <c r="AU134" s="184" t="s">
        <v>82</v>
      </c>
      <c r="AY134" s="17" t="s">
        <v>143</v>
      </c>
      <c r="BE134" s="185">
        <f t="shared" si="24"/>
        <v>0</v>
      </c>
      <c r="BF134" s="185">
        <f t="shared" si="25"/>
        <v>0</v>
      </c>
      <c r="BG134" s="185">
        <f t="shared" si="26"/>
        <v>0</v>
      </c>
      <c r="BH134" s="185">
        <f t="shared" si="27"/>
        <v>0</v>
      </c>
      <c r="BI134" s="185">
        <f t="shared" si="28"/>
        <v>0</v>
      </c>
      <c r="BJ134" s="17" t="s">
        <v>80</v>
      </c>
      <c r="BK134" s="185">
        <f t="shared" si="29"/>
        <v>0</v>
      </c>
      <c r="BL134" s="17" t="s">
        <v>151</v>
      </c>
      <c r="BM134" s="184" t="s">
        <v>342</v>
      </c>
    </row>
    <row r="135" spans="1:65" s="2" customFormat="1" ht="16.5" customHeight="1" x14ac:dyDescent="0.2">
      <c r="A135" s="34"/>
      <c r="B135" s="35"/>
      <c r="C135" s="173" t="s">
        <v>1611</v>
      </c>
      <c r="D135" s="173" t="s">
        <v>146</v>
      </c>
      <c r="E135" s="174" t="s">
        <v>1612</v>
      </c>
      <c r="F135" s="175" t="s">
        <v>1613</v>
      </c>
      <c r="G135" s="176" t="s">
        <v>251</v>
      </c>
      <c r="H135" s="177">
        <v>400</v>
      </c>
      <c r="I135" s="178"/>
      <c r="J135" s="179">
        <f t="shared" si="20"/>
        <v>0</v>
      </c>
      <c r="K135" s="175" t="s">
        <v>19</v>
      </c>
      <c r="L135" s="39"/>
      <c r="M135" s="180" t="s">
        <v>19</v>
      </c>
      <c r="N135" s="181" t="s">
        <v>43</v>
      </c>
      <c r="O135" s="64"/>
      <c r="P135" s="182">
        <f t="shared" si="21"/>
        <v>0</v>
      </c>
      <c r="Q135" s="182">
        <v>0</v>
      </c>
      <c r="R135" s="182">
        <f t="shared" si="22"/>
        <v>0</v>
      </c>
      <c r="S135" s="182">
        <v>0</v>
      </c>
      <c r="T135" s="183">
        <f t="shared" si="23"/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4" t="s">
        <v>151</v>
      </c>
      <c r="AT135" s="184" t="s">
        <v>146</v>
      </c>
      <c r="AU135" s="184" t="s">
        <v>82</v>
      </c>
      <c r="AY135" s="17" t="s">
        <v>143</v>
      </c>
      <c r="BE135" s="185">
        <f t="shared" si="24"/>
        <v>0</v>
      </c>
      <c r="BF135" s="185">
        <f t="shared" si="25"/>
        <v>0</v>
      </c>
      <c r="BG135" s="185">
        <f t="shared" si="26"/>
        <v>0</v>
      </c>
      <c r="BH135" s="185">
        <f t="shared" si="27"/>
        <v>0</v>
      </c>
      <c r="BI135" s="185">
        <f t="shared" si="28"/>
        <v>0</v>
      </c>
      <c r="BJ135" s="17" t="s">
        <v>80</v>
      </c>
      <c r="BK135" s="185">
        <f t="shared" si="29"/>
        <v>0</v>
      </c>
      <c r="BL135" s="17" t="s">
        <v>151</v>
      </c>
      <c r="BM135" s="184" t="s">
        <v>1406</v>
      </c>
    </row>
    <row r="136" spans="1:65" s="2" customFormat="1" ht="16.5" customHeight="1" x14ac:dyDescent="0.2">
      <c r="A136" s="34"/>
      <c r="B136" s="35"/>
      <c r="C136" s="173" t="s">
        <v>1614</v>
      </c>
      <c r="D136" s="173" t="s">
        <v>146</v>
      </c>
      <c r="E136" s="174" t="s">
        <v>1615</v>
      </c>
      <c r="F136" s="175" t="s">
        <v>1616</v>
      </c>
      <c r="G136" s="176" t="s">
        <v>308</v>
      </c>
      <c r="H136" s="177">
        <v>50</v>
      </c>
      <c r="I136" s="178"/>
      <c r="J136" s="179">
        <f t="shared" si="20"/>
        <v>0</v>
      </c>
      <c r="K136" s="175" t="s">
        <v>19</v>
      </c>
      <c r="L136" s="39"/>
      <c r="M136" s="180" t="s">
        <v>19</v>
      </c>
      <c r="N136" s="181" t="s">
        <v>43</v>
      </c>
      <c r="O136" s="64"/>
      <c r="P136" s="182">
        <f t="shared" si="21"/>
        <v>0</v>
      </c>
      <c r="Q136" s="182">
        <v>0</v>
      </c>
      <c r="R136" s="182">
        <f t="shared" si="22"/>
        <v>0</v>
      </c>
      <c r="S136" s="182">
        <v>0</v>
      </c>
      <c r="T136" s="183">
        <f t="shared" si="23"/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4" t="s">
        <v>151</v>
      </c>
      <c r="AT136" s="184" t="s">
        <v>146</v>
      </c>
      <c r="AU136" s="184" t="s">
        <v>82</v>
      </c>
      <c r="AY136" s="17" t="s">
        <v>143</v>
      </c>
      <c r="BE136" s="185">
        <f t="shared" si="24"/>
        <v>0</v>
      </c>
      <c r="BF136" s="185">
        <f t="shared" si="25"/>
        <v>0</v>
      </c>
      <c r="BG136" s="185">
        <f t="shared" si="26"/>
        <v>0</v>
      </c>
      <c r="BH136" s="185">
        <f t="shared" si="27"/>
        <v>0</v>
      </c>
      <c r="BI136" s="185">
        <f t="shared" si="28"/>
        <v>0</v>
      </c>
      <c r="BJ136" s="17" t="s">
        <v>80</v>
      </c>
      <c r="BK136" s="185">
        <f t="shared" si="29"/>
        <v>0</v>
      </c>
      <c r="BL136" s="17" t="s">
        <v>151</v>
      </c>
      <c r="BM136" s="184" t="s">
        <v>346</v>
      </c>
    </row>
    <row r="137" spans="1:65" s="2" customFormat="1" ht="16.5" customHeight="1" x14ac:dyDescent="0.2">
      <c r="A137" s="34"/>
      <c r="B137" s="35"/>
      <c r="C137" s="173" t="s">
        <v>1617</v>
      </c>
      <c r="D137" s="173" t="s">
        <v>146</v>
      </c>
      <c r="E137" s="174" t="s">
        <v>1618</v>
      </c>
      <c r="F137" s="175" t="s">
        <v>1619</v>
      </c>
      <c r="G137" s="176" t="s">
        <v>308</v>
      </c>
      <c r="H137" s="177">
        <v>2</v>
      </c>
      <c r="I137" s="178"/>
      <c r="J137" s="179">
        <f t="shared" si="20"/>
        <v>0</v>
      </c>
      <c r="K137" s="175" t="s">
        <v>19</v>
      </c>
      <c r="L137" s="39"/>
      <c r="M137" s="180" t="s">
        <v>19</v>
      </c>
      <c r="N137" s="181" t="s">
        <v>43</v>
      </c>
      <c r="O137" s="64"/>
      <c r="P137" s="182">
        <f t="shared" si="21"/>
        <v>0</v>
      </c>
      <c r="Q137" s="182">
        <v>0</v>
      </c>
      <c r="R137" s="182">
        <f t="shared" si="22"/>
        <v>0</v>
      </c>
      <c r="S137" s="182">
        <v>0</v>
      </c>
      <c r="T137" s="183">
        <f t="shared" si="23"/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4" t="s">
        <v>151</v>
      </c>
      <c r="AT137" s="184" t="s">
        <v>146</v>
      </c>
      <c r="AU137" s="184" t="s">
        <v>82</v>
      </c>
      <c r="AY137" s="17" t="s">
        <v>143</v>
      </c>
      <c r="BE137" s="185">
        <f t="shared" si="24"/>
        <v>0</v>
      </c>
      <c r="BF137" s="185">
        <f t="shared" si="25"/>
        <v>0</v>
      </c>
      <c r="BG137" s="185">
        <f t="shared" si="26"/>
        <v>0</v>
      </c>
      <c r="BH137" s="185">
        <f t="shared" si="27"/>
        <v>0</v>
      </c>
      <c r="BI137" s="185">
        <f t="shared" si="28"/>
        <v>0</v>
      </c>
      <c r="BJ137" s="17" t="s">
        <v>80</v>
      </c>
      <c r="BK137" s="185">
        <f t="shared" si="29"/>
        <v>0</v>
      </c>
      <c r="BL137" s="17" t="s">
        <v>151</v>
      </c>
      <c r="BM137" s="184" t="s">
        <v>351</v>
      </c>
    </row>
    <row r="138" spans="1:65" s="2" customFormat="1" ht="21.75" customHeight="1" x14ac:dyDescent="0.2">
      <c r="A138" s="34"/>
      <c r="B138" s="35"/>
      <c r="C138" s="173" t="s">
        <v>1620</v>
      </c>
      <c r="D138" s="173" t="s">
        <v>146</v>
      </c>
      <c r="E138" s="174" t="s">
        <v>1621</v>
      </c>
      <c r="F138" s="175" t="s">
        <v>1622</v>
      </c>
      <c r="G138" s="176" t="s">
        <v>1521</v>
      </c>
      <c r="H138" s="177">
        <v>1</v>
      </c>
      <c r="I138" s="178"/>
      <c r="J138" s="179">
        <f t="shared" si="20"/>
        <v>0</v>
      </c>
      <c r="K138" s="175" t="s">
        <v>19</v>
      </c>
      <c r="L138" s="39"/>
      <c r="M138" s="180" t="s">
        <v>19</v>
      </c>
      <c r="N138" s="181" t="s">
        <v>43</v>
      </c>
      <c r="O138" s="64"/>
      <c r="P138" s="182">
        <f t="shared" si="21"/>
        <v>0</v>
      </c>
      <c r="Q138" s="182">
        <v>0</v>
      </c>
      <c r="R138" s="182">
        <f t="shared" si="22"/>
        <v>0</v>
      </c>
      <c r="S138" s="182">
        <v>0</v>
      </c>
      <c r="T138" s="183">
        <f t="shared" si="23"/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4" t="s">
        <v>151</v>
      </c>
      <c r="AT138" s="184" t="s">
        <v>146</v>
      </c>
      <c r="AU138" s="184" t="s">
        <v>82</v>
      </c>
      <c r="AY138" s="17" t="s">
        <v>143</v>
      </c>
      <c r="BE138" s="185">
        <f t="shared" si="24"/>
        <v>0</v>
      </c>
      <c r="BF138" s="185">
        <f t="shared" si="25"/>
        <v>0</v>
      </c>
      <c r="BG138" s="185">
        <f t="shared" si="26"/>
        <v>0</v>
      </c>
      <c r="BH138" s="185">
        <f t="shared" si="27"/>
        <v>0</v>
      </c>
      <c r="BI138" s="185">
        <f t="shared" si="28"/>
        <v>0</v>
      </c>
      <c r="BJ138" s="17" t="s">
        <v>80</v>
      </c>
      <c r="BK138" s="185">
        <f t="shared" si="29"/>
        <v>0</v>
      </c>
      <c r="BL138" s="17" t="s">
        <v>151</v>
      </c>
      <c r="BM138" s="184" t="s">
        <v>355</v>
      </c>
    </row>
    <row r="139" spans="1:65" s="2" customFormat="1" ht="16.5" customHeight="1" x14ac:dyDescent="0.2">
      <c r="A139" s="34"/>
      <c r="B139" s="35"/>
      <c r="C139" s="173" t="s">
        <v>1623</v>
      </c>
      <c r="D139" s="173" t="s">
        <v>146</v>
      </c>
      <c r="E139" s="174" t="s">
        <v>1624</v>
      </c>
      <c r="F139" s="175" t="s">
        <v>1625</v>
      </c>
      <c r="G139" s="176" t="s">
        <v>1521</v>
      </c>
      <c r="H139" s="177">
        <v>1</v>
      </c>
      <c r="I139" s="178"/>
      <c r="J139" s="179">
        <f t="shared" si="20"/>
        <v>0</v>
      </c>
      <c r="K139" s="175" t="s">
        <v>19</v>
      </c>
      <c r="L139" s="39"/>
      <c r="M139" s="180" t="s">
        <v>19</v>
      </c>
      <c r="N139" s="181" t="s">
        <v>43</v>
      </c>
      <c r="O139" s="64"/>
      <c r="P139" s="182">
        <f t="shared" si="21"/>
        <v>0</v>
      </c>
      <c r="Q139" s="182">
        <v>0</v>
      </c>
      <c r="R139" s="182">
        <f t="shared" si="22"/>
        <v>0</v>
      </c>
      <c r="S139" s="182">
        <v>0</v>
      </c>
      <c r="T139" s="183">
        <f t="shared" si="23"/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4" t="s">
        <v>151</v>
      </c>
      <c r="AT139" s="184" t="s">
        <v>146</v>
      </c>
      <c r="AU139" s="184" t="s">
        <v>82</v>
      </c>
      <c r="AY139" s="17" t="s">
        <v>143</v>
      </c>
      <c r="BE139" s="185">
        <f t="shared" si="24"/>
        <v>0</v>
      </c>
      <c r="BF139" s="185">
        <f t="shared" si="25"/>
        <v>0</v>
      </c>
      <c r="BG139" s="185">
        <f t="shared" si="26"/>
        <v>0</v>
      </c>
      <c r="BH139" s="185">
        <f t="shared" si="27"/>
        <v>0</v>
      </c>
      <c r="BI139" s="185">
        <f t="shared" si="28"/>
        <v>0</v>
      </c>
      <c r="BJ139" s="17" t="s">
        <v>80</v>
      </c>
      <c r="BK139" s="185">
        <f t="shared" si="29"/>
        <v>0</v>
      </c>
      <c r="BL139" s="17" t="s">
        <v>151</v>
      </c>
      <c r="BM139" s="184" t="s">
        <v>359</v>
      </c>
    </row>
    <row r="140" spans="1:65" s="2" customFormat="1" ht="16.5" customHeight="1" x14ac:dyDescent="0.2">
      <c r="A140" s="34"/>
      <c r="B140" s="35"/>
      <c r="C140" s="173" t="s">
        <v>1626</v>
      </c>
      <c r="D140" s="173" t="s">
        <v>146</v>
      </c>
      <c r="E140" s="174" t="s">
        <v>1627</v>
      </c>
      <c r="F140" s="175" t="s">
        <v>1628</v>
      </c>
      <c r="G140" s="176" t="s">
        <v>1629</v>
      </c>
      <c r="H140" s="177">
        <v>30</v>
      </c>
      <c r="I140" s="178"/>
      <c r="J140" s="179">
        <f t="shared" si="20"/>
        <v>0</v>
      </c>
      <c r="K140" s="175" t="s">
        <v>19</v>
      </c>
      <c r="L140" s="39"/>
      <c r="M140" s="180" t="s">
        <v>19</v>
      </c>
      <c r="N140" s="181" t="s">
        <v>43</v>
      </c>
      <c r="O140" s="64"/>
      <c r="P140" s="182">
        <f t="shared" si="21"/>
        <v>0</v>
      </c>
      <c r="Q140" s="182">
        <v>0</v>
      </c>
      <c r="R140" s="182">
        <f t="shared" si="22"/>
        <v>0</v>
      </c>
      <c r="S140" s="182">
        <v>0</v>
      </c>
      <c r="T140" s="183">
        <f t="shared" si="23"/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4" t="s">
        <v>151</v>
      </c>
      <c r="AT140" s="184" t="s">
        <v>146</v>
      </c>
      <c r="AU140" s="184" t="s">
        <v>82</v>
      </c>
      <c r="AY140" s="17" t="s">
        <v>143</v>
      </c>
      <c r="BE140" s="185">
        <f t="shared" si="24"/>
        <v>0</v>
      </c>
      <c r="BF140" s="185">
        <f t="shared" si="25"/>
        <v>0</v>
      </c>
      <c r="BG140" s="185">
        <f t="shared" si="26"/>
        <v>0</v>
      </c>
      <c r="BH140" s="185">
        <f t="shared" si="27"/>
        <v>0</v>
      </c>
      <c r="BI140" s="185">
        <f t="shared" si="28"/>
        <v>0</v>
      </c>
      <c r="BJ140" s="17" t="s">
        <v>80</v>
      </c>
      <c r="BK140" s="185">
        <f t="shared" si="29"/>
        <v>0</v>
      </c>
      <c r="BL140" s="17" t="s">
        <v>151</v>
      </c>
      <c r="BM140" s="184" t="s">
        <v>363</v>
      </c>
    </row>
    <row r="141" spans="1:65" s="2" customFormat="1" ht="21.75" customHeight="1" x14ac:dyDescent="0.2">
      <c r="A141" s="34"/>
      <c r="B141" s="35"/>
      <c r="C141" s="173" t="s">
        <v>1630</v>
      </c>
      <c r="D141" s="173" t="s">
        <v>146</v>
      </c>
      <c r="E141" s="174" t="s">
        <v>1631</v>
      </c>
      <c r="F141" s="175" t="s">
        <v>1632</v>
      </c>
      <c r="G141" s="176" t="s">
        <v>308</v>
      </c>
      <c r="H141" s="177">
        <v>1</v>
      </c>
      <c r="I141" s="178"/>
      <c r="J141" s="179">
        <f t="shared" si="20"/>
        <v>0</v>
      </c>
      <c r="K141" s="175" t="s">
        <v>19</v>
      </c>
      <c r="L141" s="39"/>
      <c r="M141" s="180" t="s">
        <v>19</v>
      </c>
      <c r="N141" s="181" t="s">
        <v>43</v>
      </c>
      <c r="O141" s="64"/>
      <c r="P141" s="182">
        <f t="shared" si="21"/>
        <v>0</v>
      </c>
      <c r="Q141" s="182">
        <v>0</v>
      </c>
      <c r="R141" s="182">
        <f t="shared" si="22"/>
        <v>0</v>
      </c>
      <c r="S141" s="182">
        <v>0</v>
      </c>
      <c r="T141" s="183">
        <f t="shared" si="23"/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4" t="s">
        <v>151</v>
      </c>
      <c r="AT141" s="184" t="s">
        <v>146</v>
      </c>
      <c r="AU141" s="184" t="s">
        <v>82</v>
      </c>
      <c r="AY141" s="17" t="s">
        <v>143</v>
      </c>
      <c r="BE141" s="185">
        <f t="shared" si="24"/>
        <v>0</v>
      </c>
      <c r="BF141" s="185">
        <f t="shared" si="25"/>
        <v>0</v>
      </c>
      <c r="BG141" s="185">
        <f t="shared" si="26"/>
        <v>0</v>
      </c>
      <c r="BH141" s="185">
        <f t="shared" si="27"/>
        <v>0</v>
      </c>
      <c r="BI141" s="185">
        <f t="shared" si="28"/>
        <v>0</v>
      </c>
      <c r="BJ141" s="17" t="s">
        <v>80</v>
      </c>
      <c r="BK141" s="185">
        <f t="shared" si="29"/>
        <v>0</v>
      </c>
      <c r="BL141" s="17" t="s">
        <v>151</v>
      </c>
      <c r="BM141" s="184" t="s">
        <v>368</v>
      </c>
    </row>
    <row r="142" spans="1:65" s="2" customFormat="1" ht="21.75" customHeight="1" x14ac:dyDescent="0.2">
      <c r="A142" s="34"/>
      <c r="B142" s="35"/>
      <c r="C142" s="173" t="s">
        <v>1633</v>
      </c>
      <c r="D142" s="173" t="s">
        <v>146</v>
      </c>
      <c r="E142" s="174" t="s">
        <v>1634</v>
      </c>
      <c r="F142" s="175" t="s">
        <v>1635</v>
      </c>
      <c r="G142" s="176" t="s">
        <v>308</v>
      </c>
      <c r="H142" s="177">
        <v>1</v>
      </c>
      <c r="I142" s="178"/>
      <c r="J142" s="179">
        <f t="shared" si="20"/>
        <v>0</v>
      </c>
      <c r="K142" s="175" t="s">
        <v>19</v>
      </c>
      <c r="L142" s="39"/>
      <c r="M142" s="180" t="s">
        <v>19</v>
      </c>
      <c r="N142" s="181" t="s">
        <v>43</v>
      </c>
      <c r="O142" s="64"/>
      <c r="P142" s="182">
        <f t="shared" si="21"/>
        <v>0</v>
      </c>
      <c r="Q142" s="182">
        <v>0</v>
      </c>
      <c r="R142" s="182">
        <f t="shared" si="22"/>
        <v>0</v>
      </c>
      <c r="S142" s="182">
        <v>0</v>
      </c>
      <c r="T142" s="183">
        <f t="shared" si="23"/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4" t="s">
        <v>151</v>
      </c>
      <c r="AT142" s="184" t="s">
        <v>146</v>
      </c>
      <c r="AU142" s="184" t="s">
        <v>82</v>
      </c>
      <c r="AY142" s="17" t="s">
        <v>143</v>
      </c>
      <c r="BE142" s="185">
        <f t="shared" si="24"/>
        <v>0</v>
      </c>
      <c r="BF142" s="185">
        <f t="shared" si="25"/>
        <v>0</v>
      </c>
      <c r="BG142" s="185">
        <f t="shared" si="26"/>
        <v>0</v>
      </c>
      <c r="BH142" s="185">
        <f t="shared" si="27"/>
        <v>0</v>
      </c>
      <c r="BI142" s="185">
        <f t="shared" si="28"/>
        <v>0</v>
      </c>
      <c r="BJ142" s="17" t="s">
        <v>80</v>
      </c>
      <c r="BK142" s="185">
        <f t="shared" si="29"/>
        <v>0</v>
      </c>
      <c r="BL142" s="17" t="s">
        <v>151</v>
      </c>
      <c r="BM142" s="184" t="s">
        <v>373</v>
      </c>
    </row>
    <row r="143" spans="1:65" s="2" customFormat="1" ht="16.5" customHeight="1" x14ac:dyDescent="0.2">
      <c r="A143" s="34"/>
      <c r="B143" s="35"/>
      <c r="C143" s="173" t="s">
        <v>1636</v>
      </c>
      <c r="D143" s="173" t="s">
        <v>146</v>
      </c>
      <c r="E143" s="174" t="s">
        <v>1637</v>
      </c>
      <c r="F143" s="175" t="s">
        <v>1638</v>
      </c>
      <c r="G143" s="176" t="s">
        <v>308</v>
      </c>
      <c r="H143" s="177">
        <v>1</v>
      </c>
      <c r="I143" s="178"/>
      <c r="J143" s="179">
        <f t="shared" si="20"/>
        <v>0</v>
      </c>
      <c r="K143" s="175" t="s">
        <v>19</v>
      </c>
      <c r="L143" s="39"/>
      <c r="M143" s="180" t="s">
        <v>19</v>
      </c>
      <c r="N143" s="181" t="s">
        <v>43</v>
      </c>
      <c r="O143" s="64"/>
      <c r="P143" s="182">
        <f t="shared" si="21"/>
        <v>0</v>
      </c>
      <c r="Q143" s="182">
        <v>0</v>
      </c>
      <c r="R143" s="182">
        <f t="shared" si="22"/>
        <v>0</v>
      </c>
      <c r="S143" s="182">
        <v>0</v>
      </c>
      <c r="T143" s="183">
        <f t="shared" si="23"/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4" t="s">
        <v>151</v>
      </c>
      <c r="AT143" s="184" t="s">
        <v>146</v>
      </c>
      <c r="AU143" s="184" t="s">
        <v>82</v>
      </c>
      <c r="AY143" s="17" t="s">
        <v>143</v>
      </c>
      <c r="BE143" s="185">
        <f t="shared" si="24"/>
        <v>0</v>
      </c>
      <c r="BF143" s="185">
        <f t="shared" si="25"/>
        <v>0</v>
      </c>
      <c r="BG143" s="185">
        <f t="shared" si="26"/>
        <v>0</v>
      </c>
      <c r="BH143" s="185">
        <f t="shared" si="27"/>
        <v>0</v>
      </c>
      <c r="BI143" s="185">
        <f t="shared" si="28"/>
        <v>0</v>
      </c>
      <c r="BJ143" s="17" t="s">
        <v>80</v>
      </c>
      <c r="BK143" s="185">
        <f t="shared" si="29"/>
        <v>0</v>
      </c>
      <c r="BL143" s="17" t="s">
        <v>151</v>
      </c>
      <c r="BM143" s="184" t="s">
        <v>1038</v>
      </c>
    </row>
    <row r="144" spans="1:65" s="2" customFormat="1" ht="16.5" customHeight="1" x14ac:dyDescent="0.2">
      <c r="A144" s="34"/>
      <c r="B144" s="35"/>
      <c r="C144" s="173" t="s">
        <v>1639</v>
      </c>
      <c r="D144" s="173" t="s">
        <v>146</v>
      </c>
      <c r="E144" s="174" t="s">
        <v>1640</v>
      </c>
      <c r="F144" s="175" t="s">
        <v>1641</v>
      </c>
      <c r="G144" s="176" t="s">
        <v>308</v>
      </c>
      <c r="H144" s="177">
        <v>4</v>
      </c>
      <c r="I144" s="178"/>
      <c r="J144" s="179">
        <f t="shared" si="20"/>
        <v>0</v>
      </c>
      <c r="K144" s="175" t="s">
        <v>19</v>
      </c>
      <c r="L144" s="39"/>
      <c r="M144" s="180" t="s">
        <v>19</v>
      </c>
      <c r="N144" s="181" t="s">
        <v>43</v>
      </c>
      <c r="O144" s="64"/>
      <c r="P144" s="182">
        <f t="shared" si="21"/>
        <v>0</v>
      </c>
      <c r="Q144" s="182">
        <v>0</v>
      </c>
      <c r="R144" s="182">
        <f t="shared" si="22"/>
        <v>0</v>
      </c>
      <c r="S144" s="182">
        <v>0</v>
      </c>
      <c r="T144" s="183">
        <f t="shared" si="23"/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4" t="s">
        <v>151</v>
      </c>
      <c r="AT144" s="184" t="s">
        <v>146</v>
      </c>
      <c r="AU144" s="184" t="s">
        <v>82</v>
      </c>
      <c r="AY144" s="17" t="s">
        <v>143</v>
      </c>
      <c r="BE144" s="185">
        <f t="shared" si="24"/>
        <v>0</v>
      </c>
      <c r="BF144" s="185">
        <f t="shared" si="25"/>
        <v>0</v>
      </c>
      <c r="BG144" s="185">
        <f t="shared" si="26"/>
        <v>0</v>
      </c>
      <c r="BH144" s="185">
        <f t="shared" si="27"/>
        <v>0</v>
      </c>
      <c r="BI144" s="185">
        <f t="shared" si="28"/>
        <v>0</v>
      </c>
      <c r="BJ144" s="17" t="s">
        <v>80</v>
      </c>
      <c r="BK144" s="185">
        <f t="shared" si="29"/>
        <v>0</v>
      </c>
      <c r="BL144" s="17" t="s">
        <v>151</v>
      </c>
      <c r="BM144" s="184" t="s">
        <v>1111</v>
      </c>
    </row>
    <row r="145" spans="1:65" s="2" customFormat="1" ht="16.5" customHeight="1" x14ac:dyDescent="0.2">
      <c r="A145" s="34"/>
      <c r="B145" s="35"/>
      <c r="C145" s="173" t="s">
        <v>1642</v>
      </c>
      <c r="D145" s="173" t="s">
        <v>146</v>
      </c>
      <c r="E145" s="174" t="s">
        <v>1643</v>
      </c>
      <c r="F145" s="175" t="s">
        <v>1644</v>
      </c>
      <c r="G145" s="176" t="s">
        <v>308</v>
      </c>
      <c r="H145" s="177">
        <v>1</v>
      </c>
      <c r="I145" s="178"/>
      <c r="J145" s="179">
        <f t="shared" si="20"/>
        <v>0</v>
      </c>
      <c r="K145" s="175" t="s">
        <v>19</v>
      </c>
      <c r="L145" s="39"/>
      <c r="M145" s="180" t="s">
        <v>19</v>
      </c>
      <c r="N145" s="181" t="s">
        <v>43</v>
      </c>
      <c r="O145" s="64"/>
      <c r="P145" s="182">
        <f t="shared" si="21"/>
        <v>0</v>
      </c>
      <c r="Q145" s="182">
        <v>0</v>
      </c>
      <c r="R145" s="182">
        <f t="shared" si="22"/>
        <v>0</v>
      </c>
      <c r="S145" s="182">
        <v>0</v>
      </c>
      <c r="T145" s="183">
        <f t="shared" si="23"/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4" t="s">
        <v>151</v>
      </c>
      <c r="AT145" s="184" t="s">
        <v>146</v>
      </c>
      <c r="AU145" s="184" t="s">
        <v>82</v>
      </c>
      <c r="AY145" s="17" t="s">
        <v>143</v>
      </c>
      <c r="BE145" s="185">
        <f t="shared" si="24"/>
        <v>0</v>
      </c>
      <c r="BF145" s="185">
        <f t="shared" si="25"/>
        <v>0</v>
      </c>
      <c r="BG145" s="185">
        <f t="shared" si="26"/>
        <v>0</v>
      </c>
      <c r="BH145" s="185">
        <f t="shared" si="27"/>
        <v>0</v>
      </c>
      <c r="BI145" s="185">
        <f t="shared" si="28"/>
        <v>0</v>
      </c>
      <c r="BJ145" s="17" t="s">
        <v>80</v>
      </c>
      <c r="BK145" s="185">
        <f t="shared" si="29"/>
        <v>0</v>
      </c>
      <c r="BL145" s="17" t="s">
        <v>151</v>
      </c>
      <c r="BM145" s="184" t="s">
        <v>1173</v>
      </c>
    </row>
    <row r="146" spans="1:65" s="2" customFormat="1" ht="16.5" customHeight="1" x14ac:dyDescent="0.2">
      <c r="A146" s="34"/>
      <c r="B146" s="35"/>
      <c r="C146" s="173" t="s">
        <v>1645</v>
      </c>
      <c r="D146" s="173" t="s">
        <v>146</v>
      </c>
      <c r="E146" s="174" t="s">
        <v>1646</v>
      </c>
      <c r="F146" s="175" t="s">
        <v>1647</v>
      </c>
      <c r="G146" s="176" t="s">
        <v>308</v>
      </c>
      <c r="H146" s="177">
        <v>80</v>
      </c>
      <c r="I146" s="178"/>
      <c r="J146" s="179">
        <f t="shared" si="20"/>
        <v>0</v>
      </c>
      <c r="K146" s="175" t="s">
        <v>19</v>
      </c>
      <c r="L146" s="39"/>
      <c r="M146" s="180" t="s">
        <v>19</v>
      </c>
      <c r="N146" s="181" t="s">
        <v>43</v>
      </c>
      <c r="O146" s="64"/>
      <c r="P146" s="182">
        <f t="shared" si="21"/>
        <v>0</v>
      </c>
      <c r="Q146" s="182">
        <v>0</v>
      </c>
      <c r="R146" s="182">
        <f t="shared" si="22"/>
        <v>0</v>
      </c>
      <c r="S146" s="182">
        <v>0</v>
      </c>
      <c r="T146" s="183">
        <f t="shared" si="23"/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4" t="s">
        <v>151</v>
      </c>
      <c r="AT146" s="184" t="s">
        <v>146</v>
      </c>
      <c r="AU146" s="184" t="s">
        <v>82</v>
      </c>
      <c r="AY146" s="17" t="s">
        <v>143</v>
      </c>
      <c r="BE146" s="185">
        <f t="shared" si="24"/>
        <v>0</v>
      </c>
      <c r="BF146" s="185">
        <f t="shared" si="25"/>
        <v>0</v>
      </c>
      <c r="BG146" s="185">
        <f t="shared" si="26"/>
        <v>0</v>
      </c>
      <c r="BH146" s="185">
        <f t="shared" si="27"/>
        <v>0</v>
      </c>
      <c r="BI146" s="185">
        <f t="shared" si="28"/>
        <v>0</v>
      </c>
      <c r="BJ146" s="17" t="s">
        <v>80</v>
      </c>
      <c r="BK146" s="185">
        <f t="shared" si="29"/>
        <v>0</v>
      </c>
      <c r="BL146" s="17" t="s">
        <v>151</v>
      </c>
      <c r="BM146" s="184" t="s">
        <v>464</v>
      </c>
    </row>
    <row r="147" spans="1:65" s="2" customFormat="1" ht="16.5" customHeight="1" x14ac:dyDescent="0.2">
      <c r="A147" s="34"/>
      <c r="B147" s="35"/>
      <c r="C147" s="173" t="s">
        <v>1648</v>
      </c>
      <c r="D147" s="173" t="s">
        <v>146</v>
      </c>
      <c r="E147" s="174" t="s">
        <v>1649</v>
      </c>
      <c r="F147" s="175" t="s">
        <v>1650</v>
      </c>
      <c r="G147" s="176" t="s">
        <v>308</v>
      </c>
      <c r="H147" s="177">
        <v>1</v>
      </c>
      <c r="I147" s="178"/>
      <c r="J147" s="179">
        <f t="shared" si="20"/>
        <v>0</v>
      </c>
      <c r="K147" s="175" t="s">
        <v>19</v>
      </c>
      <c r="L147" s="39"/>
      <c r="M147" s="180" t="s">
        <v>19</v>
      </c>
      <c r="N147" s="181" t="s">
        <v>43</v>
      </c>
      <c r="O147" s="64"/>
      <c r="P147" s="182">
        <f t="shared" si="21"/>
        <v>0</v>
      </c>
      <c r="Q147" s="182">
        <v>0</v>
      </c>
      <c r="R147" s="182">
        <f t="shared" si="22"/>
        <v>0</v>
      </c>
      <c r="S147" s="182">
        <v>0</v>
      </c>
      <c r="T147" s="183">
        <f t="shared" si="23"/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4" t="s">
        <v>151</v>
      </c>
      <c r="AT147" s="184" t="s">
        <v>146</v>
      </c>
      <c r="AU147" s="184" t="s">
        <v>82</v>
      </c>
      <c r="AY147" s="17" t="s">
        <v>143</v>
      </c>
      <c r="BE147" s="185">
        <f t="shared" si="24"/>
        <v>0</v>
      </c>
      <c r="BF147" s="185">
        <f t="shared" si="25"/>
        <v>0</v>
      </c>
      <c r="BG147" s="185">
        <f t="shared" si="26"/>
        <v>0</v>
      </c>
      <c r="BH147" s="185">
        <f t="shared" si="27"/>
        <v>0</v>
      </c>
      <c r="BI147" s="185">
        <f t="shared" si="28"/>
        <v>0</v>
      </c>
      <c r="BJ147" s="17" t="s">
        <v>80</v>
      </c>
      <c r="BK147" s="185">
        <f t="shared" si="29"/>
        <v>0</v>
      </c>
      <c r="BL147" s="17" t="s">
        <v>151</v>
      </c>
      <c r="BM147" s="184" t="s">
        <v>485</v>
      </c>
    </row>
    <row r="148" spans="1:65" s="2" customFormat="1" ht="16.5" customHeight="1" x14ac:dyDescent="0.2">
      <c r="A148" s="34"/>
      <c r="B148" s="35"/>
      <c r="C148" s="173" t="s">
        <v>1651</v>
      </c>
      <c r="D148" s="173" t="s">
        <v>146</v>
      </c>
      <c r="E148" s="174" t="s">
        <v>1652</v>
      </c>
      <c r="F148" s="175" t="s">
        <v>1653</v>
      </c>
      <c r="G148" s="176" t="s">
        <v>308</v>
      </c>
      <c r="H148" s="177">
        <v>4</v>
      </c>
      <c r="I148" s="178"/>
      <c r="J148" s="179">
        <f t="shared" si="20"/>
        <v>0</v>
      </c>
      <c r="K148" s="175" t="s">
        <v>19</v>
      </c>
      <c r="L148" s="39"/>
      <c r="M148" s="180" t="s">
        <v>19</v>
      </c>
      <c r="N148" s="181" t="s">
        <v>43</v>
      </c>
      <c r="O148" s="64"/>
      <c r="P148" s="182">
        <f t="shared" si="21"/>
        <v>0</v>
      </c>
      <c r="Q148" s="182">
        <v>0</v>
      </c>
      <c r="R148" s="182">
        <f t="shared" si="22"/>
        <v>0</v>
      </c>
      <c r="S148" s="182">
        <v>0</v>
      </c>
      <c r="T148" s="183">
        <f t="shared" si="23"/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4" t="s">
        <v>151</v>
      </c>
      <c r="AT148" s="184" t="s">
        <v>146</v>
      </c>
      <c r="AU148" s="184" t="s">
        <v>82</v>
      </c>
      <c r="AY148" s="17" t="s">
        <v>143</v>
      </c>
      <c r="BE148" s="185">
        <f t="shared" si="24"/>
        <v>0</v>
      </c>
      <c r="BF148" s="185">
        <f t="shared" si="25"/>
        <v>0</v>
      </c>
      <c r="BG148" s="185">
        <f t="shared" si="26"/>
        <v>0</v>
      </c>
      <c r="BH148" s="185">
        <f t="shared" si="27"/>
        <v>0</v>
      </c>
      <c r="BI148" s="185">
        <f t="shared" si="28"/>
        <v>0</v>
      </c>
      <c r="BJ148" s="17" t="s">
        <v>80</v>
      </c>
      <c r="BK148" s="185">
        <f t="shared" si="29"/>
        <v>0</v>
      </c>
      <c r="BL148" s="17" t="s">
        <v>151</v>
      </c>
      <c r="BM148" s="184" t="s">
        <v>377</v>
      </c>
    </row>
    <row r="149" spans="1:65" s="2" customFormat="1" ht="24.2" customHeight="1" x14ac:dyDescent="0.2">
      <c r="A149" s="34"/>
      <c r="B149" s="35"/>
      <c r="C149" s="173" t="s">
        <v>1654</v>
      </c>
      <c r="D149" s="173" t="s">
        <v>146</v>
      </c>
      <c r="E149" s="174" t="s">
        <v>1655</v>
      </c>
      <c r="F149" s="175" t="s">
        <v>1656</v>
      </c>
      <c r="G149" s="176" t="s">
        <v>308</v>
      </c>
      <c r="H149" s="177">
        <v>1</v>
      </c>
      <c r="I149" s="178"/>
      <c r="J149" s="179">
        <f t="shared" si="20"/>
        <v>0</v>
      </c>
      <c r="K149" s="175" t="s">
        <v>19</v>
      </c>
      <c r="L149" s="39"/>
      <c r="M149" s="180" t="s">
        <v>19</v>
      </c>
      <c r="N149" s="181" t="s">
        <v>43</v>
      </c>
      <c r="O149" s="64"/>
      <c r="P149" s="182">
        <f t="shared" si="21"/>
        <v>0</v>
      </c>
      <c r="Q149" s="182">
        <v>0</v>
      </c>
      <c r="R149" s="182">
        <f t="shared" si="22"/>
        <v>0</v>
      </c>
      <c r="S149" s="182">
        <v>0</v>
      </c>
      <c r="T149" s="183">
        <f t="shared" si="23"/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4" t="s">
        <v>151</v>
      </c>
      <c r="AT149" s="184" t="s">
        <v>146</v>
      </c>
      <c r="AU149" s="184" t="s">
        <v>82</v>
      </c>
      <c r="AY149" s="17" t="s">
        <v>143</v>
      </c>
      <c r="BE149" s="185">
        <f t="shared" si="24"/>
        <v>0</v>
      </c>
      <c r="BF149" s="185">
        <f t="shared" si="25"/>
        <v>0</v>
      </c>
      <c r="BG149" s="185">
        <f t="shared" si="26"/>
        <v>0</v>
      </c>
      <c r="BH149" s="185">
        <f t="shared" si="27"/>
        <v>0</v>
      </c>
      <c r="BI149" s="185">
        <f t="shared" si="28"/>
        <v>0</v>
      </c>
      <c r="BJ149" s="17" t="s">
        <v>80</v>
      </c>
      <c r="BK149" s="185">
        <f t="shared" si="29"/>
        <v>0</v>
      </c>
      <c r="BL149" s="17" t="s">
        <v>151</v>
      </c>
      <c r="BM149" s="184" t="s">
        <v>381</v>
      </c>
    </row>
    <row r="150" spans="1:65" s="2" customFormat="1" ht="204.95" customHeight="1" x14ac:dyDescent="0.2">
      <c r="A150" s="34"/>
      <c r="B150" s="35"/>
      <c r="C150" s="173" t="s">
        <v>1657</v>
      </c>
      <c r="D150" s="173" t="s">
        <v>146</v>
      </c>
      <c r="E150" s="174" t="s">
        <v>1658</v>
      </c>
      <c r="F150" s="175" t="s">
        <v>1659</v>
      </c>
      <c r="G150" s="176" t="s">
        <v>308</v>
      </c>
      <c r="H150" s="177">
        <v>6</v>
      </c>
      <c r="I150" s="178"/>
      <c r="J150" s="179">
        <f t="shared" si="20"/>
        <v>0</v>
      </c>
      <c r="K150" s="175" t="s">
        <v>19</v>
      </c>
      <c r="L150" s="39"/>
      <c r="M150" s="180" t="s">
        <v>19</v>
      </c>
      <c r="N150" s="181" t="s">
        <v>43</v>
      </c>
      <c r="O150" s="64"/>
      <c r="P150" s="182">
        <f t="shared" si="21"/>
        <v>0</v>
      </c>
      <c r="Q150" s="182">
        <v>0</v>
      </c>
      <c r="R150" s="182">
        <f t="shared" si="22"/>
        <v>0</v>
      </c>
      <c r="S150" s="182">
        <v>0</v>
      </c>
      <c r="T150" s="183">
        <f t="shared" si="23"/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4" t="s">
        <v>151</v>
      </c>
      <c r="AT150" s="184" t="s">
        <v>146</v>
      </c>
      <c r="AU150" s="184" t="s">
        <v>82</v>
      </c>
      <c r="AY150" s="17" t="s">
        <v>143</v>
      </c>
      <c r="BE150" s="185">
        <f t="shared" si="24"/>
        <v>0</v>
      </c>
      <c r="BF150" s="185">
        <f t="shared" si="25"/>
        <v>0</v>
      </c>
      <c r="BG150" s="185">
        <f t="shared" si="26"/>
        <v>0</v>
      </c>
      <c r="BH150" s="185">
        <f t="shared" si="27"/>
        <v>0</v>
      </c>
      <c r="BI150" s="185">
        <f t="shared" si="28"/>
        <v>0</v>
      </c>
      <c r="BJ150" s="17" t="s">
        <v>80</v>
      </c>
      <c r="BK150" s="185">
        <f t="shared" si="29"/>
        <v>0</v>
      </c>
      <c r="BL150" s="17" t="s">
        <v>151</v>
      </c>
      <c r="BM150" s="184" t="s">
        <v>519</v>
      </c>
    </row>
    <row r="151" spans="1:65" s="2" customFormat="1" ht="16.5" customHeight="1" x14ac:dyDescent="0.2">
      <c r="A151" s="34"/>
      <c r="B151" s="35"/>
      <c r="C151" s="173" t="s">
        <v>1660</v>
      </c>
      <c r="D151" s="173" t="s">
        <v>146</v>
      </c>
      <c r="E151" s="174" t="s">
        <v>1661</v>
      </c>
      <c r="F151" s="175" t="s">
        <v>1662</v>
      </c>
      <c r="G151" s="176" t="s">
        <v>308</v>
      </c>
      <c r="H151" s="177">
        <v>6</v>
      </c>
      <c r="I151" s="178"/>
      <c r="J151" s="179">
        <f t="shared" si="20"/>
        <v>0</v>
      </c>
      <c r="K151" s="175" t="s">
        <v>19</v>
      </c>
      <c r="L151" s="39"/>
      <c r="M151" s="180" t="s">
        <v>19</v>
      </c>
      <c r="N151" s="181" t="s">
        <v>43</v>
      </c>
      <c r="O151" s="64"/>
      <c r="P151" s="182">
        <f t="shared" si="21"/>
        <v>0</v>
      </c>
      <c r="Q151" s="182">
        <v>0</v>
      </c>
      <c r="R151" s="182">
        <f t="shared" si="22"/>
        <v>0</v>
      </c>
      <c r="S151" s="182">
        <v>0</v>
      </c>
      <c r="T151" s="183">
        <f t="shared" si="23"/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4" t="s">
        <v>151</v>
      </c>
      <c r="AT151" s="184" t="s">
        <v>146</v>
      </c>
      <c r="AU151" s="184" t="s">
        <v>82</v>
      </c>
      <c r="AY151" s="17" t="s">
        <v>143</v>
      </c>
      <c r="BE151" s="185">
        <f t="shared" si="24"/>
        <v>0</v>
      </c>
      <c r="BF151" s="185">
        <f t="shared" si="25"/>
        <v>0</v>
      </c>
      <c r="BG151" s="185">
        <f t="shared" si="26"/>
        <v>0</v>
      </c>
      <c r="BH151" s="185">
        <f t="shared" si="27"/>
        <v>0</v>
      </c>
      <c r="BI151" s="185">
        <f t="shared" si="28"/>
        <v>0</v>
      </c>
      <c r="BJ151" s="17" t="s">
        <v>80</v>
      </c>
      <c r="BK151" s="185">
        <f t="shared" si="29"/>
        <v>0</v>
      </c>
      <c r="BL151" s="17" t="s">
        <v>151</v>
      </c>
      <c r="BM151" s="184" t="s">
        <v>384</v>
      </c>
    </row>
    <row r="152" spans="1:65" s="2" customFormat="1" ht="123" customHeight="1" x14ac:dyDescent="0.2">
      <c r="A152" s="34"/>
      <c r="B152" s="35"/>
      <c r="C152" s="173" t="s">
        <v>1663</v>
      </c>
      <c r="D152" s="173" t="s">
        <v>146</v>
      </c>
      <c r="E152" s="174" t="s">
        <v>1664</v>
      </c>
      <c r="F152" s="175" t="s">
        <v>1665</v>
      </c>
      <c r="G152" s="176" t="s">
        <v>308</v>
      </c>
      <c r="H152" s="177">
        <v>1</v>
      </c>
      <c r="I152" s="178"/>
      <c r="J152" s="179">
        <f t="shared" si="20"/>
        <v>0</v>
      </c>
      <c r="K152" s="175" t="s">
        <v>19</v>
      </c>
      <c r="L152" s="39"/>
      <c r="M152" s="180" t="s">
        <v>19</v>
      </c>
      <c r="N152" s="181" t="s">
        <v>43</v>
      </c>
      <c r="O152" s="64"/>
      <c r="P152" s="182">
        <f t="shared" si="21"/>
        <v>0</v>
      </c>
      <c r="Q152" s="182">
        <v>0</v>
      </c>
      <c r="R152" s="182">
        <f t="shared" si="22"/>
        <v>0</v>
      </c>
      <c r="S152" s="182">
        <v>0</v>
      </c>
      <c r="T152" s="183">
        <f t="shared" si="23"/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4" t="s">
        <v>151</v>
      </c>
      <c r="AT152" s="184" t="s">
        <v>146</v>
      </c>
      <c r="AU152" s="184" t="s">
        <v>82</v>
      </c>
      <c r="AY152" s="17" t="s">
        <v>143</v>
      </c>
      <c r="BE152" s="185">
        <f t="shared" si="24"/>
        <v>0</v>
      </c>
      <c r="BF152" s="185">
        <f t="shared" si="25"/>
        <v>0</v>
      </c>
      <c r="BG152" s="185">
        <f t="shared" si="26"/>
        <v>0</v>
      </c>
      <c r="BH152" s="185">
        <f t="shared" si="27"/>
        <v>0</v>
      </c>
      <c r="BI152" s="185">
        <f t="shared" si="28"/>
        <v>0</v>
      </c>
      <c r="BJ152" s="17" t="s">
        <v>80</v>
      </c>
      <c r="BK152" s="185">
        <f t="shared" si="29"/>
        <v>0</v>
      </c>
      <c r="BL152" s="17" t="s">
        <v>151</v>
      </c>
      <c r="BM152" s="184" t="s">
        <v>388</v>
      </c>
    </row>
    <row r="153" spans="1:65" s="2" customFormat="1" ht="16.5" customHeight="1" x14ac:dyDescent="0.2">
      <c r="A153" s="34"/>
      <c r="B153" s="35"/>
      <c r="C153" s="173" t="s">
        <v>1666</v>
      </c>
      <c r="D153" s="173" t="s">
        <v>146</v>
      </c>
      <c r="E153" s="174" t="s">
        <v>1667</v>
      </c>
      <c r="F153" s="175" t="s">
        <v>1668</v>
      </c>
      <c r="G153" s="176" t="s">
        <v>308</v>
      </c>
      <c r="H153" s="177">
        <v>1</v>
      </c>
      <c r="I153" s="178"/>
      <c r="J153" s="179">
        <f t="shared" si="20"/>
        <v>0</v>
      </c>
      <c r="K153" s="175" t="s">
        <v>19</v>
      </c>
      <c r="L153" s="39"/>
      <c r="M153" s="180" t="s">
        <v>19</v>
      </c>
      <c r="N153" s="181" t="s">
        <v>43</v>
      </c>
      <c r="O153" s="64"/>
      <c r="P153" s="182">
        <f t="shared" si="21"/>
        <v>0</v>
      </c>
      <c r="Q153" s="182">
        <v>0</v>
      </c>
      <c r="R153" s="182">
        <f t="shared" si="22"/>
        <v>0</v>
      </c>
      <c r="S153" s="182">
        <v>0</v>
      </c>
      <c r="T153" s="183">
        <f t="shared" si="23"/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4" t="s">
        <v>151</v>
      </c>
      <c r="AT153" s="184" t="s">
        <v>146</v>
      </c>
      <c r="AU153" s="184" t="s">
        <v>82</v>
      </c>
      <c r="AY153" s="17" t="s">
        <v>143</v>
      </c>
      <c r="BE153" s="185">
        <f t="shared" si="24"/>
        <v>0</v>
      </c>
      <c r="BF153" s="185">
        <f t="shared" si="25"/>
        <v>0</v>
      </c>
      <c r="BG153" s="185">
        <f t="shared" si="26"/>
        <v>0</v>
      </c>
      <c r="BH153" s="185">
        <f t="shared" si="27"/>
        <v>0</v>
      </c>
      <c r="BI153" s="185">
        <f t="shared" si="28"/>
        <v>0</v>
      </c>
      <c r="BJ153" s="17" t="s">
        <v>80</v>
      </c>
      <c r="BK153" s="185">
        <f t="shared" si="29"/>
        <v>0</v>
      </c>
      <c r="BL153" s="17" t="s">
        <v>151</v>
      </c>
      <c r="BM153" s="184" t="s">
        <v>391</v>
      </c>
    </row>
    <row r="154" spans="1:65" s="2" customFormat="1" ht="16.5" customHeight="1" x14ac:dyDescent="0.2">
      <c r="A154" s="34"/>
      <c r="B154" s="35"/>
      <c r="C154" s="173" t="s">
        <v>1669</v>
      </c>
      <c r="D154" s="173" t="s">
        <v>146</v>
      </c>
      <c r="E154" s="174" t="s">
        <v>1670</v>
      </c>
      <c r="F154" s="175" t="s">
        <v>1671</v>
      </c>
      <c r="G154" s="176" t="s">
        <v>308</v>
      </c>
      <c r="H154" s="177">
        <v>1</v>
      </c>
      <c r="I154" s="178"/>
      <c r="J154" s="179">
        <f t="shared" si="20"/>
        <v>0</v>
      </c>
      <c r="K154" s="175" t="s">
        <v>19</v>
      </c>
      <c r="L154" s="39"/>
      <c r="M154" s="180" t="s">
        <v>19</v>
      </c>
      <c r="N154" s="181" t="s">
        <v>43</v>
      </c>
      <c r="O154" s="64"/>
      <c r="P154" s="182">
        <f t="shared" si="21"/>
        <v>0</v>
      </c>
      <c r="Q154" s="182">
        <v>0</v>
      </c>
      <c r="R154" s="182">
        <f t="shared" si="22"/>
        <v>0</v>
      </c>
      <c r="S154" s="182">
        <v>0</v>
      </c>
      <c r="T154" s="183">
        <f t="shared" si="23"/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84" t="s">
        <v>151</v>
      </c>
      <c r="AT154" s="184" t="s">
        <v>146</v>
      </c>
      <c r="AU154" s="184" t="s">
        <v>82</v>
      </c>
      <c r="AY154" s="17" t="s">
        <v>143</v>
      </c>
      <c r="BE154" s="185">
        <f t="shared" si="24"/>
        <v>0</v>
      </c>
      <c r="BF154" s="185">
        <f t="shared" si="25"/>
        <v>0</v>
      </c>
      <c r="BG154" s="185">
        <f t="shared" si="26"/>
        <v>0</v>
      </c>
      <c r="BH154" s="185">
        <f t="shared" si="27"/>
        <v>0</v>
      </c>
      <c r="BI154" s="185">
        <f t="shared" si="28"/>
        <v>0</v>
      </c>
      <c r="BJ154" s="17" t="s">
        <v>80</v>
      </c>
      <c r="BK154" s="185">
        <f t="shared" si="29"/>
        <v>0</v>
      </c>
      <c r="BL154" s="17" t="s">
        <v>151</v>
      </c>
      <c r="BM154" s="184" t="s">
        <v>396</v>
      </c>
    </row>
    <row r="155" spans="1:65" s="2" customFormat="1" ht="145.5" customHeight="1" x14ac:dyDescent="0.2">
      <c r="A155" s="34"/>
      <c r="B155" s="35"/>
      <c r="C155" s="173" t="s">
        <v>1672</v>
      </c>
      <c r="D155" s="173" t="s">
        <v>146</v>
      </c>
      <c r="E155" s="174" t="s">
        <v>1673</v>
      </c>
      <c r="F155" s="175" t="s">
        <v>1674</v>
      </c>
      <c r="G155" s="176" t="s">
        <v>308</v>
      </c>
      <c r="H155" s="177">
        <v>1</v>
      </c>
      <c r="I155" s="178"/>
      <c r="J155" s="179">
        <f t="shared" si="20"/>
        <v>0</v>
      </c>
      <c r="K155" s="175" t="s">
        <v>19</v>
      </c>
      <c r="L155" s="39"/>
      <c r="M155" s="180" t="s">
        <v>19</v>
      </c>
      <c r="N155" s="181" t="s">
        <v>43</v>
      </c>
      <c r="O155" s="64"/>
      <c r="P155" s="182">
        <f t="shared" si="21"/>
        <v>0</v>
      </c>
      <c r="Q155" s="182">
        <v>0</v>
      </c>
      <c r="R155" s="182">
        <f t="shared" si="22"/>
        <v>0</v>
      </c>
      <c r="S155" s="182">
        <v>0</v>
      </c>
      <c r="T155" s="183">
        <f t="shared" si="23"/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4" t="s">
        <v>151</v>
      </c>
      <c r="AT155" s="184" t="s">
        <v>146</v>
      </c>
      <c r="AU155" s="184" t="s">
        <v>82</v>
      </c>
      <c r="AY155" s="17" t="s">
        <v>143</v>
      </c>
      <c r="BE155" s="185">
        <f t="shared" si="24"/>
        <v>0</v>
      </c>
      <c r="BF155" s="185">
        <f t="shared" si="25"/>
        <v>0</v>
      </c>
      <c r="BG155" s="185">
        <f t="shared" si="26"/>
        <v>0</v>
      </c>
      <c r="BH155" s="185">
        <f t="shared" si="27"/>
        <v>0</v>
      </c>
      <c r="BI155" s="185">
        <f t="shared" si="28"/>
        <v>0</v>
      </c>
      <c r="BJ155" s="17" t="s">
        <v>80</v>
      </c>
      <c r="BK155" s="185">
        <f t="shared" si="29"/>
        <v>0</v>
      </c>
      <c r="BL155" s="17" t="s">
        <v>151</v>
      </c>
      <c r="BM155" s="184" t="s">
        <v>399</v>
      </c>
    </row>
    <row r="156" spans="1:65" s="2" customFormat="1" ht="66.75" customHeight="1" x14ac:dyDescent="0.2">
      <c r="A156" s="34"/>
      <c r="B156" s="35"/>
      <c r="C156" s="173" t="s">
        <v>1675</v>
      </c>
      <c r="D156" s="173" t="s">
        <v>146</v>
      </c>
      <c r="E156" s="174" t="s">
        <v>1676</v>
      </c>
      <c r="F156" s="175" t="s">
        <v>1677</v>
      </c>
      <c r="G156" s="176" t="s">
        <v>308</v>
      </c>
      <c r="H156" s="177">
        <v>2</v>
      </c>
      <c r="I156" s="178"/>
      <c r="J156" s="179">
        <f t="shared" si="20"/>
        <v>0</v>
      </c>
      <c r="K156" s="175" t="s">
        <v>19</v>
      </c>
      <c r="L156" s="39"/>
      <c r="M156" s="180" t="s">
        <v>19</v>
      </c>
      <c r="N156" s="181" t="s">
        <v>43</v>
      </c>
      <c r="O156" s="64"/>
      <c r="P156" s="182">
        <f t="shared" si="21"/>
        <v>0</v>
      </c>
      <c r="Q156" s="182">
        <v>0</v>
      </c>
      <c r="R156" s="182">
        <f t="shared" si="22"/>
        <v>0</v>
      </c>
      <c r="S156" s="182">
        <v>0</v>
      </c>
      <c r="T156" s="183">
        <f t="shared" si="23"/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4" t="s">
        <v>151</v>
      </c>
      <c r="AT156" s="184" t="s">
        <v>146</v>
      </c>
      <c r="AU156" s="184" t="s">
        <v>82</v>
      </c>
      <c r="AY156" s="17" t="s">
        <v>143</v>
      </c>
      <c r="BE156" s="185">
        <f t="shared" si="24"/>
        <v>0</v>
      </c>
      <c r="BF156" s="185">
        <f t="shared" si="25"/>
        <v>0</v>
      </c>
      <c r="BG156" s="185">
        <f t="shared" si="26"/>
        <v>0</v>
      </c>
      <c r="BH156" s="185">
        <f t="shared" si="27"/>
        <v>0</v>
      </c>
      <c r="BI156" s="185">
        <f t="shared" si="28"/>
        <v>0</v>
      </c>
      <c r="BJ156" s="17" t="s">
        <v>80</v>
      </c>
      <c r="BK156" s="185">
        <f t="shared" si="29"/>
        <v>0</v>
      </c>
      <c r="BL156" s="17" t="s">
        <v>151</v>
      </c>
      <c r="BM156" s="184" t="s">
        <v>404</v>
      </c>
    </row>
    <row r="157" spans="1:65" s="2" customFormat="1" ht="16.5" customHeight="1" x14ac:dyDescent="0.2">
      <c r="A157" s="34"/>
      <c r="B157" s="35"/>
      <c r="C157" s="173" t="s">
        <v>1096</v>
      </c>
      <c r="D157" s="173" t="s">
        <v>146</v>
      </c>
      <c r="E157" s="174" t="s">
        <v>1678</v>
      </c>
      <c r="F157" s="175" t="s">
        <v>1679</v>
      </c>
      <c r="G157" s="176" t="s">
        <v>1521</v>
      </c>
      <c r="H157" s="177">
        <v>1</v>
      </c>
      <c r="I157" s="178"/>
      <c r="J157" s="179">
        <f t="shared" si="20"/>
        <v>0</v>
      </c>
      <c r="K157" s="175" t="s">
        <v>19</v>
      </c>
      <c r="L157" s="39"/>
      <c r="M157" s="180" t="s">
        <v>19</v>
      </c>
      <c r="N157" s="181" t="s">
        <v>43</v>
      </c>
      <c r="O157" s="64"/>
      <c r="P157" s="182">
        <f t="shared" si="21"/>
        <v>0</v>
      </c>
      <c r="Q157" s="182">
        <v>0</v>
      </c>
      <c r="R157" s="182">
        <f t="shared" si="22"/>
        <v>0</v>
      </c>
      <c r="S157" s="182">
        <v>0</v>
      </c>
      <c r="T157" s="183">
        <f t="shared" si="23"/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84" t="s">
        <v>151</v>
      </c>
      <c r="AT157" s="184" t="s">
        <v>146</v>
      </c>
      <c r="AU157" s="184" t="s">
        <v>82</v>
      </c>
      <c r="AY157" s="17" t="s">
        <v>143</v>
      </c>
      <c r="BE157" s="185">
        <f t="shared" si="24"/>
        <v>0</v>
      </c>
      <c r="BF157" s="185">
        <f t="shared" si="25"/>
        <v>0</v>
      </c>
      <c r="BG157" s="185">
        <f t="shared" si="26"/>
        <v>0</v>
      </c>
      <c r="BH157" s="185">
        <f t="shared" si="27"/>
        <v>0</v>
      </c>
      <c r="BI157" s="185">
        <f t="shared" si="28"/>
        <v>0</v>
      </c>
      <c r="BJ157" s="17" t="s">
        <v>80</v>
      </c>
      <c r="BK157" s="185">
        <f t="shared" si="29"/>
        <v>0</v>
      </c>
      <c r="BL157" s="17" t="s">
        <v>151</v>
      </c>
      <c r="BM157" s="184" t="s">
        <v>409</v>
      </c>
    </row>
    <row r="158" spans="1:65" s="2" customFormat="1" ht="16.5" customHeight="1" x14ac:dyDescent="0.2">
      <c r="A158" s="34"/>
      <c r="B158" s="35"/>
      <c r="C158" s="173" t="s">
        <v>1680</v>
      </c>
      <c r="D158" s="173" t="s">
        <v>146</v>
      </c>
      <c r="E158" s="174" t="s">
        <v>1681</v>
      </c>
      <c r="F158" s="175" t="s">
        <v>1682</v>
      </c>
      <c r="G158" s="176" t="s">
        <v>308</v>
      </c>
      <c r="H158" s="177">
        <v>2</v>
      </c>
      <c r="I158" s="178"/>
      <c r="J158" s="179">
        <f t="shared" si="20"/>
        <v>0</v>
      </c>
      <c r="K158" s="175" t="s">
        <v>19</v>
      </c>
      <c r="L158" s="39"/>
      <c r="M158" s="180" t="s">
        <v>19</v>
      </c>
      <c r="N158" s="181" t="s">
        <v>43</v>
      </c>
      <c r="O158" s="64"/>
      <c r="P158" s="182">
        <f t="shared" si="21"/>
        <v>0</v>
      </c>
      <c r="Q158" s="182">
        <v>0</v>
      </c>
      <c r="R158" s="182">
        <f t="shared" si="22"/>
        <v>0</v>
      </c>
      <c r="S158" s="182">
        <v>0</v>
      </c>
      <c r="T158" s="183">
        <f t="shared" si="23"/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4" t="s">
        <v>151</v>
      </c>
      <c r="AT158" s="184" t="s">
        <v>146</v>
      </c>
      <c r="AU158" s="184" t="s">
        <v>82</v>
      </c>
      <c r="AY158" s="17" t="s">
        <v>143</v>
      </c>
      <c r="BE158" s="185">
        <f t="shared" si="24"/>
        <v>0</v>
      </c>
      <c r="BF158" s="185">
        <f t="shared" si="25"/>
        <v>0</v>
      </c>
      <c r="BG158" s="185">
        <f t="shared" si="26"/>
        <v>0</v>
      </c>
      <c r="BH158" s="185">
        <f t="shared" si="27"/>
        <v>0</v>
      </c>
      <c r="BI158" s="185">
        <f t="shared" si="28"/>
        <v>0</v>
      </c>
      <c r="BJ158" s="17" t="s">
        <v>80</v>
      </c>
      <c r="BK158" s="185">
        <f t="shared" si="29"/>
        <v>0</v>
      </c>
      <c r="BL158" s="17" t="s">
        <v>151</v>
      </c>
      <c r="BM158" s="184" t="s">
        <v>623</v>
      </c>
    </row>
    <row r="159" spans="1:65" s="2" customFormat="1" ht="16.5" customHeight="1" x14ac:dyDescent="0.2">
      <c r="A159" s="34"/>
      <c r="B159" s="35"/>
      <c r="C159" s="173" t="s">
        <v>1100</v>
      </c>
      <c r="D159" s="173" t="s">
        <v>146</v>
      </c>
      <c r="E159" s="174" t="s">
        <v>1683</v>
      </c>
      <c r="F159" s="175" t="s">
        <v>1684</v>
      </c>
      <c r="G159" s="176" t="s">
        <v>308</v>
      </c>
      <c r="H159" s="177">
        <v>50</v>
      </c>
      <c r="I159" s="178"/>
      <c r="J159" s="179">
        <f t="shared" si="20"/>
        <v>0</v>
      </c>
      <c r="K159" s="175" t="s">
        <v>19</v>
      </c>
      <c r="L159" s="39"/>
      <c r="M159" s="180" t="s">
        <v>19</v>
      </c>
      <c r="N159" s="181" t="s">
        <v>43</v>
      </c>
      <c r="O159" s="64"/>
      <c r="P159" s="182">
        <f t="shared" si="21"/>
        <v>0</v>
      </c>
      <c r="Q159" s="182">
        <v>0</v>
      </c>
      <c r="R159" s="182">
        <f t="shared" si="22"/>
        <v>0</v>
      </c>
      <c r="S159" s="182">
        <v>0</v>
      </c>
      <c r="T159" s="183">
        <f t="shared" si="23"/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84" t="s">
        <v>151</v>
      </c>
      <c r="AT159" s="184" t="s">
        <v>146</v>
      </c>
      <c r="AU159" s="184" t="s">
        <v>82</v>
      </c>
      <c r="AY159" s="17" t="s">
        <v>143</v>
      </c>
      <c r="BE159" s="185">
        <f t="shared" si="24"/>
        <v>0</v>
      </c>
      <c r="BF159" s="185">
        <f t="shared" si="25"/>
        <v>0</v>
      </c>
      <c r="BG159" s="185">
        <f t="shared" si="26"/>
        <v>0</v>
      </c>
      <c r="BH159" s="185">
        <f t="shared" si="27"/>
        <v>0</v>
      </c>
      <c r="BI159" s="185">
        <f t="shared" si="28"/>
        <v>0</v>
      </c>
      <c r="BJ159" s="17" t="s">
        <v>80</v>
      </c>
      <c r="BK159" s="185">
        <f t="shared" si="29"/>
        <v>0</v>
      </c>
      <c r="BL159" s="17" t="s">
        <v>151</v>
      </c>
      <c r="BM159" s="184" t="s">
        <v>633</v>
      </c>
    </row>
    <row r="160" spans="1:65" s="2" customFormat="1" ht="16.5" customHeight="1" x14ac:dyDescent="0.2">
      <c r="A160" s="34"/>
      <c r="B160" s="35"/>
      <c r="C160" s="173" t="s">
        <v>1685</v>
      </c>
      <c r="D160" s="173" t="s">
        <v>146</v>
      </c>
      <c r="E160" s="174" t="s">
        <v>1686</v>
      </c>
      <c r="F160" s="175" t="s">
        <v>1687</v>
      </c>
      <c r="G160" s="176" t="s">
        <v>308</v>
      </c>
      <c r="H160" s="177">
        <v>1</v>
      </c>
      <c r="I160" s="178"/>
      <c r="J160" s="179">
        <f t="shared" si="20"/>
        <v>0</v>
      </c>
      <c r="K160" s="175" t="s">
        <v>19</v>
      </c>
      <c r="L160" s="39"/>
      <c r="M160" s="180" t="s">
        <v>19</v>
      </c>
      <c r="N160" s="181" t="s">
        <v>43</v>
      </c>
      <c r="O160" s="64"/>
      <c r="P160" s="182">
        <f t="shared" si="21"/>
        <v>0</v>
      </c>
      <c r="Q160" s="182">
        <v>0</v>
      </c>
      <c r="R160" s="182">
        <f t="shared" si="22"/>
        <v>0</v>
      </c>
      <c r="S160" s="182">
        <v>0</v>
      </c>
      <c r="T160" s="183">
        <f t="shared" si="23"/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84" t="s">
        <v>151</v>
      </c>
      <c r="AT160" s="184" t="s">
        <v>146</v>
      </c>
      <c r="AU160" s="184" t="s">
        <v>82</v>
      </c>
      <c r="AY160" s="17" t="s">
        <v>143</v>
      </c>
      <c r="BE160" s="185">
        <f t="shared" si="24"/>
        <v>0</v>
      </c>
      <c r="BF160" s="185">
        <f t="shared" si="25"/>
        <v>0</v>
      </c>
      <c r="BG160" s="185">
        <f t="shared" si="26"/>
        <v>0</v>
      </c>
      <c r="BH160" s="185">
        <f t="shared" si="27"/>
        <v>0</v>
      </c>
      <c r="BI160" s="185">
        <f t="shared" si="28"/>
        <v>0</v>
      </c>
      <c r="BJ160" s="17" t="s">
        <v>80</v>
      </c>
      <c r="BK160" s="185">
        <f t="shared" si="29"/>
        <v>0</v>
      </c>
      <c r="BL160" s="17" t="s">
        <v>151</v>
      </c>
      <c r="BM160" s="184" t="s">
        <v>154</v>
      </c>
    </row>
    <row r="161" spans="1:65" s="12" customFormat="1" ht="22.9" customHeight="1" x14ac:dyDescent="0.2">
      <c r="B161" s="157"/>
      <c r="C161" s="158"/>
      <c r="D161" s="159" t="s">
        <v>71</v>
      </c>
      <c r="E161" s="171" t="s">
        <v>1688</v>
      </c>
      <c r="F161" s="171" t="s">
        <v>1689</v>
      </c>
      <c r="G161" s="158"/>
      <c r="H161" s="158"/>
      <c r="I161" s="161"/>
      <c r="J161" s="172">
        <f>BK161</f>
        <v>0</v>
      </c>
      <c r="K161" s="158"/>
      <c r="L161" s="163"/>
      <c r="M161" s="164"/>
      <c r="N161" s="165"/>
      <c r="O161" s="165"/>
      <c r="P161" s="166">
        <f>SUM(P162:P176)</f>
        <v>0</v>
      </c>
      <c r="Q161" s="165"/>
      <c r="R161" s="166">
        <f>SUM(R162:R176)</f>
        <v>0</v>
      </c>
      <c r="S161" s="165"/>
      <c r="T161" s="167">
        <f>SUM(T162:T176)</f>
        <v>0</v>
      </c>
      <c r="AR161" s="168" t="s">
        <v>80</v>
      </c>
      <c r="AT161" s="169" t="s">
        <v>71</v>
      </c>
      <c r="AU161" s="169" t="s">
        <v>80</v>
      </c>
      <c r="AY161" s="168" t="s">
        <v>143</v>
      </c>
      <c r="BK161" s="170">
        <f>SUM(BK162:BK176)</f>
        <v>0</v>
      </c>
    </row>
    <row r="162" spans="1:65" s="2" customFormat="1" ht="16.5" customHeight="1" x14ac:dyDescent="0.2">
      <c r="A162" s="34"/>
      <c r="B162" s="35"/>
      <c r="C162" s="191" t="s">
        <v>1105</v>
      </c>
      <c r="D162" s="191" t="s">
        <v>155</v>
      </c>
      <c r="E162" s="192" t="s">
        <v>1688</v>
      </c>
      <c r="F162" s="193" t="s">
        <v>1690</v>
      </c>
      <c r="G162" s="194" t="s">
        <v>296</v>
      </c>
      <c r="H162" s="195">
        <v>3</v>
      </c>
      <c r="I162" s="196"/>
      <c r="J162" s="197">
        <f t="shared" ref="J162:J176" si="30">ROUND(I162*H162,2)</f>
        <v>0</v>
      </c>
      <c r="K162" s="193" t="s">
        <v>19</v>
      </c>
      <c r="L162" s="198"/>
      <c r="M162" s="199" t="s">
        <v>19</v>
      </c>
      <c r="N162" s="200" t="s">
        <v>43</v>
      </c>
      <c r="O162" s="64"/>
      <c r="P162" s="182">
        <f t="shared" ref="P162:P176" si="31">O162*H162</f>
        <v>0</v>
      </c>
      <c r="Q162" s="182">
        <v>0</v>
      </c>
      <c r="R162" s="182">
        <f t="shared" ref="R162:R176" si="32">Q162*H162</f>
        <v>0</v>
      </c>
      <c r="S162" s="182">
        <v>0</v>
      </c>
      <c r="T162" s="183">
        <f t="shared" ref="T162:T176" si="33"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84" t="s">
        <v>158</v>
      </c>
      <c r="AT162" s="184" t="s">
        <v>155</v>
      </c>
      <c r="AU162" s="184" t="s">
        <v>82</v>
      </c>
      <c r="AY162" s="17" t="s">
        <v>143</v>
      </c>
      <c r="BE162" s="185">
        <f t="shared" ref="BE162:BE176" si="34">IF(N162="základní",J162,0)</f>
        <v>0</v>
      </c>
      <c r="BF162" s="185">
        <f t="shared" ref="BF162:BF176" si="35">IF(N162="snížená",J162,0)</f>
        <v>0</v>
      </c>
      <c r="BG162" s="185">
        <f t="shared" ref="BG162:BG176" si="36">IF(N162="zákl. přenesená",J162,0)</f>
        <v>0</v>
      </c>
      <c r="BH162" s="185">
        <f t="shared" ref="BH162:BH176" si="37">IF(N162="sníž. přenesená",J162,0)</f>
        <v>0</v>
      </c>
      <c r="BI162" s="185">
        <f t="shared" ref="BI162:BI176" si="38">IF(N162="nulová",J162,0)</f>
        <v>0</v>
      </c>
      <c r="BJ162" s="17" t="s">
        <v>80</v>
      </c>
      <c r="BK162" s="185">
        <f t="shared" ref="BK162:BK176" si="39">ROUND(I162*H162,2)</f>
        <v>0</v>
      </c>
      <c r="BL162" s="17" t="s">
        <v>151</v>
      </c>
      <c r="BM162" s="184" t="s">
        <v>413</v>
      </c>
    </row>
    <row r="163" spans="1:65" s="2" customFormat="1" ht="33" customHeight="1" x14ac:dyDescent="0.2">
      <c r="A163" s="34"/>
      <c r="B163" s="35"/>
      <c r="C163" s="191" t="s">
        <v>1691</v>
      </c>
      <c r="D163" s="191" t="s">
        <v>155</v>
      </c>
      <c r="E163" s="192" t="s">
        <v>1692</v>
      </c>
      <c r="F163" s="193" t="s">
        <v>1693</v>
      </c>
      <c r="G163" s="194" t="s">
        <v>296</v>
      </c>
      <c r="H163" s="195">
        <v>9</v>
      </c>
      <c r="I163" s="196"/>
      <c r="J163" s="197">
        <f t="shared" si="30"/>
        <v>0</v>
      </c>
      <c r="K163" s="193" t="s">
        <v>19</v>
      </c>
      <c r="L163" s="198"/>
      <c r="M163" s="199" t="s">
        <v>19</v>
      </c>
      <c r="N163" s="200" t="s">
        <v>43</v>
      </c>
      <c r="O163" s="64"/>
      <c r="P163" s="182">
        <f t="shared" si="31"/>
        <v>0</v>
      </c>
      <c r="Q163" s="182">
        <v>0</v>
      </c>
      <c r="R163" s="182">
        <f t="shared" si="32"/>
        <v>0</v>
      </c>
      <c r="S163" s="182">
        <v>0</v>
      </c>
      <c r="T163" s="183">
        <f t="shared" si="33"/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84" t="s">
        <v>158</v>
      </c>
      <c r="AT163" s="184" t="s">
        <v>155</v>
      </c>
      <c r="AU163" s="184" t="s">
        <v>82</v>
      </c>
      <c r="AY163" s="17" t="s">
        <v>143</v>
      </c>
      <c r="BE163" s="185">
        <f t="shared" si="34"/>
        <v>0</v>
      </c>
      <c r="BF163" s="185">
        <f t="shared" si="35"/>
        <v>0</v>
      </c>
      <c r="BG163" s="185">
        <f t="shared" si="36"/>
        <v>0</v>
      </c>
      <c r="BH163" s="185">
        <f t="shared" si="37"/>
        <v>0</v>
      </c>
      <c r="BI163" s="185">
        <f t="shared" si="38"/>
        <v>0</v>
      </c>
      <c r="BJ163" s="17" t="s">
        <v>80</v>
      </c>
      <c r="BK163" s="185">
        <f t="shared" si="39"/>
        <v>0</v>
      </c>
      <c r="BL163" s="17" t="s">
        <v>151</v>
      </c>
      <c r="BM163" s="184" t="s">
        <v>418</v>
      </c>
    </row>
    <row r="164" spans="1:65" s="2" customFormat="1" ht="33" customHeight="1" x14ac:dyDescent="0.2">
      <c r="A164" s="34"/>
      <c r="B164" s="35"/>
      <c r="C164" s="191" t="s">
        <v>1109</v>
      </c>
      <c r="D164" s="191" t="s">
        <v>155</v>
      </c>
      <c r="E164" s="192" t="s">
        <v>1694</v>
      </c>
      <c r="F164" s="193" t="s">
        <v>1695</v>
      </c>
      <c r="G164" s="194" t="s">
        <v>296</v>
      </c>
      <c r="H164" s="195">
        <v>26</v>
      </c>
      <c r="I164" s="196"/>
      <c r="J164" s="197">
        <f t="shared" si="30"/>
        <v>0</v>
      </c>
      <c r="K164" s="193" t="s">
        <v>19</v>
      </c>
      <c r="L164" s="198"/>
      <c r="M164" s="199" t="s">
        <v>19</v>
      </c>
      <c r="N164" s="200" t="s">
        <v>43</v>
      </c>
      <c r="O164" s="64"/>
      <c r="P164" s="182">
        <f t="shared" si="31"/>
        <v>0</v>
      </c>
      <c r="Q164" s="182">
        <v>0</v>
      </c>
      <c r="R164" s="182">
        <f t="shared" si="32"/>
        <v>0</v>
      </c>
      <c r="S164" s="182">
        <v>0</v>
      </c>
      <c r="T164" s="183">
        <f t="shared" si="33"/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84" t="s">
        <v>158</v>
      </c>
      <c r="AT164" s="184" t="s">
        <v>155</v>
      </c>
      <c r="AU164" s="184" t="s">
        <v>82</v>
      </c>
      <c r="AY164" s="17" t="s">
        <v>143</v>
      </c>
      <c r="BE164" s="185">
        <f t="shared" si="34"/>
        <v>0</v>
      </c>
      <c r="BF164" s="185">
        <f t="shared" si="35"/>
        <v>0</v>
      </c>
      <c r="BG164" s="185">
        <f t="shared" si="36"/>
        <v>0</v>
      </c>
      <c r="BH164" s="185">
        <f t="shared" si="37"/>
        <v>0</v>
      </c>
      <c r="BI164" s="185">
        <f t="shared" si="38"/>
        <v>0</v>
      </c>
      <c r="BJ164" s="17" t="s">
        <v>80</v>
      </c>
      <c r="BK164" s="185">
        <f t="shared" si="39"/>
        <v>0</v>
      </c>
      <c r="BL164" s="17" t="s">
        <v>151</v>
      </c>
      <c r="BM164" s="184" t="s">
        <v>423</v>
      </c>
    </row>
    <row r="165" spans="1:65" s="2" customFormat="1" ht="21.75" customHeight="1" x14ac:dyDescent="0.2">
      <c r="A165" s="34"/>
      <c r="B165" s="35"/>
      <c r="C165" s="191" t="s">
        <v>1696</v>
      </c>
      <c r="D165" s="191" t="s">
        <v>155</v>
      </c>
      <c r="E165" s="192" t="s">
        <v>1697</v>
      </c>
      <c r="F165" s="193" t="s">
        <v>1698</v>
      </c>
      <c r="G165" s="194" t="s">
        <v>296</v>
      </c>
      <c r="H165" s="195">
        <v>12</v>
      </c>
      <c r="I165" s="196"/>
      <c r="J165" s="197">
        <f t="shared" si="30"/>
        <v>0</v>
      </c>
      <c r="K165" s="193" t="s">
        <v>19</v>
      </c>
      <c r="L165" s="198"/>
      <c r="M165" s="199" t="s">
        <v>19</v>
      </c>
      <c r="N165" s="200" t="s">
        <v>43</v>
      </c>
      <c r="O165" s="64"/>
      <c r="P165" s="182">
        <f t="shared" si="31"/>
        <v>0</v>
      </c>
      <c r="Q165" s="182">
        <v>0</v>
      </c>
      <c r="R165" s="182">
        <f t="shared" si="32"/>
        <v>0</v>
      </c>
      <c r="S165" s="182">
        <v>0</v>
      </c>
      <c r="T165" s="183">
        <f t="shared" si="33"/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84" t="s">
        <v>158</v>
      </c>
      <c r="AT165" s="184" t="s">
        <v>155</v>
      </c>
      <c r="AU165" s="184" t="s">
        <v>82</v>
      </c>
      <c r="AY165" s="17" t="s">
        <v>143</v>
      </c>
      <c r="BE165" s="185">
        <f t="shared" si="34"/>
        <v>0</v>
      </c>
      <c r="BF165" s="185">
        <f t="shared" si="35"/>
        <v>0</v>
      </c>
      <c r="BG165" s="185">
        <f t="shared" si="36"/>
        <v>0</v>
      </c>
      <c r="BH165" s="185">
        <f t="shared" si="37"/>
        <v>0</v>
      </c>
      <c r="BI165" s="185">
        <f t="shared" si="38"/>
        <v>0</v>
      </c>
      <c r="BJ165" s="17" t="s">
        <v>80</v>
      </c>
      <c r="BK165" s="185">
        <f t="shared" si="39"/>
        <v>0</v>
      </c>
      <c r="BL165" s="17" t="s">
        <v>151</v>
      </c>
      <c r="BM165" s="184" t="s">
        <v>429</v>
      </c>
    </row>
    <row r="166" spans="1:65" s="2" customFormat="1" ht="24.2" customHeight="1" x14ac:dyDescent="0.2">
      <c r="A166" s="34"/>
      <c r="B166" s="35"/>
      <c r="C166" s="191" t="s">
        <v>1114</v>
      </c>
      <c r="D166" s="191" t="s">
        <v>155</v>
      </c>
      <c r="E166" s="192" t="s">
        <v>1699</v>
      </c>
      <c r="F166" s="193" t="s">
        <v>1700</v>
      </c>
      <c r="G166" s="194" t="s">
        <v>296</v>
      </c>
      <c r="H166" s="195">
        <v>17</v>
      </c>
      <c r="I166" s="196"/>
      <c r="J166" s="197">
        <f t="shared" si="30"/>
        <v>0</v>
      </c>
      <c r="K166" s="193" t="s">
        <v>19</v>
      </c>
      <c r="L166" s="198"/>
      <c r="M166" s="199" t="s">
        <v>19</v>
      </c>
      <c r="N166" s="200" t="s">
        <v>43</v>
      </c>
      <c r="O166" s="64"/>
      <c r="P166" s="182">
        <f t="shared" si="31"/>
        <v>0</v>
      </c>
      <c r="Q166" s="182">
        <v>0</v>
      </c>
      <c r="R166" s="182">
        <f t="shared" si="32"/>
        <v>0</v>
      </c>
      <c r="S166" s="182">
        <v>0</v>
      </c>
      <c r="T166" s="183">
        <f t="shared" si="33"/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84" t="s">
        <v>158</v>
      </c>
      <c r="AT166" s="184" t="s">
        <v>155</v>
      </c>
      <c r="AU166" s="184" t="s">
        <v>82</v>
      </c>
      <c r="AY166" s="17" t="s">
        <v>143</v>
      </c>
      <c r="BE166" s="185">
        <f t="shared" si="34"/>
        <v>0</v>
      </c>
      <c r="BF166" s="185">
        <f t="shared" si="35"/>
        <v>0</v>
      </c>
      <c r="BG166" s="185">
        <f t="shared" si="36"/>
        <v>0</v>
      </c>
      <c r="BH166" s="185">
        <f t="shared" si="37"/>
        <v>0</v>
      </c>
      <c r="BI166" s="185">
        <f t="shared" si="38"/>
        <v>0</v>
      </c>
      <c r="BJ166" s="17" t="s">
        <v>80</v>
      </c>
      <c r="BK166" s="185">
        <f t="shared" si="39"/>
        <v>0</v>
      </c>
      <c r="BL166" s="17" t="s">
        <v>151</v>
      </c>
      <c r="BM166" s="184" t="s">
        <v>435</v>
      </c>
    </row>
    <row r="167" spans="1:65" s="2" customFormat="1" ht="44.25" customHeight="1" x14ac:dyDescent="0.2">
      <c r="A167" s="34"/>
      <c r="B167" s="35"/>
      <c r="C167" s="191" t="s">
        <v>1701</v>
      </c>
      <c r="D167" s="191" t="s">
        <v>155</v>
      </c>
      <c r="E167" s="192" t="s">
        <v>1702</v>
      </c>
      <c r="F167" s="193" t="s">
        <v>1703</v>
      </c>
      <c r="G167" s="194" t="s">
        <v>296</v>
      </c>
      <c r="H167" s="195">
        <v>3</v>
      </c>
      <c r="I167" s="196"/>
      <c r="J167" s="197">
        <f t="shared" si="30"/>
        <v>0</v>
      </c>
      <c r="K167" s="193" t="s">
        <v>19</v>
      </c>
      <c r="L167" s="198"/>
      <c r="M167" s="199" t="s">
        <v>19</v>
      </c>
      <c r="N167" s="200" t="s">
        <v>43</v>
      </c>
      <c r="O167" s="64"/>
      <c r="P167" s="182">
        <f t="shared" si="31"/>
        <v>0</v>
      </c>
      <c r="Q167" s="182">
        <v>0</v>
      </c>
      <c r="R167" s="182">
        <f t="shared" si="32"/>
        <v>0</v>
      </c>
      <c r="S167" s="182">
        <v>0</v>
      </c>
      <c r="T167" s="183">
        <f t="shared" si="33"/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84" t="s">
        <v>158</v>
      </c>
      <c r="AT167" s="184" t="s">
        <v>155</v>
      </c>
      <c r="AU167" s="184" t="s">
        <v>82</v>
      </c>
      <c r="AY167" s="17" t="s">
        <v>143</v>
      </c>
      <c r="BE167" s="185">
        <f t="shared" si="34"/>
        <v>0</v>
      </c>
      <c r="BF167" s="185">
        <f t="shared" si="35"/>
        <v>0</v>
      </c>
      <c r="BG167" s="185">
        <f t="shared" si="36"/>
        <v>0</v>
      </c>
      <c r="BH167" s="185">
        <f t="shared" si="37"/>
        <v>0</v>
      </c>
      <c r="BI167" s="185">
        <f t="shared" si="38"/>
        <v>0</v>
      </c>
      <c r="BJ167" s="17" t="s">
        <v>80</v>
      </c>
      <c r="BK167" s="185">
        <f t="shared" si="39"/>
        <v>0</v>
      </c>
      <c r="BL167" s="17" t="s">
        <v>151</v>
      </c>
      <c r="BM167" s="184" t="s">
        <v>439</v>
      </c>
    </row>
    <row r="168" spans="1:65" s="2" customFormat="1" ht="24.2" customHeight="1" x14ac:dyDescent="0.2">
      <c r="A168" s="34"/>
      <c r="B168" s="35"/>
      <c r="C168" s="191" t="s">
        <v>1119</v>
      </c>
      <c r="D168" s="191" t="s">
        <v>155</v>
      </c>
      <c r="E168" s="192" t="s">
        <v>1704</v>
      </c>
      <c r="F168" s="193" t="s">
        <v>1705</v>
      </c>
      <c r="G168" s="194" t="s">
        <v>251</v>
      </c>
      <c r="H168" s="195">
        <v>110</v>
      </c>
      <c r="I168" s="196"/>
      <c r="J168" s="197">
        <f t="shared" si="30"/>
        <v>0</v>
      </c>
      <c r="K168" s="193" t="s">
        <v>19</v>
      </c>
      <c r="L168" s="198"/>
      <c r="M168" s="199" t="s">
        <v>19</v>
      </c>
      <c r="N168" s="200" t="s">
        <v>43</v>
      </c>
      <c r="O168" s="64"/>
      <c r="P168" s="182">
        <f t="shared" si="31"/>
        <v>0</v>
      </c>
      <c r="Q168" s="182">
        <v>0</v>
      </c>
      <c r="R168" s="182">
        <f t="shared" si="32"/>
        <v>0</v>
      </c>
      <c r="S168" s="182">
        <v>0</v>
      </c>
      <c r="T168" s="183">
        <f t="shared" si="33"/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84" t="s">
        <v>158</v>
      </c>
      <c r="AT168" s="184" t="s">
        <v>155</v>
      </c>
      <c r="AU168" s="184" t="s">
        <v>82</v>
      </c>
      <c r="AY168" s="17" t="s">
        <v>143</v>
      </c>
      <c r="BE168" s="185">
        <f t="shared" si="34"/>
        <v>0</v>
      </c>
      <c r="BF168" s="185">
        <f t="shared" si="35"/>
        <v>0</v>
      </c>
      <c r="BG168" s="185">
        <f t="shared" si="36"/>
        <v>0</v>
      </c>
      <c r="BH168" s="185">
        <f t="shared" si="37"/>
        <v>0</v>
      </c>
      <c r="BI168" s="185">
        <f t="shared" si="38"/>
        <v>0</v>
      </c>
      <c r="BJ168" s="17" t="s">
        <v>80</v>
      </c>
      <c r="BK168" s="185">
        <f t="shared" si="39"/>
        <v>0</v>
      </c>
      <c r="BL168" s="17" t="s">
        <v>151</v>
      </c>
      <c r="BM168" s="184" t="s">
        <v>443</v>
      </c>
    </row>
    <row r="169" spans="1:65" s="2" customFormat="1" ht="37.9" customHeight="1" x14ac:dyDescent="0.2">
      <c r="A169" s="34"/>
      <c r="B169" s="35"/>
      <c r="C169" s="191" t="s">
        <v>1706</v>
      </c>
      <c r="D169" s="191" t="s">
        <v>155</v>
      </c>
      <c r="E169" s="192" t="s">
        <v>1707</v>
      </c>
      <c r="F169" s="193" t="s">
        <v>1708</v>
      </c>
      <c r="G169" s="194" t="s">
        <v>251</v>
      </c>
      <c r="H169" s="195">
        <v>330</v>
      </c>
      <c r="I169" s="196"/>
      <c r="J169" s="197">
        <f t="shared" si="30"/>
        <v>0</v>
      </c>
      <c r="K169" s="193" t="s">
        <v>19</v>
      </c>
      <c r="L169" s="198"/>
      <c r="M169" s="199" t="s">
        <v>19</v>
      </c>
      <c r="N169" s="200" t="s">
        <v>43</v>
      </c>
      <c r="O169" s="64"/>
      <c r="P169" s="182">
        <f t="shared" si="31"/>
        <v>0</v>
      </c>
      <c r="Q169" s="182">
        <v>0</v>
      </c>
      <c r="R169" s="182">
        <f t="shared" si="32"/>
        <v>0</v>
      </c>
      <c r="S169" s="182">
        <v>0</v>
      </c>
      <c r="T169" s="183">
        <f t="shared" si="33"/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84" t="s">
        <v>158</v>
      </c>
      <c r="AT169" s="184" t="s">
        <v>155</v>
      </c>
      <c r="AU169" s="184" t="s">
        <v>82</v>
      </c>
      <c r="AY169" s="17" t="s">
        <v>143</v>
      </c>
      <c r="BE169" s="185">
        <f t="shared" si="34"/>
        <v>0</v>
      </c>
      <c r="BF169" s="185">
        <f t="shared" si="35"/>
        <v>0</v>
      </c>
      <c r="BG169" s="185">
        <f t="shared" si="36"/>
        <v>0</v>
      </c>
      <c r="BH169" s="185">
        <f t="shared" si="37"/>
        <v>0</v>
      </c>
      <c r="BI169" s="185">
        <f t="shared" si="38"/>
        <v>0</v>
      </c>
      <c r="BJ169" s="17" t="s">
        <v>80</v>
      </c>
      <c r="BK169" s="185">
        <f t="shared" si="39"/>
        <v>0</v>
      </c>
      <c r="BL169" s="17" t="s">
        <v>151</v>
      </c>
      <c r="BM169" s="184" t="s">
        <v>834</v>
      </c>
    </row>
    <row r="170" spans="1:65" s="2" customFormat="1" ht="24.2" customHeight="1" x14ac:dyDescent="0.2">
      <c r="A170" s="34"/>
      <c r="B170" s="35"/>
      <c r="C170" s="191" t="s">
        <v>1123</v>
      </c>
      <c r="D170" s="191" t="s">
        <v>155</v>
      </c>
      <c r="E170" s="192" t="s">
        <v>1709</v>
      </c>
      <c r="F170" s="193" t="s">
        <v>1710</v>
      </c>
      <c r="G170" s="194" t="s">
        <v>251</v>
      </c>
      <c r="H170" s="195">
        <v>210</v>
      </c>
      <c r="I170" s="196"/>
      <c r="J170" s="197">
        <f t="shared" si="30"/>
        <v>0</v>
      </c>
      <c r="K170" s="193" t="s">
        <v>19</v>
      </c>
      <c r="L170" s="198"/>
      <c r="M170" s="199" t="s">
        <v>19</v>
      </c>
      <c r="N170" s="200" t="s">
        <v>43</v>
      </c>
      <c r="O170" s="64"/>
      <c r="P170" s="182">
        <f t="shared" si="31"/>
        <v>0</v>
      </c>
      <c r="Q170" s="182">
        <v>0</v>
      </c>
      <c r="R170" s="182">
        <f t="shared" si="32"/>
        <v>0</v>
      </c>
      <c r="S170" s="182">
        <v>0</v>
      </c>
      <c r="T170" s="183">
        <f t="shared" si="33"/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84" t="s">
        <v>158</v>
      </c>
      <c r="AT170" s="184" t="s">
        <v>155</v>
      </c>
      <c r="AU170" s="184" t="s">
        <v>82</v>
      </c>
      <c r="AY170" s="17" t="s">
        <v>143</v>
      </c>
      <c r="BE170" s="185">
        <f t="shared" si="34"/>
        <v>0</v>
      </c>
      <c r="BF170" s="185">
        <f t="shared" si="35"/>
        <v>0</v>
      </c>
      <c r="BG170" s="185">
        <f t="shared" si="36"/>
        <v>0</v>
      </c>
      <c r="BH170" s="185">
        <f t="shared" si="37"/>
        <v>0</v>
      </c>
      <c r="BI170" s="185">
        <f t="shared" si="38"/>
        <v>0</v>
      </c>
      <c r="BJ170" s="17" t="s">
        <v>80</v>
      </c>
      <c r="BK170" s="185">
        <f t="shared" si="39"/>
        <v>0</v>
      </c>
      <c r="BL170" s="17" t="s">
        <v>151</v>
      </c>
      <c r="BM170" s="184" t="s">
        <v>447</v>
      </c>
    </row>
    <row r="171" spans="1:65" s="2" customFormat="1" ht="24.2" customHeight="1" x14ac:dyDescent="0.2">
      <c r="A171" s="34"/>
      <c r="B171" s="35"/>
      <c r="C171" s="191" t="s">
        <v>1711</v>
      </c>
      <c r="D171" s="191" t="s">
        <v>155</v>
      </c>
      <c r="E171" s="192" t="s">
        <v>1712</v>
      </c>
      <c r="F171" s="193" t="s">
        <v>1713</v>
      </c>
      <c r="G171" s="194" t="s">
        <v>251</v>
      </c>
      <c r="H171" s="195">
        <v>550</v>
      </c>
      <c r="I171" s="196"/>
      <c r="J171" s="197">
        <f t="shared" si="30"/>
        <v>0</v>
      </c>
      <c r="K171" s="193" t="s">
        <v>19</v>
      </c>
      <c r="L171" s="198"/>
      <c r="M171" s="199" t="s">
        <v>19</v>
      </c>
      <c r="N171" s="200" t="s">
        <v>43</v>
      </c>
      <c r="O171" s="64"/>
      <c r="P171" s="182">
        <f t="shared" si="31"/>
        <v>0</v>
      </c>
      <c r="Q171" s="182">
        <v>0</v>
      </c>
      <c r="R171" s="182">
        <f t="shared" si="32"/>
        <v>0</v>
      </c>
      <c r="S171" s="182">
        <v>0</v>
      </c>
      <c r="T171" s="183">
        <f t="shared" si="33"/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84" t="s">
        <v>158</v>
      </c>
      <c r="AT171" s="184" t="s">
        <v>155</v>
      </c>
      <c r="AU171" s="184" t="s">
        <v>82</v>
      </c>
      <c r="AY171" s="17" t="s">
        <v>143</v>
      </c>
      <c r="BE171" s="185">
        <f t="shared" si="34"/>
        <v>0</v>
      </c>
      <c r="BF171" s="185">
        <f t="shared" si="35"/>
        <v>0</v>
      </c>
      <c r="BG171" s="185">
        <f t="shared" si="36"/>
        <v>0</v>
      </c>
      <c r="BH171" s="185">
        <f t="shared" si="37"/>
        <v>0</v>
      </c>
      <c r="BI171" s="185">
        <f t="shared" si="38"/>
        <v>0</v>
      </c>
      <c r="BJ171" s="17" t="s">
        <v>80</v>
      </c>
      <c r="BK171" s="185">
        <f t="shared" si="39"/>
        <v>0</v>
      </c>
      <c r="BL171" s="17" t="s">
        <v>151</v>
      </c>
      <c r="BM171" s="184" t="s">
        <v>451</v>
      </c>
    </row>
    <row r="172" spans="1:65" s="2" customFormat="1" ht="66.75" customHeight="1" x14ac:dyDescent="0.2">
      <c r="A172" s="34"/>
      <c r="B172" s="35"/>
      <c r="C172" s="191" t="s">
        <v>1127</v>
      </c>
      <c r="D172" s="191" t="s">
        <v>155</v>
      </c>
      <c r="E172" s="192" t="s">
        <v>1714</v>
      </c>
      <c r="F172" s="193" t="s">
        <v>1715</v>
      </c>
      <c r="G172" s="194" t="s">
        <v>251</v>
      </c>
      <c r="H172" s="195">
        <v>600</v>
      </c>
      <c r="I172" s="196"/>
      <c r="J172" s="197">
        <f t="shared" si="30"/>
        <v>0</v>
      </c>
      <c r="K172" s="193" t="s">
        <v>19</v>
      </c>
      <c r="L172" s="198"/>
      <c r="M172" s="199" t="s">
        <v>19</v>
      </c>
      <c r="N172" s="200" t="s">
        <v>43</v>
      </c>
      <c r="O172" s="64"/>
      <c r="P172" s="182">
        <f t="shared" si="31"/>
        <v>0</v>
      </c>
      <c r="Q172" s="182">
        <v>0</v>
      </c>
      <c r="R172" s="182">
        <f t="shared" si="32"/>
        <v>0</v>
      </c>
      <c r="S172" s="182">
        <v>0</v>
      </c>
      <c r="T172" s="183">
        <f t="shared" si="33"/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84" t="s">
        <v>158</v>
      </c>
      <c r="AT172" s="184" t="s">
        <v>155</v>
      </c>
      <c r="AU172" s="184" t="s">
        <v>82</v>
      </c>
      <c r="AY172" s="17" t="s">
        <v>143</v>
      </c>
      <c r="BE172" s="185">
        <f t="shared" si="34"/>
        <v>0</v>
      </c>
      <c r="BF172" s="185">
        <f t="shared" si="35"/>
        <v>0</v>
      </c>
      <c r="BG172" s="185">
        <f t="shared" si="36"/>
        <v>0</v>
      </c>
      <c r="BH172" s="185">
        <f t="shared" si="37"/>
        <v>0</v>
      </c>
      <c r="BI172" s="185">
        <f t="shared" si="38"/>
        <v>0</v>
      </c>
      <c r="BJ172" s="17" t="s">
        <v>80</v>
      </c>
      <c r="BK172" s="185">
        <f t="shared" si="39"/>
        <v>0</v>
      </c>
      <c r="BL172" s="17" t="s">
        <v>151</v>
      </c>
      <c r="BM172" s="184" t="s">
        <v>455</v>
      </c>
    </row>
    <row r="173" spans="1:65" s="2" customFormat="1" ht="44.25" customHeight="1" x14ac:dyDescent="0.2">
      <c r="A173" s="34"/>
      <c r="B173" s="35"/>
      <c r="C173" s="191" t="s">
        <v>1716</v>
      </c>
      <c r="D173" s="191" t="s">
        <v>155</v>
      </c>
      <c r="E173" s="192" t="s">
        <v>1717</v>
      </c>
      <c r="F173" s="193" t="s">
        <v>1718</v>
      </c>
      <c r="G173" s="194" t="s">
        <v>296</v>
      </c>
      <c r="H173" s="195">
        <v>69</v>
      </c>
      <c r="I173" s="196"/>
      <c r="J173" s="197">
        <f t="shared" si="30"/>
        <v>0</v>
      </c>
      <c r="K173" s="193" t="s">
        <v>19</v>
      </c>
      <c r="L173" s="198"/>
      <c r="M173" s="199" t="s">
        <v>19</v>
      </c>
      <c r="N173" s="200" t="s">
        <v>43</v>
      </c>
      <c r="O173" s="64"/>
      <c r="P173" s="182">
        <f t="shared" si="31"/>
        <v>0</v>
      </c>
      <c r="Q173" s="182">
        <v>0</v>
      </c>
      <c r="R173" s="182">
        <f t="shared" si="32"/>
        <v>0</v>
      </c>
      <c r="S173" s="182">
        <v>0</v>
      </c>
      <c r="T173" s="183">
        <f t="shared" si="33"/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84" t="s">
        <v>158</v>
      </c>
      <c r="AT173" s="184" t="s">
        <v>155</v>
      </c>
      <c r="AU173" s="184" t="s">
        <v>82</v>
      </c>
      <c r="AY173" s="17" t="s">
        <v>143</v>
      </c>
      <c r="BE173" s="185">
        <f t="shared" si="34"/>
        <v>0</v>
      </c>
      <c r="BF173" s="185">
        <f t="shared" si="35"/>
        <v>0</v>
      </c>
      <c r="BG173" s="185">
        <f t="shared" si="36"/>
        <v>0</v>
      </c>
      <c r="BH173" s="185">
        <f t="shared" si="37"/>
        <v>0</v>
      </c>
      <c r="BI173" s="185">
        <f t="shared" si="38"/>
        <v>0</v>
      </c>
      <c r="BJ173" s="17" t="s">
        <v>80</v>
      </c>
      <c r="BK173" s="185">
        <f t="shared" si="39"/>
        <v>0</v>
      </c>
      <c r="BL173" s="17" t="s">
        <v>151</v>
      </c>
      <c r="BM173" s="184" t="s">
        <v>458</v>
      </c>
    </row>
    <row r="174" spans="1:65" s="2" customFormat="1" ht="24.2" customHeight="1" x14ac:dyDescent="0.2">
      <c r="A174" s="34"/>
      <c r="B174" s="35"/>
      <c r="C174" s="191" t="s">
        <v>1132</v>
      </c>
      <c r="D174" s="191" t="s">
        <v>155</v>
      </c>
      <c r="E174" s="192" t="s">
        <v>1719</v>
      </c>
      <c r="F174" s="193" t="s">
        <v>1720</v>
      </c>
      <c r="G174" s="194" t="s">
        <v>296</v>
      </c>
      <c r="H174" s="195">
        <v>12</v>
      </c>
      <c r="I174" s="196"/>
      <c r="J174" s="197">
        <f t="shared" si="30"/>
        <v>0</v>
      </c>
      <c r="K174" s="193" t="s">
        <v>19</v>
      </c>
      <c r="L174" s="198"/>
      <c r="M174" s="199" t="s">
        <v>19</v>
      </c>
      <c r="N174" s="200" t="s">
        <v>43</v>
      </c>
      <c r="O174" s="64"/>
      <c r="P174" s="182">
        <f t="shared" si="31"/>
        <v>0</v>
      </c>
      <c r="Q174" s="182">
        <v>0</v>
      </c>
      <c r="R174" s="182">
        <f t="shared" si="32"/>
        <v>0</v>
      </c>
      <c r="S174" s="182">
        <v>0</v>
      </c>
      <c r="T174" s="183">
        <f t="shared" si="33"/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84" t="s">
        <v>158</v>
      </c>
      <c r="AT174" s="184" t="s">
        <v>155</v>
      </c>
      <c r="AU174" s="184" t="s">
        <v>82</v>
      </c>
      <c r="AY174" s="17" t="s">
        <v>143</v>
      </c>
      <c r="BE174" s="185">
        <f t="shared" si="34"/>
        <v>0</v>
      </c>
      <c r="BF174" s="185">
        <f t="shared" si="35"/>
        <v>0</v>
      </c>
      <c r="BG174" s="185">
        <f t="shared" si="36"/>
        <v>0</v>
      </c>
      <c r="BH174" s="185">
        <f t="shared" si="37"/>
        <v>0</v>
      </c>
      <c r="BI174" s="185">
        <f t="shared" si="38"/>
        <v>0</v>
      </c>
      <c r="BJ174" s="17" t="s">
        <v>80</v>
      </c>
      <c r="BK174" s="185">
        <f t="shared" si="39"/>
        <v>0</v>
      </c>
      <c r="BL174" s="17" t="s">
        <v>151</v>
      </c>
      <c r="BM174" s="184" t="s">
        <v>462</v>
      </c>
    </row>
    <row r="175" spans="1:65" s="2" customFormat="1" ht="24.2" customHeight="1" x14ac:dyDescent="0.2">
      <c r="A175" s="34"/>
      <c r="B175" s="35"/>
      <c r="C175" s="191" t="s">
        <v>1721</v>
      </c>
      <c r="D175" s="191" t="s">
        <v>155</v>
      </c>
      <c r="E175" s="192" t="s">
        <v>1722</v>
      </c>
      <c r="F175" s="193" t="s">
        <v>1723</v>
      </c>
      <c r="G175" s="194" t="s">
        <v>1521</v>
      </c>
      <c r="H175" s="195">
        <v>1</v>
      </c>
      <c r="I175" s="196"/>
      <c r="J175" s="197">
        <f t="shared" si="30"/>
        <v>0</v>
      </c>
      <c r="K175" s="193" t="s">
        <v>19</v>
      </c>
      <c r="L175" s="198"/>
      <c r="M175" s="199" t="s">
        <v>19</v>
      </c>
      <c r="N175" s="200" t="s">
        <v>43</v>
      </c>
      <c r="O175" s="64"/>
      <c r="P175" s="182">
        <f t="shared" si="31"/>
        <v>0</v>
      </c>
      <c r="Q175" s="182">
        <v>0</v>
      </c>
      <c r="R175" s="182">
        <f t="shared" si="32"/>
        <v>0</v>
      </c>
      <c r="S175" s="182">
        <v>0</v>
      </c>
      <c r="T175" s="183">
        <f t="shared" si="33"/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84" t="s">
        <v>158</v>
      </c>
      <c r="AT175" s="184" t="s">
        <v>155</v>
      </c>
      <c r="AU175" s="184" t="s">
        <v>82</v>
      </c>
      <c r="AY175" s="17" t="s">
        <v>143</v>
      </c>
      <c r="BE175" s="185">
        <f t="shared" si="34"/>
        <v>0</v>
      </c>
      <c r="BF175" s="185">
        <f t="shared" si="35"/>
        <v>0</v>
      </c>
      <c r="BG175" s="185">
        <f t="shared" si="36"/>
        <v>0</v>
      </c>
      <c r="BH175" s="185">
        <f t="shared" si="37"/>
        <v>0</v>
      </c>
      <c r="BI175" s="185">
        <f t="shared" si="38"/>
        <v>0</v>
      </c>
      <c r="BJ175" s="17" t="s">
        <v>80</v>
      </c>
      <c r="BK175" s="185">
        <f t="shared" si="39"/>
        <v>0</v>
      </c>
      <c r="BL175" s="17" t="s">
        <v>151</v>
      </c>
      <c r="BM175" s="184" t="s">
        <v>467</v>
      </c>
    </row>
    <row r="176" spans="1:65" s="2" customFormat="1" ht="24.2" customHeight="1" x14ac:dyDescent="0.2">
      <c r="A176" s="34"/>
      <c r="B176" s="35"/>
      <c r="C176" s="191" t="s">
        <v>1137</v>
      </c>
      <c r="D176" s="191" t="s">
        <v>155</v>
      </c>
      <c r="E176" s="192" t="s">
        <v>1724</v>
      </c>
      <c r="F176" s="193" t="s">
        <v>1520</v>
      </c>
      <c r="G176" s="194" t="s">
        <v>1521</v>
      </c>
      <c r="H176" s="195">
        <v>1</v>
      </c>
      <c r="I176" s="196"/>
      <c r="J176" s="197">
        <f t="shared" si="30"/>
        <v>0</v>
      </c>
      <c r="K176" s="193" t="s">
        <v>19</v>
      </c>
      <c r="L176" s="198"/>
      <c r="M176" s="199" t="s">
        <v>19</v>
      </c>
      <c r="N176" s="200" t="s">
        <v>43</v>
      </c>
      <c r="O176" s="64"/>
      <c r="P176" s="182">
        <f t="shared" si="31"/>
        <v>0</v>
      </c>
      <c r="Q176" s="182">
        <v>0</v>
      </c>
      <c r="R176" s="182">
        <f t="shared" si="32"/>
        <v>0</v>
      </c>
      <c r="S176" s="182">
        <v>0</v>
      </c>
      <c r="T176" s="183">
        <f t="shared" si="33"/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84" t="s">
        <v>158</v>
      </c>
      <c r="AT176" s="184" t="s">
        <v>155</v>
      </c>
      <c r="AU176" s="184" t="s">
        <v>82</v>
      </c>
      <c r="AY176" s="17" t="s">
        <v>143</v>
      </c>
      <c r="BE176" s="185">
        <f t="shared" si="34"/>
        <v>0</v>
      </c>
      <c r="BF176" s="185">
        <f t="shared" si="35"/>
        <v>0</v>
      </c>
      <c r="BG176" s="185">
        <f t="shared" si="36"/>
        <v>0</v>
      </c>
      <c r="BH176" s="185">
        <f t="shared" si="37"/>
        <v>0</v>
      </c>
      <c r="BI176" s="185">
        <f t="shared" si="38"/>
        <v>0</v>
      </c>
      <c r="BJ176" s="17" t="s">
        <v>80</v>
      </c>
      <c r="BK176" s="185">
        <f t="shared" si="39"/>
        <v>0</v>
      </c>
      <c r="BL176" s="17" t="s">
        <v>151</v>
      </c>
      <c r="BM176" s="184" t="s">
        <v>473</v>
      </c>
    </row>
    <row r="177" spans="1:65" s="12" customFormat="1" ht="22.9" customHeight="1" x14ac:dyDescent="0.2">
      <c r="B177" s="157"/>
      <c r="C177" s="158"/>
      <c r="D177" s="159" t="s">
        <v>71</v>
      </c>
      <c r="E177" s="171" t="s">
        <v>1725</v>
      </c>
      <c r="F177" s="171" t="s">
        <v>1726</v>
      </c>
      <c r="G177" s="158"/>
      <c r="H177" s="158"/>
      <c r="I177" s="161"/>
      <c r="J177" s="172">
        <f>BK177</f>
        <v>0</v>
      </c>
      <c r="K177" s="158"/>
      <c r="L177" s="163"/>
      <c r="M177" s="164"/>
      <c r="N177" s="165"/>
      <c r="O177" s="165"/>
      <c r="P177" s="166">
        <f>SUM(P178:P199)</f>
        <v>0</v>
      </c>
      <c r="Q177" s="165"/>
      <c r="R177" s="166">
        <f>SUM(R178:R199)</f>
        <v>0</v>
      </c>
      <c r="S177" s="165"/>
      <c r="T177" s="167">
        <f>SUM(T178:T199)</f>
        <v>0</v>
      </c>
      <c r="AR177" s="168" t="s">
        <v>80</v>
      </c>
      <c r="AT177" s="169" t="s">
        <v>71</v>
      </c>
      <c r="AU177" s="169" t="s">
        <v>80</v>
      </c>
      <c r="AY177" s="168" t="s">
        <v>143</v>
      </c>
      <c r="BK177" s="170">
        <f>SUM(BK178:BK199)</f>
        <v>0</v>
      </c>
    </row>
    <row r="178" spans="1:65" s="2" customFormat="1" ht="16.5" customHeight="1" x14ac:dyDescent="0.2">
      <c r="A178" s="34"/>
      <c r="B178" s="35"/>
      <c r="C178" s="173" t="s">
        <v>1727</v>
      </c>
      <c r="D178" s="173" t="s">
        <v>146</v>
      </c>
      <c r="E178" s="174" t="s">
        <v>1728</v>
      </c>
      <c r="F178" s="175" t="s">
        <v>1729</v>
      </c>
      <c r="G178" s="176" t="s">
        <v>308</v>
      </c>
      <c r="H178" s="177">
        <v>3</v>
      </c>
      <c r="I178" s="178"/>
      <c r="J178" s="179">
        <f t="shared" ref="J178:J199" si="40">ROUND(I178*H178,2)</f>
        <v>0</v>
      </c>
      <c r="K178" s="175" t="s">
        <v>19</v>
      </c>
      <c r="L178" s="39"/>
      <c r="M178" s="180" t="s">
        <v>19</v>
      </c>
      <c r="N178" s="181" t="s">
        <v>43</v>
      </c>
      <c r="O178" s="64"/>
      <c r="P178" s="182">
        <f t="shared" ref="P178:P199" si="41">O178*H178</f>
        <v>0</v>
      </c>
      <c r="Q178" s="182">
        <v>0</v>
      </c>
      <c r="R178" s="182">
        <f t="shared" ref="R178:R199" si="42">Q178*H178</f>
        <v>0</v>
      </c>
      <c r="S178" s="182">
        <v>0</v>
      </c>
      <c r="T178" s="183">
        <f t="shared" ref="T178:T199" si="43"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84" t="s">
        <v>151</v>
      </c>
      <c r="AT178" s="184" t="s">
        <v>146</v>
      </c>
      <c r="AU178" s="184" t="s">
        <v>82</v>
      </c>
      <c r="AY178" s="17" t="s">
        <v>143</v>
      </c>
      <c r="BE178" s="185">
        <f t="shared" ref="BE178:BE199" si="44">IF(N178="základní",J178,0)</f>
        <v>0</v>
      </c>
      <c r="BF178" s="185">
        <f t="shared" ref="BF178:BF199" si="45">IF(N178="snížená",J178,0)</f>
        <v>0</v>
      </c>
      <c r="BG178" s="185">
        <f t="shared" ref="BG178:BG199" si="46">IF(N178="zákl. přenesená",J178,0)</f>
        <v>0</v>
      </c>
      <c r="BH178" s="185">
        <f t="shared" ref="BH178:BH199" si="47">IF(N178="sníž. přenesená",J178,0)</f>
        <v>0</v>
      </c>
      <c r="BI178" s="185">
        <f t="shared" ref="BI178:BI199" si="48">IF(N178="nulová",J178,0)</f>
        <v>0</v>
      </c>
      <c r="BJ178" s="17" t="s">
        <v>80</v>
      </c>
      <c r="BK178" s="185">
        <f t="shared" ref="BK178:BK199" si="49">ROUND(I178*H178,2)</f>
        <v>0</v>
      </c>
      <c r="BL178" s="17" t="s">
        <v>151</v>
      </c>
      <c r="BM178" s="184" t="s">
        <v>478</v>
      </c>
    </row>
    <row r="179" spans="1:65" s="2" customFormat="1" ht="24.2" customHeight="1" x14ac:dyDescent="0.2">
      <c r="A179" s="34"/>
      <c r="B179" s="35"/>
      <c r="C179" s="173" t="s">
        <v>1142</v>
      </c>
      <c r="D179" s="173" t="s">
        <v>146</v>
      </c>
      <c r="E179" s="174" t="s">
        <v>1730</v>
      </c>
      <c r="F179" s="175" t="s">
        <v>1731</v>
      </c>
      <c r="G179" s="176" t="s">
        <v>308</v>
      </c>
      <c r="H179" s="177">
        <v>9</v>
      </c>
      <c r="I179" s="178"/>
      <c r="J179" s="179">
        <f t="shared" si="40"/>
        <v>0</v>
      </c>
      <c r="K179" s="175" t="s">
        <v>19</v>
      </c>
      <c r="L179" s="39"/>
      <c r="M179" s="180" t="s">
        <v>19</v>
      </c>
      <c r="N179" s="181" t="s">
        <v>43</v>
      </c>
      <c r="O179" s="64"/>
      <c r="P179" s="182">
        <f t="shared" si="41"/>
        <v>0</v>
      </c>
      <c r="Q179" s="182">
        <v>0</v>
      </c>
      <c r="R179" s="182">
        <f t="shared" si="42"/>
        <v>0</v>
      </c>
      <c r="S179" s="182">
        <v>0</v>
      </c>
      <c r="T179" s="183">
        <f t="shared" si="43"/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84" t="s">
        <v>151</v>
      </c>
      <c r="AT179" s="184" t="s">
        <v>146</v>
      </c>
      <c r="AU179" s="184" t="s">
        <v>82</v>
      </c>
      <c r="AY179" s="17" t="s">
        <v>143</v>
      </c>
      <c r="BE179" s="185">
        <f t="shared" si="44"/>
        <v>0</v>
      </c>
      <c r="BF179" s="185">
        <f t="shared" si="45"/>
        <v>0</v>
      </c>
      <c r="BG179" s="185">
        <f t="shared" si="46"/>
        <v>0</v>
      </c>
      <c r="BH179" s="185">
        <f t="shared" si="47"/>
        <v>0</v>
      </c>
      <c r="BI179" s="185">
        <f t="shared" si="48"/>
        <v>0</v>
      </c>
      <c r="BJ179" s="17" t="s">
        <v>80</v>
      </c>
      <c r="BK179" s="185">
        <f t="shared" si="49"/>
        <v>0</v>
      </c>
      <c r="BL179" s="17" t="s">
        <v>151</v>
      </c>
      <c r="BM179" s="184" t="s">
        <v>483</v>
      </c>
    </row>
    <row r="180" spans="1:65" s="2" customFormat="1" ht="21.75" customHeight="1" x14ac:dyDescent="0.2">
      <c r="A180" s="34"/>
      <c r="B180" s="35"/>
      <c r="C180" s="173" t="s">
        <v>1732</v>
      </c>
      <c r="D180" s="173" t="s">
        <v>146</v>
      </c>
      <c r="E180" s="174" t="s">
        <v>1733</v>
      </c>
      <c r="F180" s="175" t="s">
        <v>1734</v>
      </c>
      <c r="G180" s="176" t="s">
        <v>308</v>
      </c>
      <c r="H180" s="177">
        <v>26</v>
      </c>
      <c r="I180" s="178"/>
      <c r="J180" s="179">
        <f t="shared" si="40"/>
        <v>0</v>
      </c>
      <c r="K180" s="175" t="s">
        <v>19</v>
      </c>
      <c r="L180" s="39"/>
      <c r="M180" s="180" t="s">
        <v>19</v>
      </c>
      <c r="N180" s="181" t="s">
        <v>43</v>
      </c>
      <c r="O180" s="64"/>
      <c r="P180" s="182">
        <f t="shared" si="41"/>
        <v>0</v>
      </c>
      <c r="Q180" s="182">
        <v>0</v>
      </c>
      <c r="R180" s="182">
        <f t="shared" si="42"/>
        <v>0</v>
      </c>
      <c r="S180" s="182">
        <v>0</v>
      </c>
      <c r="T180" s="183">
        <f t="shared" si="43"/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84" t="s">
        <v>151</v>
      </c>
      <c r="AT180" s="184" t="s">
        <v>146</v>
      </c>
      <c r="AU180" s="184" t="s">
        <v>82</v>
      </c>
      <c r="AY180" s="17" t="s">
        <v>143</v>
      </c>
      <c r="BE180" s="185">
        <f t="shared" si="44"/>
        <v>0</v>
      </c>
      <c r="BF180" s="185">
        <f t="shared" si="45"/>
        <v>0</v>
      </c>
      <c r="BG180" s="185">
        <f t="shared" si="46"/>
        <v>0</v>
      </c>
      <c r="BH180" s="185">
        <f t="shared" si="47"/>
        <v>0</v>
      </c>
      <c r="BI180" s="185">
        <f t="shared" si="48"/>
        <v>0</v>
      </c>
      <c r="BJ180" s="17" t="s">
        <v>80</v>
      </c>
      <c r="BK180" s="185">
        <f t="shared" si="49"/>
        <v>0</v>
      </c>
      <c r="BL180" s="17" t="s">
        <v>151</v>
      </c>
      <c r="BM180" s="184" t="s">
        <v>488</v>
      </c>
    </row>
    <row r="181" spans="1:65" s="2" customFormat="1" ht="16.5" customHeight="1" x14ac:dyDescent="0.2">
      <c r="A181" s="34"/>
      <c r="B181" s="35"/>
      <c r="C181" s="173" t="s">
        <v>1146</v>
      </c>
      <c r="D181" s="173" t="s">
        <v>146</v>
      </c>
      <c r="E181" s="174" t="s">
        <v>1735</v>
      </c>
      <c r="F181" s="175" t="s">
        <v>1736</v>
      </c>
      <c r="G181" s="176" t="s">
        <v>308</v>
      </c>
      <c r="H181" s="177">
        <v>12</v>
      </c>
      <c r="I181" s="178"/>
      <c r="J181" s="179">
        <f t="shared" si="40"/>
        <v>0</v>
      </c>
      <c r="K181" s="175" t="s">
        <v>19</v>
      </c>
      <c r="L181" s="39"/>
      <c r="M181" s="180" t="s">
        <v>19</v>
      </c>
      <c r="N181" s="181" t="s">
        <v>43</v>
      </c>
      <c r="O181" s="64"/>
      <c r="P181" s="182">
        <f t="shared" si="41"/>
        <v>0</v>
      </c>
      <c r="Q181" s="182">
        <v>0</v>
      </c>
      <c r="R181" s="182">
        <f t="shared" si="42"/>
        <v>0</v>
      </c>
      <c r="S181" s="182">
        <v>0</v>
      </c>
      <c r="T181" s="183">
        <f t="shared" si="43"/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84" t="s">
        <v>151</v>
      </c>
      <c r="AT181" s="184" t="s">
        <v>146</v>
      </c>
      <c r="AU181" s="184" t="s">
        <v>82</v>
      </c>
      <c r="AY181" s="17" t="s">
        <v>143</v>
      </c>
      <c r="BE181" s="185">
        <f t="shared" si="44"/>
        <v>0</v>
      </c>
      <c r="BF181" s="185">
        <f t="shared" si="45"/>
        <v>0</v>
      </c>
      <c r="BG181" s="185">
        <f t="shared" si="46"/>
        <v>0</v>
      </c>
      <c r="BH181" s="185">
        <f t="shared" si="47"/>
        <v>0</v>
      </c>
      <c r="BI181" s="185">
        <f t="shared" si="48"/>
        <v>0</v>
      </c>
      <c r="BJ181" s="17" t="s">
        <v>80</v>
      </c>
      <c r="BK181" s="185">
        <f t="shared" si="49"/>
        <v>0</v>
      </c>
      <c r="BL181" s="17" t="s">
        <v>151</v>
      </c>
      <c r="BM181" s="184" t="s">
        <v>494</v>
      </c>
    </row>
    <row r="182" spans="1:65" s="2" customFormat="1" ht="16.5" customHeight="1" x14ac:dyDescent="0.2">
      <c r="A182" s="34"/>
      <c r="B182" s="35"/>
      <c r="C182" s="173" t="s">
        <v>1737</v>
      </c>
      <c r="D182" s="173" t="s">
        <v>146</v>
      </c>
      <c r="E182" s="174" t="s">
        <v>1738</v>
      </c>
      <c r="F182" s="175" t="s">
        <v>1739</v>
      </c>
      <c r="G182" s="176" t="s">
        <v>308</v>
      </c>
      <c r="H182" s="177">
        <v>17</v>
      </c>
      <c r="I182" s="178"/>
      <c r="J182" s="179">
        <f t="shared" si="40"/>
        <v>0</v>
      </c>
      <c r="K182" s="175" t="s">
        <v>19</v>
      </c>
      <c r="L182" s="39"/>
      <c r="M182" s="180" t="s">
        <v>19</v>
      </c>
      <c r="N182" s="181" t="s">
        <v>43</v>
      </c>
      <c r="O182" s="64"/>
      <c r="P182" s="182">
        <f t="shared" si="41"/>
        <v>0</v>
      </c>
      <c r="Q182" s="182">
        <v>0</v>
      </c>
      <c r="R182" s="182">
        <f t="shared" si="42"/>
        <v>0</v>
      </c>
      <c r="S182" s="182">
        <v>0</v>
      </c>
      <c r="T182" s="183">
        <f t="shared" si="43"/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84" t="s">
        <v>151</v>
      </c>
      <c r="AT182" s="184" t="s">
        <v>146</v>
      </c>
      <c r="AU182" s="184" t="s">
        <v>82</v>
      </c>
      <c r="AY182" s="17" t="s">
        <v>143</v>
      </c>
      <c r="BE182" s="185">
        <f t="shared" si="44"/>
        <v>0</v>
      </c>
      <c r="BF182" s="185">
        <f t="shared" si="45"/>
        <v>0</v>
      </c>
      <c r="BG182" s="185">
        <f t="shared" si="46"/>
        <v>0</v>
      </c>
      <c r="BH182" s="185">
        <f t="shared" si="47"/>
        <v>0</v>
      </c>
      <c r="BI182" s="185">
        <f t="shared" si="48"/>
        <v>0</v>
      </c>
      <c r="BJ182" s="17" t="s">
        <v>80</v>
      </c>
      <c r="BK182" s="185">
        <f t="shared" si="49"/>
        <v>0</v>
      </c>
      <c r="BL182" s="17" t="s">
        <v>151</v>
      </c>
      <c r="BM182" s="184" t="s">
        <v>498</v>
      </c>
    </row>
    <row r="183" spans="1:65" s="2" customFormat="1" ht="24.2" customHeight="1" x14ac:dyDescent="0.2">
      <c r="A183" s="34"/>
      <c r="B183" s="35"/>
      <c r="C183" s="173" t="s">
        <v>1151</v>
      </c>
      <c r="D183" s="173" t="s">
        <v>146</v>
      </c>
      <c r="E183" s="174" t="s">
        <v>1740</v>
      </c>
      <c r="F183" s="175" t="s">
        <v>1741</v>
      </c>
      <c r="G183" s="176" t="s">
        <v>308</v>
      </c>
      <c r="H183" s="177">
        <v>3</v>
      </c>
      <c r="I183" s="178"/>
      <c r="J183" s="179">
        <f t="shared" si="40"/>
        <v>0</v>
      </c>
      <c r="K183" s="175" t="s">
        <v>19</v>
      </c>
      <c r="L183" s="39"/>
      <c r="M183" s="180" t="s">
        <v>19</v>
      </c>
      <c r="N183" s="181" t="s">
        <v>43</v>
      </c>
      <c r="O183" s="64"/>
      <c r="P183" s="182">
        <f t="shared" si="41"/>
        <v>0</v>
      </c>
      <c r="Q183" s="182">
        <v>0</v>
      </c>
      <c r="R183" s="182">
        <f t="shared" si="42"/>
        <v>0</v>
      </c>
      <c r="S183" s="182">
        <v>0</v>
      </c>
      <c r="T183" s="183">
        <f t="shared" si="43"/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84" t="s">
        <v>151</v>
      </c>
      <c r="AT183" s="184" t="s">
        <v>146</v>
      </c>
      <c r="AU183" s="184" t="s">
        <v>82</v>
      </c>
      <c r="AY183" s="17" t="s">
        <v>143</v>
      </c>
      <c r="BE183" s="185">
        <f t="shared" si="44"/>
        <v>0</v>
      </c>
      <c r="BF183" s="185">
        <f t="shared" si="45"/>
        <v>0</v>
      </c>
      <c r="BG183" s="185">
        <f t="shared" si="46"/>
        <v>0</v>
      </c>
      <c r="BH183" s="185">
        <f t="shared" si="47"/>
        <v>0</v>
      </c>
      <c r="BI183" s="185">
        <f t="shared" si="48"/>
        <v>0</v>
      </c>
      <c r="BJ183" s="17" t="s">
        <v>80</v>
      </c>
      <c r="BK183" s="185">
        <f t="shared" si="49"/>
        <v>0</v>
      </c>
      <c r="BL183" s="17" t="s">
        <v>151</v>
      </c>
      <c r="BM183" s="184" t="s">
        <v>505</v>
      </c>
    </row>
    <row r="184" spans="1:65" s="2" customFormat="1" ht="16.5" customHeight="1" x14ac:dyDescent="0.2">
      <c r="A184" s="34"/>
      <c r="B184" s="35"/>
      <c r="C184" s="173" t="s">
        <v>1742</v>
      </c>
      <c r="D184" s="173" t="s">
        <v>146</v>
      </c>
      <c r="E184" s="174" t="s">
        <v>1743</v>
      </c>
      <c r="F184" s="175" t="s">
        <v>1744</v>
      </c>
      <c r="G184" s="176" t="s">
        <v>251</v>
      </c>
      <c r="H184" s="177">
        <v>110</v>
      </c>
      <c r="I184" s="178"/>
      <c r="J184" s="179">
        <f t="shared" si="40"/>
        <v>0</v>
      </c>
      <c r="K184" s="175" t="s">
        <v>19</v>
      </c>
      <c r="L184" s="39"/>
      <c r="M184" s="180" t="s">
        <v>19</v>
      </c>
      <c r="N184" s="181" t="s">
        <v>43</v>
      </c>
      <c r="O184" s="64"/>
      <c r="P184" s="182">
        <f t="shared" si="41"/>
        <v>0</v>
      </c>
      <c r="Q184" s="182">
        <v>0</v>
      </c>
      <c r="R184" s="182">
        <f t="shared" si="42"/>
        <v>0</v>
      </c>
      <c r="S184" s="182">
        <v>0</v>
      </c>
      <c r="T184" s="183">
        <f t="shared" si="43"/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84" t="s">
        <v>151</v>
      </c>
      <c r="AT184" s="184" t="s">
        <v>146</v>
      </c>
      <c r="AU184" s="184" t="s">
        <v>82</v>
      </c>
      <c r="AY184" s="17" t="s">
        <v>143</v>
      </c>
      <c r="BE184" s="185">
        <f t="shared" si="44"/>
        <v>0</v>
      </c>
      <c r="BF184" s="185">
        <f t="shared" si="45"/>
        <v>0</v>
      </c>
      <c r="BG184" s="185">
        <f t="shared" si="46"/>
        <v>0</v>
      </c>
      <c r="BH184" s="185">
        <f t="shared" si="47"/>
        <v>0</v>
      </c>
      <c r="BI184" s="185">
        <f t="shared" si="48"/>
        <v>0</v>
      </c>
      <c r="BJ184" s="17" t="s">
        <v>80</v>
      </c>
      <c r="BK184" s="185">
        <f t="shared" si="49"/>
        <v>0</v>
      </c>
      <c r="BL184" s="17" t="s">
        <v>151</v>
      </c>
      <c r="BM184" s="184" t="s">
        <v>510</v>
      </c>
    </row>
    <row r="185" spans="1:65" s="2" customFormat="1" ht="24.2" customHeight="1" x14ac:dyDescent="0.2">
      <c r="A185" s="34"/>
      <c r="B185" s="35"/>
      <c r="C185" s="173" t="s">
        <v>1155</v>
      </c>
      <c r="D185" s="173" t="s">
        <v>146</v>
      </c>
      <c r="E185" s="174" t="s">
        <v>1745</v>
      </c>
      <c r="F185" s="175" t="s">
        <v>1746</v>
      </c>
      <c r="G185" s="176" t="s">
        <v>251</v>
      </c>
      <c r="H185" s="177">
        <v>330</v>
      </c>
      <c r="I185" s="178"/>
      <c r="J185" s="179">
        <f t="shared" si="40"/>
        <v>0</v>
      </c>
      <c r="K185" s="175" t="s">
        <v>19</v>
      </c>
      <c r="L185" s="39"/>
      <c r="M185" s="180" t="s">
        <v>19</v>
      </c>
      <c r="N185" s="181" t="s">
        <v>43</v>
      </c>
      <c r="O185" s="64"/>
      <c r="P185" s="182">
        <f t="shared" si="41"/>
        <v>0</v>
      </c>
      <c r="Q185" s="182">
        <v>0</v>
      </c>
      <c r="R185" s="182">
        <f t="shared" si="42"/>
        <v>0</v>
      </c>
      <c r="S185" s="182">
        <v>0</v>
      </c>
      <c r="T185" s="183">
        <f t="shared" si="43"/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84" t="s">
        <v>151</v>
      </c>
      <c r="AT185" s="184" t="s">
        <v>146</v>
      </c>
      <c r="AU185" s="184" t="s">
        <v>82</v>
      </c>
      <c r="AY185" s="17" t="s">
        <v>143</v>
      </c>
      <c r="BE185" s="185">
        <f t="shared" si="44"/>
        <v>0</v>
      </c>
      <c r="BF185" s="185">
        <f t="shared" si="45"/>
        <v>0</v>
      </c>
      <c r="BG185" s="185">
        <f t="shared" si="46"/>
        <v>0</v>
      </c>
      <c r="BH185" s="185">
        <f t="shared" si="47"/>
        <v>0</v>
      </c>
      <c r="BI185" s="185">
        <f t="shared" si="48"/>
        <v>0</v>
      </c>
      <c r="BJ185" s="17" t="s">
        <v>80</v>
      </c>
      <c r="BK185" s="185">
        <f t="shared" si="49"/>
        <v>0</v>
      </c>
      <c r="BL185" s="17" t="s">
        <v>151</v>
      </c>
      <c r="BM185" s="184" t="s">
        <v>515</v>
      </c>
    </row>
    <row r="186" spans="1:65" s="2" customFormat="1" ht="16.5" customHeight="1" x14ac:dyDescent="0.2">
      <c r="A186" s="34"/>
      <c r="B186" s="35"/>
      <c r="C186" s="173" t="s">
        <v>1747</v>
      </c>
      <c r="D186" s="173" t="s">
        <v>146</v>
      </c>
      <c r="E186" s="174" t="s">
        <v>1748</v>
      </c>
      <c r="F186" s="175" t="s">
        <v>1749</v>
      </c>
      <c r="G186" s="176" t="s">
        <v>251</v>
      </c>
      <c r="H186" s="177">
        <v>210</v>
      </c>
      <c r="I186" s="178"/>
      <c r="J186" s="179">
        <f t="shared" si="40"/>
        <v>0</v>
      </c>
      <c r="K186" s="175" t="s">
        <v>19</v>
      </c>
      <c r="L186" s="39"/>
      <c r="M186" s="180" t="s">
        <v>19</v>
      </c>
      <c r="N186" s="181" t="s">
        <v>43</v>
      </c>
      <c r="O186" s="64"/>
      <c r="P186" s="182">
        <f t="shared" si="41"/>
        <v>0</v>
      </c>
      <c r="Q186" s="182">
        <v>0</v>
      </c>
      <c r="R186" s="182">
        <f t="shared" si="42"/>
        <v>0</v>
      </c>
      <c r="S186" s="182">
        <v>0</v>
      </c>
      <c r="T186" s="183">
        <f t="shared" si="43"/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84" t="s">
        <v>151</v>
      </c>
      <c r="AT186" s="184" t="s">
        <v>146</v>
      </c>
      <c r="AU186" s="184" t="s">
        <v>82</v>
      </c>
      <c r="AY186" s="17" t="s">
        <v>143</v>
      </c>
      <c r="BE186" s="185">
        <f t="shared" si="44"/>
        <v>0</v>
      </c>
      <c r="BF186" s="185">
        <f t="shared" si="45"/>
        <v>0</v>
      </c>
      <c r="BG186" s="185">
        <f t="shared" si="46"/>
        <v>0</v>
      </c>
      <c r="BH186" s="185">
        <f t="shared" si="47"/>
        <v>0</v>
      </c>
      <c r="BI186" s="185">
        <f t="shared" si="48"/>
        <v>0</v>
      </c>
      <c r="BJ186" s="17" t="s">
        <v>80</v>
      </c>
      <c r="BK186" s="185">
        <f t="shared" si="49"/>
        <v>0</v>
      </c>
      <c r="BL186" s="17" t="s">
        <v>151</v>
      </c>
      <c r="BM186" s="184" t="s">
        <v>522</v>
      </c>
    </row>
    <row r="187" spans="1:65" s="2" customFormat="1" ht="16.5" customHeight="1" x14ac:dyDescent="0.2">
      <c r="A187" s="34"/>
      <c r="B187" s="35"/>
      <c r="C187" s="173" t="s">
        <v>1160</v>
      </c>
      <c r="D187" s="173" t="s">
        <v>146</v>
      </c>
      <c r="E187" s="174" t="s">
        <v>1750</v>
      </c>
      <c r="F187" s="175" t="s">
        <v>1751</v>
      </c>
      <c r="G187" s="176" t="s">
        <v>251</v>
      </c>
      <c r="H187" s="177">
        <v>550</v>
      </c>
      <c r="I187" s="178"/>
      <c r="J187" s="179">
        <f t="shared" si="40"/>
        <v>0</v>
      </c>
      <c r="K187" s="175" t="s">
        <v>19</v>
      </c>
      <c r="L187" s="39"/>
      <c r="M187" s="180" t="s">
        <v>19</v>
      </c>
      <c r="N187" s="181" t="s">
        <v>43</v>
      </c>
      <c r="O187" s="64"/>
      <c r="P187" s="182">
        <f t="shared" si="41"/>
        <v>0</v>
      </c>
      <c r="Q187" s="182">
        <v>0</v>
      </c>
      <c r="R187" s="182">
        <f t="shared" si="42"/>
        <v>0</v>
      </c>
      <c r="S187" s="182">
        <v>0</v>
      </c>
      <c r="T187" s="183">
        <f t="shared" si="43"/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84" t="s">
        <v>151</v>
      </c>
      <c r="AT187" s="184" t="s">
        <v>146</v>
      </c>
      <c r="AU187" s="184" t="s">
        <v>82</v>
      </c>
      <c r="AY187" s="17" t="s">
        <v>143</v>
      </c>
      <c r="BE187" s="185">
        <f t="shared" si="44"/>
        <v>0</v>
      </c>
      <c r="BF187" s="185">
        <f t="shared" si="45"/>
        <v>0</v>
      </c>
      <c r="BG187" s="185">
        <f t="shared" si="46"/>
        <v>0</v>
      </c>
      <c r="BH187" s="185">
        <f t="shared" si="47"/>
        <v>0</v>
      </c>
      <c r="BI187" s="185">
        <f t="shared" si="48"/>
        <v>0</v>
      </c>
      <c r="BJ187" s="17" t="s">
        <v>80</v>
      </c>
      <c r="BK187" s="185">
        <f t="shared" si="49"/>
        <v>0</v>
      </c>
      <c r="BL187" s="17" t="s">
        <v>151</v>
      </c>
      <c r="BM187" s="184" t="s">
        <v>527</v>
      </c>
    </row>
    <row r="188" spans="1:65" s="2" customFormat="1" ht="16.5" customHeight="1" x14ac:dyDescent="0.2">
      <c r="A188" s="34"/>
      <c r="B188" s="35"/>
      <c r="C188" s="173" t="s">
        <v>1752</v>
      </c>
      <c r="D188" s="173" t="s">
        <v>146</v>
      </c>
      <c r="E188" s="174" t="s">
        <v>1753</v>
      </c>
      <c r="F188" s="175" t="s">
        <v>1754</v>
      </c>
      <c r="G188" s="176" t="s">
        <v>251</v>
      </c>
      <c r="H188" s="177">
        <v>350</v>
      </c>
      <c r="I188" s="178"/>
      <c r="J188" s="179">
        <f t="shared" si="40"/>
        <v>0</v>
      </c>
      <c r="K188" s="175" t="s">
        <v>19</v>
      </c>
      <c r="L188" s="39"/>
      <c r="M188" s="180" t="s">
        <v>19</v>
      </c>
      <c r="N188" s="181" t="s">
        <v>43</v>
      </c>
      <c r="O188" s="64"/>
      <c r="P188" s="182">
        <f t="shared" si="41"/>
        <v>0</v>
      </c>
      <c r="Q188" s="182">
        <v>0</v>
      </c>
      <c r="R188" s="182">
        <f t="shared" si="42"/>
        <v>0</v>
      </c>
      <c r="S188" s="182">
        <v>0</v>
      </c>
      <c r="T188" s="183">
        <f t="shared" si="43"/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84" t="s">
        <v>151</v>
      </c>
      <c r="AT188" s="184" t="s">
        <v>146</v>
      </c>
      <c r="AU188" s="184" t="s">
        <v>82</v>
      </c>
      <c r="AY188" s="17" t="s">
        <v>143</v>
      </c>
      <c r="BE188" s="185">
        <f t="shared" si="44"/>
        <v>0</v>
      </c>
      <c r="BF188" s="185">
        <f t="shared" si="45"/>
        <v>0</v>
      </c>
      <c r="BG188" s="185">
        <f t="shared" si="46"/>
        <v>0</v>
      </c>
      <c r="BH188" s="185">
        <f t="shared" si="47"/>
        <v>0</v>
      </c>
      <c r="BI188" s="185">
        <f t="shared" si="48"/>
        <v>0</v>
      </c>
      <c r="BJ188" s="17" t="s">
        <v>80</v>
      </c>
      <c r="BK188" s="185">
        <f t="shared" si="49"/>
        <v>0</v>
      </c>
      <c r="BL188" s="17" t="s">
        <v>151</v>
      </c>
      <c r="BM188" s="184" t="s">
        <v>532</v>
      </c>
    </row>
    <row r="189" spans="1:65" s="2" customFormat="1" ht="16.5" customHeight="1" x14ac:dyDescent="0.2">
      <c r="A189" s="34"/>
      <c r="B189" s="35"/>
      <c r="C189" s="173" t="s">
        <v>1166</v>
      </c>
      <c r="D189" s="173" t="s">
        <v>146</v>
      </c>
      <c r="E189" s="174" t="s">
        <v>1596</v>
      </c>
      <c r="F189" s="175" t="s">
        <v>1597</v>
      </c>
      <c r="G189" s="176" t="s">
        <v>251</v>
      </c>
      <c r="H189" s="177">
        <v>600</v>
      </c>
      <c r="I189" s="178"/>
      <c r="J189" s="179">
        <f t="shared" si="40"/>
        <v>0</v>
      </c>
      <c r="K189" s="175" t="s">
        <v>19</v>
      </c>
      <c r="L189" s="39"/>
      <c r="M189" s="180" t="s">
        <v>19</v>
      </c>
      <c r="N189" s="181" t="s">
        <v>43</v>
      </c>
      <c r="O189" s="64"/>
      <c r="P189" s="182">
        <f t="shared" si="41"/>
        <v>0</v>
      </c>
      <c r="Q189" s="182">
        <v>0</v>
      </c>
      <c r="R189" s="182">
        <f t="shared" si="42"/>
        <v>0</v>
      </c>
      <c r="S189" s="182">
        <v>0</v>
      </c>
      <c r="T189" s="183">
        <f t="shared" si="43"/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84" t="s">
        <v>151</v>
      </c>
      <c r="AT189" s="184" t="s">
        <v>146</v>
      </c>
      <c r="AU189" s="184" t="s">
        <v>82</v>
      </c>
      <c r="AY189" s="17" t="s">
        <v>143</v>
      </c>
      <c r="BE189" s="185">
        <f t="shared" si="44"/>
        <v>0</v>
      </c>
      <c r="BF189" s="185">
        <f t="shared" si="45"/>
        <v>0</v>
      </c>
      <c r="BG189" s="185">
        <f t="shared" si="46"/>
        <v>0</v>
      </c>
      <c r="BH189" s="185">
        <f t="shared" si="47"/>
        <v>0</v>
      </c>
      <c r="BI189" s="185">
        <f t="shared" si="48"/>
        <v>0</v>
      </c>
      <c r="BJ189" s="17" t="s">
        <v>80</v>
      </c>
      <c r="BK189" s="185">
        <f t="shared" si="49"/>
        <v>0</v>
      </c>
      <c r="BL189" s="17" t="s">
        <v>151</v>
      </c>
      <c r="BM189" s="184" t="s">
        <v>537</v>
      </c>
    </row>
    <row r="190" spans="1:65" s="2" customFormat="1" ht="16.5" customHeight="1" x14ac:dyDescent="0.2">
      <c r="A190" s="34"/>
      <c r="B190" s="35"/>
      <c r="C190" s="173" t="s">
        <v>1755</v>
      </c>
      <c r="D190" s="173" t="s">
        <v>146</v>
      </c>
      <c r="E190" s="174" t="s">
        <v>1756</v>
      </c>
      <c r="F190" s="175" t="s">
        <v>1757</v>
      </c>
      <c r="G190" s="176" t="s">
        <v>308</v>
      </c>
      <c r="H190" s="177">
        <v>40</v>
      </c>
      <c r="I190" s="178"/>
      <c r="J190" s="179">
        <f t="shared" si="40"/>
        <v>0</v>
      </c>
      <c r="K190" s="175" t="s">
        <v>19</v>
      </c>
      <c r="L190" s="39"/>
      <c r="M190" s="180" t="s">
        <v>19</v>
      </c>
      <c r="N190" s="181" t="s">
        <v>43</v>
      </c>
      <c r="O190" s="64"/>
      <c r="P190" s="182">
        <f t="shared" si="41"/>
        <v>0</v>
      </c>
      <c r="Q190" s="182">
        <v>0</v>
      </c>
      <c r="R190" s="182">
        <f t="shared" si="42"/>
        <v>0</v>
      </c>
      <c r="S190" s="182">
        <v>0</v>
      </c>
      <c r="T190" s="183">
        <f t="shared" si="43"/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84" t="s">
        <v>151</v>
      </c>
      <c r="AT190" s="184" t="s">
        <v>146</v>
      </c>
      <c r="AU190" s="184" t="s">
        <v>82</v>
      </c>
      <c r="AY190" s="17" t="s">
        <v>143</v>
      </c>
      <c r="BE190" s="185">
        <f t="shared" si="44"/>
        <v>0</v>
      </c>
      <c r="BF190" s="185">
        <f t="shared" si="45"/>
        <v>0</v>
      </c>
      <c r="BG190" s="185">
        <f t="shared" si="46"/>
        <v>0</v>
      </c>
      <c r="BH190" s="185">
        <f t="shared" si="47"/>
        <v>0</v>
      </c>
      <c r="BI190" s="185">
        <f t="shared" si="48"/>
        <v>0</v>
      </c>
      <c r="BJ190" s="17" t="s">
        <v>80</v>
      </c>
      <c r="BK190" s="185">
        <f t="shared" si="49"/>
        <v>0</v>
      </c>
      <c r="BL190" s="17" t="s">
        <v>151</v>
      </c>
      <c r="BM190" s="184" t="s">
        <v>543</v>
      </c>
    </row>
    <row r="191" spans="1:65" s="2" customFormat="1" ht="16.5" customHeight="1" x14ac:dyDescent="0.2">
      <c r="A191" s="34"/>
      <c r="B191" s="35"/>
      <c r="C191" s="173" t="s">
        <v>1171</v>
      </c>
      <c r="D191" s="173" t="s">
        <v>146</v>
      </c>
      <c r="E191" s="174" t="s">
        <v>1618</v>
      </c>
      <c r="F191" s="175" t="s">
        <v>1619</v>
      </c>
      <c r="G191" s="176" t="s">
        <v>308</v>
      </c>
      <c r="H191" s="177">
        <v>1</v>
      </c>
      <c r="I191" s="178"/>
      <c r="J191" s="179">
        <f t="shared" si="40"/>
        <v>0</v>
      </c>
      <c r="K191" s="175" t="s">
        <v>19</v>
      </c>
      <c r="L191" s="39"/>
      <c r="M191" s="180" t="s">
        <v>19</v>
      </c>
      <c r="N191" s="181" t="s">
        <v>43</v>
      </c>
      <c r="O191" s="64"/>
      <c r="P191" s="182">
        <f t="shared" si="41"/>
        <v>0</v>
      </c>
      <c r="Q191" s="182">
        <v>0</v>
      </c>
      <c r="R191" s="182">
        <f t="shared" si="42"/>
        <v>0</v>
      </c>
      <c r="S191" s="182">
        <v>0</v>
      </c>
      <c r="T191" s="183">
        <f t="shared" si="43"/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84" t="s">
        <v>151</v>
      </c>
      <c r="AT191" s="184" t="s">
        <v>146</v>
      </c>
      <c r="AU191" s="184" t="s">
        <v>82</v>
      </c>
      <c r="AY191" s="17" t="s">
        <v>143</v>
      </c>
      <c r="BE191" s="185">
        <f t="shared" si="44"/>
        <v>0</v>
      </c>
      <c r="BF191" s="185">
        <f t="shared" si="45"/>
        <v>0</v>
      </c>
      <c r="BG191" s="185">
        <f t="shared" si="46"/>
        <v>0</v>
      </c>
      <c r="BH191" s="185">
        <f t="shared" si="47"/>
        <v>0</v>
      </c>
      <c r="BI191" s="185">
        <f t="shared" si="48"/>
        <v>0</v>
      </c>
      <c r="BJ191" s="17" t="s">
        <v>80</v>
      </c>
      <c r="BK191" s="185">
        <f t="shared" si="49"/>
        <v>0</v>
      </c>
      <c r="BL191" s="17" t="s">
        <v>151</v>
      </c>
      <c r="BM191" s="184" t="s">
        <v>548</v>
      </c>
    </row>
    <row r="192" spans="1:65" s="2" customFormat="1" ht="21.75" customHeight="1" x14ac:dyDescent="0.2">
      <c r="A192" s="34"/>
      <c r="B192" s="35"/>
      <c r="C192" s="173" t="s">
        <v>1758</v>
      </c>
      <c r="D192" s="173" t="s">
        <v>146</v>
      </c>
      <c r="E192" s="174" t="s">
        <v>1759</v>
      </c>
      <c r="F192" s="175" t="s">
        <v>1760</v>
      </c>
      <c r="G192" s="176" t="s">
        <v>308</v>
      </c>
      <c r="H192" s="177">
        <v>69</v>
      </c>
      <c r="I192" s="178"/>
      <c r="J192" s="179">
        <f t="shared" si="40"/>
        <v>0</v>
      </c>
      <c r="K192" s="175" t="s">
        <v>19</v>
      </c>
      <c r="L192" s="39"/>
      <c r="M192" s="180" t="s">
        <v>19</v>
      </c>
      <c r="N192" s="181" t="s">
        <v>43</v>
      </c>
      <c r="O192" s="64"/>
      <c r="P192" s="182">
        <f t="shared" si="41"/>
        <v>0</v>
      </c>
      <c r="Q192" s="182">
        <v>0</v>
      </c>
      <c r="R192" s="182">
        <f t="shared" si="42"/>
        <v>0</v>
      </c>
      <c r="S192" s="182">
        <v>0</v>
      </c>
      <c r="T192" s="183">
        <f t="shared" si="43"/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84" t="s">
        <v>151</v>
      </c>
      <c r="AT192" s="184" t="s">
        <v>146</v>
      </c>
      <c r="AU192" s="184" t="s">
        <v>82</v>
      </c>
      <c r="AY192" s="17" t="s">
        <v>143</v>
      </c>
      <c r="BE192" s="185">
        <f t="shared" si="44"/>
        <v>0</v>
      </c>
      <c r="BF192" s="185">
        <f t="shared" si="45"/>
        <v>0</v>
      </c>
      <c r="BG192" s="185">
        <f t="shared" si="46"/>
        <v>0</v>
      </c>
      <c r="BH192" s="185">
        <f t="shared" si="47"/>
        <v>0</v>
      </c>
      <c r="BI192" s="185">
        <f t="shared" si="48"/>
        <v>0</v>
      </c>
      <c r="BJ192" s="17" t="s">
        <v>80</v>
      </c>
      <c r="BK192" s="185">
        <f t="shared" si="49"/>
        <v>0</v>
      </c>
      <c r="BL192" s="17" t="s">
        <v>151</v>
      </c>
      <c r="BM192" s="184" t="s">
        <v>553</v>
      </c>
    </row>
    <row r="193" spans="1:65" s="2" customFormat="1" ht="16.5" customHeight="1" x14ac:dyDescent="0.2">
      <c r="A193" s="34"/>
      <c r="B193" s="35"/>
      <c r="C193" s="173" t="s">
        <v>1176</v>
      </c>
      <c r="D193" s="173" t="s">
        <v>146</v>
      </c>
      <c r="E193" s="174" t="s">
        <v>1761</v>
      </c>
      <c r="F193" s="175" t="s">
        <v>1762</v>
      </c>
      <c r="G193" s="176" t="s">
        <v>308</v>
      </c>
      <c r="H193" s="177">
        <v>12</v>
      </c>
      <c r="I193" s="178"/>
      <c r="J193" s="179">
        <f t="shared" si="40"/>
        <v>0</v>
      </c>
      <c r="K193" s="175" t="s">
        <v>19</v>
      </c>
      <c r="L193" s="39"/>
      <c r="M193" s="180" t="s">
        <v>19</v>
      </c>
      <c r="N193" s="181" t="s">
        <v>43</v>
      </c>
      <c r="O193" s="64"/>
      <c r="P193" s="182">
        <f t="shared" si="41"/>
        <v>0</v>
      </c>
      <c r="Q193" s="182">
        <v>0</v>
      </c>
      <c r="R193" s="182">
        <f t="shared" si="42"/>
        <v>0</v>
      </c>
      <c r="S193" s="182">
        <v>0</v>
      </c>
      <c r="T193" s="183">
        <f t="shared" si="43"/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84" t="s">
        <v>151</v>
      </c>
      <c r="AT193" s="184" t="s">
        <v>146</v>
      </c>
      <c r="AU193" s="184" t="s">
        <v>82</v>
      </c>
      <c r="AY193" s="17" t="s">
        <v>143</v>
      </c>
      <c r="BE193" s="185">
        <f t="shared" si="44"/>
        <v>0</v>
      </c>
      <c r="BF193" s="185">
        <f t="shared" si="45"/>
        <v>0</v>
      </c>
      <c r="BG193" s="185">
        <f t="shared" si="46"/>
        <v>0</v>
      </c>
      <c r="BH193" s="185">
        <f t="shared" si="47"/>
        <v>0</v>
      </c>
      <c r="BI193" s="185">
        <f t="shared" si="48"/>
        <v>0</v>
      </c>
      <c r="BJ193" s="17" t="s">
        <v>80</v>
      </c>
      <c r="BK193" s="185">
        <f t="shared" si="49"/>
        <v>0</v>
      </c>
      <c r="BL193" s="17" t="s">
        <v>151</v>
      </c>
      <c r="BM193" s="184" t="s">
        <v>559</v>
      </c>
    </row>
    <row r="194" spans="1:65" s="2" customFormat="1" ht="16.5" customHeight="1" x14ac:dyDescent="0.2">
      <c r="A194" s="34"/>
      <c r="B194" s="35"/>
      <c r="C194" s="173" t="s">
        <v>1763</v>
      </c>
      <c r="D194" s="173" t="s">
        <v>146</v>
      </c>
      <c r="E194" s="174" t="s">
        <v>1764</v>
      </c>
      <c r="F194" s="175" t="s">
        <v>1765</v>
      </c>
      <c r="G194" s="176" t="s">
        <v>1521</v>
      </c>
      <c r="H194" s="177">
        <v>1</v>
      </c>
      <c r="I194" s="178"/>
      <c r="J194" s="179">
        <f t="shared" si="40"/>
        <v>0</v>
      </c>
      <c r="K194" s="175" t="s">
        <v>19</v>
      </c>
      <c r="L194" s="39"/>
      <c r="M194" s="180" t="s">
        <v>19</v>
      </c>
      <c r="N194" s="181" t="s">
        <v>43</v>
      </c>
      <c r="O194" s="64"/>
      <c r="P194" s="182">
        <f t="shared" si="41"/>
        <v>0</v>
      </c>
      <c r="Q194" s="182">
        <v>0</v>
      </c>
      <c r="R194" s="182">
        <f t="shared" si="42"/>
        <v>0</v>
      </c>
      <c r="S194" s="182">
        <v>0</v>
      </c>
      <c r="T194" s="183">
        <f t="shared" si="43"/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84" t="s">
        <v>151</v>
      </c>
      <c r="AT194" s="184" t="s">
        <v>146</v>
      </c>
      <c r="AU194" s="184" t="s">
        <v>82</v>
      </c>
      <c r="AY194" s="17" t="s">
        <v>143</v>
      </c>
      <c r="BE194" s="185">
        <f t="shared" si="44"/>
        <v>0</v>
      </c>
      <c r="BF194" s="185">
        <f t="shared" si="45"/>
        <v>0</v>
      </c>
      <c r="BG194" s="185">
        <f t="shared" si="46"/>
        <v>0</v>
      </c>
      <c r="BH194" s="185">
        <f t="shared" si="47"/>
        <v>0</v>
      </c>
      <c r="BI194" s="185">
        <f t="shared" si="48"/>
        <v>0</v>
      </c>
      <c r="BJ194" s="17" t="s">
        <v>80</v>
      </c>
      <c r="BK194" s="185">
        <f t="shared" si="49"/>
        <v>0</v>
      </c>
      <c r="BL194" s="17" t="s">
        <v>151</v>
      </c>
      <c r="BM194" s="184" t="s">
        <v>565</v>
      </c>
    </row>
    <row r="195" spans="1:65" s="2" customFormat="1" ht="16.5" customHeight="1" x14ac:dyDescent="0.2">
      <c r="A195" s="34"/>
      <c r="B195" s="35"/>
      <c r="C195" s="173" t="s">
        <v>1182</v>
      </c>
      <c r="D195" s="173" t="s">
        <v>146</v>
      </c>
      <c r="E195" s="174" t="s">
        <v>1766</v>
      </c>
      <c r="F195" s="175" t="s">
        <v>1767</v>
      </c>
      <c r="G195" s="176" t="s">
        <v>1521</v>
      </c>
      <c r="H195" s="177">
        <v>1</v>
      </c>
      <c r="I195" s="178"/>
      <c r="J195" s="179">
        <f t="shared" si="40"/>
        <v>0</v>
      </c>
      <c r="K195" s="175" t="s">
        <v>19</v>
      </c>
      <c r="L195" s="39"/>
      <c r="M195" s="180" t="s">
        <v>19</v>
      </c>
      <c r="N195" s="181" t="s">
        <v>43</v>
      </c>
      <c r="O195" s="64"/>
      <c r="P195" s="182">
        <f t="shared" si="41"/>
        <v>0</v>
      </c>
      <c r="Q195" s="182">
        <v>0</v>
      </c>
      <c r="R195" s="182">
        <f t="shared" si="42"/>
        <v>0</v>
      </c>
      <c r="S195" s="182">
        <v>0</v>
      </c>
      <c r="T195" s="183">
        <f t="shared" si="43"/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84" t="s">
        <v>151</v>
      </c>
      <c r="AT195" s="184" t="s">
        <v>146</v>
      </c>
      <c r="AU195" s="184" t="s">
        <v>82</v>
      </c>
      <c r="AY195" s="17" t="s">
        <v>143</v>
      </c>
      <c r="BE195" s="185">
        <f t="shared" si="44"/>
        <v>0</v>
      </c>
      <c r="BF195" s="185">
        <f t="shared" si="45"/>
        <v>0</v>
      </c>
      <c r="BG195" s="185">
        <f t="shared" si="46"/>
        <v>0</v>
      </c>
      <c r="BH195" s="185">
        <f t="shared" si="47"/>
        <v>0</v>
      </c>
      <c r="BI195" s="185">
        <f t="shared" si="48"/>
        <v>0</v>
      </c>
      <c r="BJ195" s="17" t="s">
        <v>80</v>
      </c>
      <c r="BK195" s="185">
        <f t="shared" si="49"/>
        <v>0</v>
      </c>
      <c r="BL195" s="17" t="s">
        <v>151</v>
      </c>
      <c r="BM195" s="184" t="s">
        <v>570</v>
      </c>
    </row>
    <row r="196" spans="1:65" s="2" customFormat="1" ht="21.75" customHeight="1" x14ac:dyDescent="0.2">
      <c r="A196" s="34"/>
      <c r="B196" s="35"/>
      <c r="C196" s="173" t="s">
        <v>1768</v>
      </c>
      <c r="D196" s="173" t="s">
        <v>146</v>
      </c>
      <c r="E196" s="174" t="s">
        <v>1769</v>
      </c>
      <c r="F196" s="175" t="s">
        <v>1622</v>
      </c>
      <c r="G196" s="176" t="s">
        <v>1521</v>
      </c>
      <c r="H196" s="177">
        <v>1</v>
      </c>
      <c r="I196" s="178"/>
      <c r="J196" s="179">
        <f t="shared" si="40"/>
        <v>0</v>
      </c>
      <c r="K196" s="175" t="s">
        <v>19</v>
      </c>
      <c r="L196" s="39"/>
      <c r="M196" s="180" t="s">
        <v>19</v>
      </c>
      <c r="N196" s="181" t="s">
        <v>43</v>
      </c>
      <c r="O196" s="64"/>
      <c r="P196" s="182">
        <f t="shared" si="41"/>
        <v>0</v>
      </c>
      <c r="Q196" s="182">
        <v>0</v>
      </c>
      <c r="R196" s="182">
        <f t="shared" si="42"/>
        <v>0</v>
      </c>
      <c r="S196" s="182">
        <v>0</v>
      </c>
      <c r="T196" s="183">
        <f t="shared" si="43"/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84" t="s">
        <v>151</v>
      </c>
      <c r="AT196" s="184" t="s">
        <v>146</v>
      </c>
      <c r="AU196" s="184" t="s">
        <v>82</v>
      </c>
      <c r="AY196" s="17" t="s">
        <v>143</v>
      </c>
      <c r="BE196" s="185">
        <f t="shared" si="44"/>
        <v>0</v>
      </c>
      <c r="BF196" s="185">
        <f t="shared" si="45"/>
        <v>0</v>
      </c>
      <c r="BG196" s="185">
        <f t="shared" si="46"/>
        <v>0</v>
      </c>
      <c r="BH196" s="185">
        <f t="shared" si="47"/>
        <v>0</v>
      </c>
      <c r="BI196" s="185">
        <f t="shared" si="48"/>
        <v>0</v>
      </c>
      <c r="BJ196" s="17" t="s">
        <v>80</v>
      </c>
      <c r="BK196" s="185">
        <f t="shared" si="49"/>
        <v>0</v>
      </c>
      <c r="BL196" s="17" t="s">
        <v>151</v>
      </c>
      <c r="BM196" s="184" t="s">
        <v>574</v>
      </c>
    </row>
    <row r="197" spans="1:65" s="2" customFormat="1" ht="16.5" customHeight="1" x14ac:dyDescent="0.2">
      <c r="A197" s="34"/>
      <c r="B197" s="35"/>
      <c r="C197" s="173" t="s">
        <v>1187</v>
      </c>
      <c r="D197" s="173" t="s">
        <v>146</v>
      </c>
      <c r="E197" s="174" t="s">
        <v>1770</v>
      </c>
      <c r="F197" s="175" t="s">
        <v>1771</v>
      </c>
      <c r="G197" s="176" t="s">
        <v>1521</v>
      </c>
      <c r="H197" s="177">
        <v>1</v>
      </c>
      <c r="I197" s="178"/>
      <c r="J197" s="179">
        <f t="shared" si="40"/>
        <v>0</v>
      </c>
      <c r="K197" s="175" t="s">
        <v>19</v>
      </c>
      <c r="L197" s="39"/>
      <c r="M197" s="180" t="s">
        <v>19</v>
      </c>
      <c r="N197" s="181" t="s">
        <v>43</v>
      </c>
      <c r="O197" s="64"/>
      <c r="P197" s="182">
        <f t="shared" si="41"/>
        <v>0</v>
      </c>
      <c r="Q197" s="182">
        <v>0</v>
      </c>
      <c r="R197" s="182">
        <f t="shared" si="42"/>
        <v>0</v>
      </c>
      <c r="S197" s="182">
        <v>0</v>
      </c>
      <c r="T197" s="183">
        <f t="shared" si="43"/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84" t="s">
        <v>151</v>
      </c>
      <c r="AT197" s="184" t="s">
        <v>146</v>
      </c>
      <c r="AU197" s="184" t="s">
        <v>82</v>
      </c>
      <c r="AY197" s="17" t="s">
        <v>143</v>
      </c>
      <c r="BE197" s="185">
        <f t="shared" si="44"/>
        <v>0</v>
      </c>
      <c r="BF197" s="185">
        <f t="shared" si="45"/>
        <v>0</v>
      </c>
      <c r="BG197" s="185">
        <f t="shared" si="46"/>
        <v>0</v>
      </c>
      <c r="BH197" s="185">
        <f t="shared" si="47"/>
        <v>0</v>
      </c>
      <c r="BI197" s="185">
        <f t="shared" si="48"/>
        <v>0</v>
      </c>
      <c r="BJ197" s="17" t="s">
        <v>80</v>
      </c>
      <c r="BK197" s="185">
        <f t="shared" si="49"/>
        <v>0</v>
      </c>
      <c r="BL197" s="17" t="s">
        <v>151</v>
      </c>
      <c r="BM197" s="184" t="s">
        <v>580</v>
      </c>
    </row>
    <row r="198" spans="1:65" s="2" customFormat="1" ht="16.5" customHeight="1" x14ac:dyDescent="0.2">
      <c r="A198" s="34"/>
      <c r="B198" s="35"/>
      <c r="C198" s="173" t="s">
        <v>1772</v>
      </c>
      <c r="D198" s="173" t="s">
        <v>146</v>
      </c>
      <c r="E198" s="174" t="s">
        <v>1773</v>
      </c>
      <c r="F198" s="175" t="s">
        <v>1774</v>
      </c>
      <c r="G198" s="176" t="s">
        <v>1521</v>
      </c>
      <c r="H198" s="177">
        <v>1</v>
      </c>
      <c r="I198" s="178"/>
      <c r="J198" s="179">
        <f t="shared" si="40"/>
        <v>0</v>
      </c>
      <c r="K198" s="175" t="s">
        <v>19</v>
      </c>
      <c r="L198" s="39"/>
      <c r="M198" s="180" t="s">
        <v>19</v>
      </c>
      <c r="N198" s="181" t="s">
        <v>43</v>
      </c>
      <c r="O198" s="64"/>
      <c r="P198" s="182">
        <f t="shared" si="41"/>
        <v>0</v>
      </c>
      <c r="Q198" s="182">
        <v>0</v>
      </c>
      <c r="R198" s="182">
        <f t="shared" si="42"/>
        <v>0</v>
      </c>
      <c r="S198" s="182">
        <v>0</v>
      </c>
      <c r="T198" s="183">
        <f t="shared" si="43"/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84" t="s">
        <v>151</v>
      </c>
      <c r="AT198" s="184" t="s">
        <v>146</v>
      </c>
      <c r="AU198" s="184" t="s">
        <v>82</v>
      </c>
      <c r="AY198" s="17" t="s">
        <v>143</v>
      </c>
      <c r="BE198" s="185">
        <f t="shared" si="44"/>
        <v>0</v>
      </c>
      <c r="BF198" s="185">
        <f t="shared" si="45"/>
        <v>0</v>
      </c>
      <c r="BG198" s="185">
        <f t="shared" si="46"/>
        <v>0</v>
      </c>
      <c r="BH198" s="185">
        <f t="shared" si="47"/>
        <v>0</v>
      </c>
      <c r="BI198" s="185">
        <f t="shared" si="48"/>
        <v>0</v>
      </c>
      <c r="BJ198" s="17" t="s">
        <v>80</v>
      </c>
      <c r="BK198" s="185">
        <f t="shared" si="49"/>
        <v>0</v>
      </c>
      <c r="BL198" s="17" t="s">
        <v>151</v>
      </c>
      <c r="BM198" s="184" t="s">
        <v>587</v>
      </c>
    </row>
    <row r="199" spans="1:65" s="2" customFormat="1" ht="16.5" customHeight="1" x14ac:dyDescent="0.2">
      <c r="A199" s="34"/>
      <c r="B199" s="35"/>
      <c r="C199" s="173" t="s">
        <v>1191</v>
      </c>
      <c r="D199" s="173" t="s">
        <v>146</v>
      </c>
      <c r="E199" s="174" t="s">
        <v>1775</v>
      </c>
      <c r="F199" s="175" t="s">
        <v>1679</v>
      </c>
      <c r="G199" s="176" t="s">
        <v>1521</v>
      </c>
      <c r="H199" s="177">
        <v>1</v>
      </c>
      <c r="I199" s="178"/>
      <c r="J199" s="179">
        <f t="shared" si="40"/>
        <v>0</v>
      </c>
      <c r="K199" s="175" t="s">
        <v>19</v>
      </c>
      <c r="L199" s="39"/>
      <c r="M199" s="238" t="s">
        <v>19</v>
      </c>
      <c r="N199" s="239" t="s">
        <v>43</v>
      </c>
      <c r="O199" s="236"/>
      <c r="P199" s="240">
        <f t="shared" si="41"/>
        <v>0</v>
      </c>
      <c r="Q199" s="240">
        <v>0</v>
      </c>
      <c r="R199" s="240">
        <f t="shared" si="42"/>
        <v>0</v>
      </c>
      <c r="S199" s="240">
        <v>0</v>
      </c>
      <c r="T199" s="241">
        <f t="shared" si="43"/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84" t="s">
        <v>151</v>
      </c>
      <c r="AT199" s="184" t="s">
        <v>146</v>
      </c>
      <c r="AU199" s="184" t="s">
        <v>82</v>
      </c>
      <c r="AY199" s="17" t="s">
        <v>143</v>
      </c>
      <c r="BE199" s="185">
        <f t="shared" si="44"/>
        <v>0</v>
      </c>
      <c r="BF199" s="185">
        <f t="shared" si="45"/>
        <v>0</v>
      </c>
      <c r="BG199" s="185">
        <f t="shared" si="46"/>
        <v>0</v>
      </c>
      <c r="BH199" s="185">
        <f t="shared" si="47"/>
        <v>0</v>
      </c>
      <c r="BI199" s="185">
        <f t="shared" si="48"/>
        <v>0</v>
      </c>
      <c r="BJ199" s="17" t="s">
        <v>80</v>
      </c>
      <c r="BK199" s="185">
        <f t="shared" si="49"/>
        <v>0</v>
      </c>
      <c r="BL199" s="17" t="s">
        <v>151</v>
      </c>
      <c r="BM199" s="184" t="s">
        <v>596</v>
      </c>
    </row>
    <row r="200" spans="1:65" s="2" customFormat="1" ht="6.95" customHeight="1" x14ac:dyDescent="0.2">
      <c r="A200" s="34"/>
      <c r="B200" s="47"/>
      <c r="C200" s="48"/>
      <c r="D200" s="48"/>
      <c r="E200" s="48"/>
      <c r="F200" s="48"/>
      <c r="G200" s="48"/>
      <c r="H200" s="48"/>
      <c r="I200" s="48"/>
      <c r="J200" s="48"/>
      <c r="K200" s="48"/>
      <c r="L200" s="39"/>
      <c r="M200" s="34"/>
      <c r="O200" s="34"/>
      <c r="P200" s="34"/>
      <c r="Q200" s="34"/>
      <c r="R200" s="34"/>
      <c r="S200" s="34"/>
      <c r="T200" s="34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</row>
  </sheetData>
  <sheetProtection algorithmName="SHA-512" hashValue="Oa+kQr2nKiNMpU5G4o9LVlKNewCIbutwGN85gD/7X3qmirSLQKKeY1Jr4jHTOcdH72B3sRaim/J95lokJOP2eQ==" saltValue="EPR4RSSZRTO3DNr/3IkNoin1j+SVc3zo5OECjH+dzhnoPXbLscjpDXfbv1FPLQPrelbUQQ+RrbA0Fo1RjVt7Gg==" spinCount="100000" sheet="1" objects="1" scenarios="1" formatColumns="0" formatRows="0" autoFilter="0"/>
  <autoFilter ref="C86:K199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0"/>
  <sheetViews>
    <sheetView showGridLines="0" workbookViewId="0"/>
  </sheetViews>
  <sheetFormatPr defaultRowHeight="1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81"/>
      <c r="M2" s="281"/>
      <c r="N2" s="281"/>
      <c r="O2" s="281"/>
      <c r="P2" s="281"/>
      <c r="Q2" s="281"/>
      <c r="R2" s="281"/>
      <c r="S2" s="281"/>
      <c r="T2" s="281"/>
      <c r="U2" s="281"/>
      <c r="V2" s="281"/>
      <c r="AT2" s="17" t="s">
        <v>91</v>
      </c>
    </row>
    <row r="3" spans="1:46" s="1" customFormat="1" ht="6.95" customHeight="1" x14ac:dyDescent="0.2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82</v>
      </c>
    </row>
    <row r="4" spans="1:46" s="1" customFormat="1" ht="24.95" customHeight="1" x14ac:dyDescent="0.2">
      <c r="B4" s="20"/>
      <c r="D4" s="103" t="s">
        <v>98</v>
      </c>
      <c r="L4" s="20"/>
      <c r="M4" s="104" t="s">
        <v>10</v>
      </c>
      <c r="AT4" s="17" t="s">
        <v>4</v>
      </c>
    </row>
    <row r="5" spans="1:46" s="1" customFormat="1" ht="6.95" customHeight="1" x14ac:dyDescent="0.2">
      <c r="B5" s="20"/>
      <c r="L5" s="20"/>
    </row>
    <row r="6" spans="1:46" s="1" customFormat="1" ht="12" customHeight="1" x14ac:dyDescent="0.2">
      <c r="B6" s="20"/>
      <c r="D6" s="105" t="s">
        <v>16</v>
      </c>
      <c r="L6" s="20"/>
    </row>
    <row r="7" spans="1:46" s="1" customFormat="1" ht="16.5" customHeight="1" x14ac:dyDescent="0.2">
      <c r="B7" s="20"/>
      <c r="E7" s="282" t="str">
        <f>'Rekapitulace stavby'!K6</f>
        <v>Rekonstrukce 1NP a 2NP - obj B - SVC Radovanek 3.5.2022</v>
      </c>
      <c r="F7" s="283"/>
      <c r="G7" s="283"/>
      <c r="H7" s="283"/>
      <c r="L7" s="20"/>
    </row>
    <row r="8" spans="1:46" s="2" customFormat="1" ht="12" customHeight="1" x14ac:dyDescent="0.2">
      <c r="A8" s="34"/>
      <c r="B8" s="39"/>
      <c r="C8" s="34"/>
      <c r="D8" s="105" t="s">
        <v>99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 x14ac:dyDescent="0.2">
      <c r="A9" s="34"/>
      <c r="B9" s="39"/>
      <c r="C9" s="34"/>
      <c r="D9" s="34"/>
      <c r="E9" s="284" t="s">
        <v>1776</v>
      </c>
      <c r="F9" s="285"/>
      <c r="G9" s="285"/>
      <c r="H9" s="285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 x14ac:dyDescent="0.2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 x14ac:dyDescent="0.2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 x14ac:dyDescent="0.2">
      <c r="A12" s="34"/>
      <c r="B12" s="39"/>
      <c r="C12" s="34"/>
      <c r="D12" s="105" t="s">
        <v>21</v>
      </c>
      <c r="E12" s="34"/>
      <c r="F12" s="107" t="s">
        <v>35</v>
      </c>
      <c r="G12" s="34"/>
      <c r="H12" s="34"/>
      <c r="I12" s="105" t="s">
        <v>23</v>
      </c>
      <c r="J12" s="108" t="str">
        <f>'Rekapitulace stavby'!AN8</f>
        <v>4. 5. 2022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 x14ac:dyDescent="0.2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 x14ac:dyDescent="0.2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tr">
        <f>IF('Rekapitulace stavby'!AN10="","",'Rekapitulace stavby'!AN10)</f>
        <v/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 x14ac:dyDescent="0.2">
      <c r="A15" s="34"/>
      <c r="B15" s="39"/>
      <c r="C15" s="34"/>
      <c r="D15" s="34"/>
      <c r="E15" s="107" t="str">
        <f>IF('Rekapitulace stavby'!E11="","",'Rekapitulace stavby'!E11)</f>
        <v>Středisko volného času Radovánek</v>
      </c>
      <c r="F15" s="34"/>
      <c r="G15" s="34"/>
      <c r="H15" s="34"/>
      <c r="I15" s="105" t="s">
        <v>28</v>
      </c>
      <c r="J15" s="107" t="str">
        <f>IF('Rekapitulace stavby'!AN11="","",'Rekapitulace stavby'!AN11)</f>
        <v/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 x14ac:dyDescent="0.2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 x14ac:dyDescent="0.2">
      <c r="A17" s="34"/>
      <c r="B17" s="39"/>
      <c r="C17" s="34"/>
      <c r="D17" s="105" t="s">
        <v>29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 x14ac:dyDescent="0.2">
      <c r="A18" s="34"/>
      <c r="B18" s="39"/>
      <c r="C18" s="34"/>
      <c r="D18" s="34"/>
      <c r="E18" s="286" t="str">
        <f>'Rekapitulace stavby'!E14</f>
        <v>Vyplň údaj</v>
      </c>
      <c r="F18" s="287"/>
      <c r="G18" s="287"/>
      <c r="H18" s="287"/>
      <c r="I18" s="105" t="s">
        <v>28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 x14ac:dyDescent="0.2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 x14ac:dyDescent="0.2">
      <c r="A20" s="34"/>
      <c r="B20" s="39"/>
      <c r="C20" s="34"/>
      <c r="D20" s="105" t="s">
        <v>31</v>
      </c>
      <c r="E20" s="34"/>
      <c r="F20" s="34"/>
      <c r="G20" s="34"/>
      <c r="H20" s="34"/>
      <c r="I20" s="105" t="s">
        <v>26</v>
      </c>
      <c r="J20" s="107" t="str">
        <f>IF('Rekapitulace stavby'!AN16="","",'Rekapitulace stavby'!AN16)</f>
        <v/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 x14ac:dyDescent="0.2">
      <c r="A21" s="34"/>
      <c r="B21" s="39"/>
      <c r="C21" s="34"/>
      <c r="D21" s="34"/>
      <c r="E21" s="107" t="str">
        <f>IF('Rekapitulace stavby'!E17="","",'Rekapitulace stavby'!E17)</f>
        <v>Luboš beneda</v>
      </c>
      <c r="F21" s="34"/>
      <c r="G21" s="34"/>
      <c r="H21" s="34"/>
      <c r="I21" s="105" t="s">
        <v>28</v>
      </c>
      <c r="J21" s="107" t="str">
        <f>IF('Rekapitulace stavby'!AN17="","",'Rekapitulace stavby'!AN17)</f>
        <v/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 x14ac:dyDescent="0.2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 x14ac:dyDescent="0.2">
      <c r="A23" s="34"/>
      <c r="B23" s="39"/>
      <c r="C23" s="34"/>
      <c r="D23" s="105" t="s">
        <v>34</v>
      </c>
      <c r="E23" s="34"/>
      <c r="F23" s="34"/>
      <c r="G23" s="34"/>
      <c r="H23" s="34"/>
      <c r="I23" s="105" t="s">
        <v>26</v>
      </c>
      <c r="J23" s="107" t="str">
        <f>IF('Rekapitulace stavby'!AN19="","",'Rekapitulace stavby'!AN19)</f>
        <v/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 x14ac:dyDescent="0.2">
      <c r="A24" s="34"/>
      <c r="B24" s="39"/>
      <c r="C24" s="34"/>
      <c r="D24" s="34"/>
      <c r="E24" s="107" t="str">
        <f>IF('Rekapitulace stavby'!E20="","",'Rekapitulace stavby'!E20)</f>
        <v xml:space="preserve"> </v>
      </c>
      <c r="F24" s="34"/>
      <c r="G24" s="34"/>
      <c r="H24" s="34"/>
      <c r="I24" s="105" t="s">
        <v>28</v>
      </c>
      <c r="J24" s="107" t="str">
        <f>IF('Rekapitulace stavby'!AN20="","",'Rekapitulace stavby'!AN20)</f>
        <v/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 x14ac:dyDescent="0.2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 x14ac:dyDescent="0.2">
      <c r="A26" s="34"/>
      <c r="B26" s="39"/>
      <c r="C26" s="34"/>
      <c r="D26" s="105" t="s">
        <v>36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 x14ac:dyDescent="0.2">
      <c r="A27" s="109"/>
      <c r="B27" s="110"/>
      <c r="C27" s="109"/>
      <c r="D27" s="109"/>
      <c r="E27" s="288" t="s">
        <v>19</v>
      </c>
      <c r="F27" s="288"/>
      <c r="G27" s="288"/>
      <c r="H27" s="288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 x14ac:dyDescent="0.2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 x14ac:dyDescent="0.2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 x14ac:dyDescent="0.2">
      <c r="A30" s="34"/>
      <c r="B30" s="39"/>
      <c r="C30" s="34"/>
      <c r="D30" s="113" t="s">
        <v>38</v>
      </c>
      <c r="E30" s="34"/>
      <c r="F30" s="34"/>
      <c r="G30" s="34"/>
      <c r="H30" s="34"/>
      <c r="I30" s="34"/>
      <c r="J30" s="114">
        <f>ROUND(J84,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 x14ac:dyDescent="0.2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 x14ac:dyDescent="0.2">
      <c r="A32" s="34"/>
      <c r="B32" s="39"/>
      <c r="C32" s="34"/>
      <c r="D32" s="34"/>
      <c r="E32" s="34"/>
      <c r="F32" s="115" t="s">
        <v>40</v>
      </c>
      <c r="G32" s="34"/>
      <c r="H32" s="34"/>
      <c r="I32" s="115" t="s">
        <v>39</v>
      </c>
      <c r="J32" s="115" t="s">
        <v>41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 x14ac:dyDescent="0.2">
      <c r="A33" s="34"/>
      <c r="B33" s="39"/>
      <c r="C33" s="34"/>
      <c r="D33" s="116" t="s">
        <v>42</v>
      </c>
      <c r="E33" s="105" t="s">
        <v>43</v>
      </c>
      <c r="F33" s="117">
        <f>ROUND((SUM(BE84:BE129)),  2)</f>
        <v>0</v>
      </c>
      <c r="G33" s="34"/>
      <c r="H33" s="34"/>
      <c r="I33" s="118">
        <v>0.21</v>
      </c>
      <c r="J33" s="117">
        <f>ROUND(((SUM(BE84:BE129))*I33),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 x14ac:dyDescent="0.2">
      <c r="A34" s="34"/>
      <c r="B34" s="39"/>
      <c r="C34" s="34"/>
      <c r="D34" s="34"/>
      <c r="E34" s="105" t="s">
        <v>44</v>
      </c>
      <c r="F34" s="117">
        <f>ROUND((SUM(BF84:BF129)),  2)</f>
        <v>0</v>
      </c>
      <c r="G34" s="34"/>
      <c r="H34" s="34"/>
      <c r="I34" s="118">
        <v>0.15</v>
      </c>
      <c r="J34" s="117">
        <f>ROUND(((SUM(BF84:BF129))*I34),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 x14ac:dyDescent="0.2">
      <c r="A35" s="34"/>
      <c r="B35" s="39"/>
      <c r="C35" s="34"/>
      <c r="D35" s="34"/>
      <c r="E35" s="105" t="s">
        <v>45</v>
      </c>
      <c r="F35" s="117">
        <f>ROUND((SUM(BG84:BG129)),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 x14ac:dyDescent="0.2">
      <c r="A36" s="34"/>
      <c r="B36" s="39"/>
      <c r="C36" s="34"/>
      <c r="D36" s="34"/>
      <c r="E36" s="105" t="s">
        <v>46</v>
      </c>
      <c r="F36" s="117">
        <f>ROUND((SUM(BH84:BH129)),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 x14ac:dyDescent="0.2">
      <c r="A37" s="34"/>
      <c r="B37" s="39"/>
      <c r="C37" s="34"/>
      <c r="D37" s="34"/>
      <c r="E37" s="105" t="s">
        <v>47</v>
      </c>
      <c r="F37" s="117">
        <f>ROUND((SUM(BI84:BI129)),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 x14ac:dyDescent="0.2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 x14ac:dyDescent="0.2">
      <c r="A39" s="34"/>
      <c r="B39" s="39"/>
      <c r="C39" s="119"/>
      <c r="D39" s="120" t="s">
        <v>48</v>
      </c>
      <c r="E39" s="121"/>
      <c r="F39" s="121"/>
      <c r="G39" s="122" t="s">
        <v>49</v>
      </c>
      <c r="H39" s="123" t="s">
        <v>50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 x14ac:dyDescent="0.2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hidden="1" customHeight="1" x14ac:dyDescent="0.2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hidden="1" customHeight="1" x14ac:dyDescent="0.2">
      <c r="A45" s="34"/>
      <c r="B45" s="35"/>
      <c r="C45" s="23" t="s">
        <v>101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hidden="1" customHeight="1" x14ac:dyDescent="0.2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hidden="1" customHeight="1" x14ac:dyDescent="0.2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hidden="1" customHeight="1" x14ac:dyDescent="0.2">
      <c r="A48" s="34"/>
      <c r="B48" s="35"/>
      <c r="C48" s="36"/>
      <c r="D48" s="36"/>
      <c r="E48" s="289" t="str">
        <f>E7</f>
        <v>Rekonstrukce 1NP a 2NP - obj B - SVC Radovanek 3.5.2022</v>
      </c>
      <c r="F48" s="290"/>
      <c r="G48" s="290"/>
      <c r="H48" s="290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hidden="1" customHeight="1" x14ac:dyDescent="0.2">
      <c r="A49" s="34"/>
      <c r="B49" s="35"/>
      <c r="C49" s="29" t="s">
        <v>99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hidden="1" customHeight="1" x14ac:dyDescent="0.2">
      <c r="A50" s="34"/>
      <c r="B50" s="35"/>
      <c r="C50" s="36"/>
      <c r="D50" s="36"/>
      <c r="E50" s="242" t="str">
        <f>E9</f>
        <v>d - ZTI</v>
      </c>
      <c r="F50" s="291"/>
      <c r="G50" s="291"/>
      <c r="H50" s="291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hidden="1" customHeight="1" x14ac:dyDescent="0.2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hidden="1" customHeight="1" x14ac:dyDescent="0.2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29" t="s">
        <v>23</v>
      </c>
      <c r="J52" s="59" t="str">
        <f>IF(J12="","",J12)</f>
        <v>4. 5. 2022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hidden="1" customHeight="1" x14ac:dyDescent="0.2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hidden="1" customHeight="1" x14ac:dyDescent="0.2">
      <c r="A54" s="34"/>
      <c r="B54" s="35"/>
      <c r="C54" s="29" t="s">
        <v>25</v>
      </c>
      <c r="D54" s="36"/>
      <c r="E54" s="36"/>
      <c r="F54" s="27" t="str">
        <f>E15</f>
        <v>Středisko volného času Radovánek</v>
      </c>
      <c r="G54" s="36"/>
      <c r="H54" s="36"/>
      <c r="I54" s="29" t="s">
        <v>31</v>
      </c>
      <c r="J54" s="32" t="str">
        <f>E21</f>
        <v>Luboš beneda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hidden="1" customHeight="1" x14ac:dyDescent="0.2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29" t="s">
        <v>34</v>
      </c>
      <c r="J55" s="32" t="str">
        <f>E24</f>
        <v xml:space="preserve"> 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hidden="1" customHeight="1" x14ac:dyDescent="0.2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hidden="1" customHeight="1" x14ac:dyDescent="0.2">
      <c r="A57" s="34"/>
      <c r="B57" s="35"/>
      <c r="C57" s="130" t="s">
        <v>102</v>
      </c>
      <c r="D57" s="131"/>
      <c r="E57" s="131"/>
      <c r="F57" s="131"/>
      <c r="G57" s="131"/>
      <c r="H57" s="131"/>
      <c r="I57" s="131"/>
      <c r="J57" s="132" t="s">
        <v>103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hidden="1" customHeight="1" x14ac:dyDescent="0.2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hidden="1" customHeight="1" x14ac:dyDescent="0.2">
      <c r="A59" s="34"/>
      <c r="B59" s="35"/>
      <c r="C59" s="133" t="s">
        <v>70</v>
      </c>
      <c r="D59" s="36"/>
      <c r="E59" s="36"/>
      <c r="F59" s="36"/>
      <c r="G59" s="36"/>
      <c r="H59" s="36"/>
      <c r="I59" s="36"/>
      <c r="J59" s="77">
        <f>J84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104</v>
      </c>
    </row>
    <row r="60" spans="1:47" s="9" customFormat="1" ht="24.95" hidden="1" customHeight="1" x14ac:dyDescent="0.2">
      <c r="B60" s="134"/>
      <c r="C60" s="135"/>
      <c r="D60" s="136" t="s">
        <v>114</v>
      </c>
      <c r="E60" s="137"/>
      <c r="F60" s="137"/>
      <c r="G60" s="137"/>
      <c r="H60" s="137"/>
      <c r="I60" s="137"/>
      <c r="J60" s="138">
        <f>J85</f>
        <v>0</v>
      </c>
      <c r="K60" s="135"/>
      <c r="L60" s="139"/>
    </row>
    <row r="61" spans="1:47" s="10" customFormat="1" ht="19.899999999999999" hidden="1" customHeight="1" x14ac:dyDescent="0.2">
      <c r="B61" s="140"/>
      <c r="C61" s="141"/>
      <c r="D61" s="142" t="s">
        <v>1777</v>
      </c>
      <c r="E61" s="143"/>
      <c r="F61" s="143"/>
      <c r="G61" s="143"/>
      <c r="H61" s="143"/>
      <c r="I61" s="143"/>
      <c r="J61" s="144">
        <f>J86</f>
        <v>0</v>
      </c>
      <c r="K61" s="141"/>
      <c r="L61" s="145"/>
    </row>
    <row r="62" spans="1:47" s="10" customFormat="1" ht="19.899999999999999" hidden="1" customHeight="1" x14ac:dyDescent="0.2">
      <c r="B62" s="140"/>
      <c r="C62" s="141"/>
      <c r="D62" s="142" t="s">
        <v>1778</v>
      </c>
      <c r="E62" s="143"/>
      <c r="F62" s="143"/>
      <c r="G62" s="143"/>
      <c r="H62" s="143"/>
      <c r="I62" s="143"/>
      <c r="J62" s="144">
        <f>J98</f>
        <v>0</v>
      </c>
      <c r="K62" s="141"/>
      <c r="L62" s="145"/>
    </row>
    <row r="63" spans="1:47" s="10" customFormat="1" ht="19.899999999999999" hidden="1" customHeight="1" x14ac:dyDescent="0.2">
      <c r="B63" s="140"/>
      <c r="C63" s="141"/>
      <c r="D63" s="142" t="s">
        <v>1779</v>
      </c>
      <c r="E63" s="143"/>
      <c r="F63" s="143"/>
      <c r="G63" s="143"/>
      <c r="H63" s="143"/>
      <c r="I63" s="143"/>
      <c r="J63" s="144">
        <f>J107</f>
        <v>0</v>
      </c>
      <c r="K63" s="141"/>
      <c r="L63" s="145"/>
    </row>
    <row r="64" spans="1:47" s="10" customFormat="1" ht="19.899999999999999" hidden="1" customHeight="1" x14ac:dyDescent="0.2">
      <c r="B64" s="140"/>
      <c r="C64" s="141"/>
      <c r="D64" s="142" t="s">
        <v>1780</v>
      </c>
      <c r="E64" s="143"/>
      <c r="F64" s="143"/>
      <c r="G64" s="143"/>
      <c r="H64" s="143"/>
      <c r="I64" s="143"/>
      <c r="J64" s="144">
        <f>J126</f>
        <v>0</v>
      </c>
      <c r="K64" s="141"/>
      <c r="L64" s="145"/>
    </row>
    <row r="65" spans="1:31" s="2" customFormat="1" ht="21.75" hidden="1" customHeight="1" x14ac:dyDescent="0.2">
      <c r="A65" s="34"/>
      <c r="B65" s="35"/>
      <c r="C65" s="36"/>
      <c r="D65" s="36"/>
      <c r="E65" s="36"/>
      <c r="F65" s="36"/>
      <c r="G65" s="36"/>
      <c r="H65" s="36"/>
      <c r="I65" s="36"/>
      <c r="J65" s="36"/>
      <c r="K65" s="36"/>
      <c r="L65" s="10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s="2" customFormat="1" ht="6.95" hidden="1" customHeight="1" x14ac:dyDescent="0.2">
      <c r="A66" s="34"/>
      <c r="B66" s="47"/>
      <c r="C66" s="48"/>
      <c r="D66" s="48"/>
      <c r="E66" s="48"/>
      <c r="F66" s="48"/>
      <c r="G66" s="48"/>
      <c r="H66" s="48"/>
      <c r="I66" s="48"/>
      <c r="J66" s="48"/>
      <c r="K66" s="48"/>
      <c r="L66" s="106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pans="1:31" ht="11.25" hidden="1" x14ac:dyDescent="0.2"/>
    <row r="68" spans="1:31" ht="11.25" hidden="1" x14ac:dyDescent="0.2"/>
    <row r="69" spans="1:31" ht="11.25" hidden="1" x14ac:dyDescent="0.2"/>
    <row r="70" spans="1:31" s="2" customFormat="1" ht="6.95" customHeight="1" x14ac:dyDescent="0.2">
      <c r="A70" s="34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10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24.95" customHeight="1" x14ac:dyDescent="0.2">
      <c r="A71" s="34"/>
      <c r="B71" s="35"/>
      <c r="C71" s="23" t="s">
        <v>128</v>
      </c>
      <c r="D71" s="36"/>
      <c r="E71" s="36"/>
      <c r="F71" s="36"/>
      <c r="G71" s="36"/>
      <c r="H71" s="36"/>
      <c r="I71" s="36"/>
      <c r="J71" s="36"/>
      <c r="K71" s="36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6.95" customHeight="1" x14ac:dyDescent="0.2">
      <c r="A72" s="34"/>
      <c r="B72" s="35"/>
      <c r="C72" s="36"/>
      <c r="D72" s="36"/>
      <c r="E72" s="36"/>
      <c r="F72" s="36"/>
      <c r="G72" s="36"/>
      <c r="H72" s="36"/>
      <c r="I72" s="36"/>
      <c r="J72" s="36"/>
      <c r="K72" s="36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2" customHeight="1" x14ac:dyDescent="0.2">
      <c r="A73" s="34"/>
      <c r="B73" s="35"/>
      <c r="C73" s="29" t="s">
        <v>16</v>
      </c>
      <c r="D73" s="36"/>
      <c r="E73" s="36"/>
      <c r="F73" s="36"/>
      <c r="G73" s="36"/>
      <c r="H73" s="36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6.5" customHeight="1" x14ac:dyDescent="0.2">
      <c r="A74" s="34"/>
      <c r="B74" s="35"/>
      <c r="C74" s="36"/>
      <c r="D74" s="36"/>
      <c r="E74" s="289" t="str">
        <f>E7</f>
        <v>Rekonstrukce 1NP a 2NP - obj B - SVC Radovanek 3.5.2022</v>
      </c>
      <c r="F74" s="290"/>
      <c r="G74" s="290"/>
      <c r="H74" s="290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 x14ac:dyDescent="0.2">
      <c r="A75" s="34"/>
      <c r="B75" s="35"/>
      <c r="C75" s="29" t="s">
        <v>99</v>
      </c>
      <c r="D75" s="36"/>
      <c r="E75" s="36"/>
      <c r="F75" s="36"/>
      <c r="G75" s="36"/>
      <c r="H75" s="36"/>
      <c r="I75" s="36"/>
      <c r="J75" s="36"/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6.5" customHeight="1" x14ac:dyDescent="0.2">
      <c r="A76" s="34"/>
      <c r="B76" s="35"/>
      <c r="C76" s="36"/>
      <c r="D76" s="36"/>
      <c r="E76" s="242" t="str">
        <f>E9</f>
        <v>d - ZTI</v>
      </c>
      <c r="F76" s="291"/>
      <c r="G76" s="291"/>
      <c r="H76" s="291"/>
      <c r="I76" s="36"/>
      <c r="J76" s="36"/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6.95" customHeight="1" x14ac:dyDescent="0.2">
      <c r="A77" s="34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2" customHeight="1" x14ac:dyDescent="0.2">
      <c r="A78" s="34"/>
      <c r="B78" s="35"/>
      <c r="C78" s="29" t="s">
        <v>21</v>
      </c>
      <c r="D78" s="36"/>
      <c r="E78" s="36"/>
      <c r="F78" s="27" t="str">
        <f>F12</f>
        <v xml:space="preserve"> </v>
      </c>
      <c r="G78" s="36"/>
      <c r="H78" s="36"/>
      <c r="I78" s="29" t="s">
        <v>23</v>
      </c>
      <c r="J78" s="59" t="str">
        <f>IF(J12="","",J12)</f>
        <v>4. 5. 2022</v>
      </c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6.95" customHeight="1" x14ac:dyDescent="0.2">
      <c r="A79" s="34"/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5.2" customHeight="1" x14ac:dyDescent="0.2">
      <c r="A80" s="34"/>
      <c r="B80" s="35"/>
      <c r="C80" s="29" t="s">
        <v>25</v>
      </c>
      <c r="D80" s="36"/>
      <c r="E80" s="36"/>
      <c r="F80" s="27" t="str">
        <f>E15</f>
        <v>Středisko volného času Radovánek</v>
      </c>
      <c r="G80" s="36"/>
      <c r="H80" s="36"/>
      <c r="I80" s="29" t="s">
        <v>31</v>
      </c>
      <c r="J80" s="32" t="str">
        <f>E21</f>
        <v>Luboš beneda</v>
      </c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5.2" customHeight="1" x14ac:dyDescent="0.2">
      <c r="A81" s="34"/>
      <c r="B81" s="35"/>
      <c r="C81" s="29" t="s">
        <v>29</v>
      </c>
      <c r="D81" s="36"/>
      <c r="E81" s="36"/>
      <c r="F81" s="27" t="str">
        <f>IF(E18="","",E18)</f>
        <v>Vyplň údaj</v>
      </c>
      <c r="G81" s="36"/>
      <c r="H81" s="36"/>
      <c r="I81" s="29" t="s">
        <v>34</v>
      </c>
      <c r="J81" s="32" t="str">
        <f>E24</f>
        <v xml:space="preserve"> </v>
      </c>
      <c r="K81" s="36"/>
      <c r="L81" s="10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0.35" customHeight="1" x14ac:dyDescent="0.2">
      <c r="A82" s="34"/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10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11" customFormat="1" ht="29.25" customHeight="1" x14ac:dyDescent="0.2">
      <c r="A83" s="146"/>
      <c r="B83" s="147"/>
      <c r="C83" s="148" t="s">
        <v>129</v>
      </c>
      <c r="D83" s="149" t="s">
        <v>57</v>
      </c>
      <c r="E83" s="149" t="s">
        <v>53</v>
      </c>
      <c r="F83" s="149" t="s">
        <v>54</v>
      </c>
      <c r="G83" s="149" t="s">
        <v>130</v>
      </c>
      <c r="H83" s="149" t="s">
        <v>131</v>
      </c>
      <c r="I83" s="149" t="s">
        <v>132</v>
      </c>
      <c r="J83" s="149" t="s">
        <v>103</v>
      </c>
      <c r="K83" s="150" t="s">
        <v>133</v>
      </c>
      <c r="L83" s="151"/>
      <c r="M83" s="68" t="s">
        <v>19</v>
      </c>
      <c r="N83" s="69" t="s">
        <v>42</v>
      </c>
      <c r="O83" s="69" t="s">
        <v>134</v>
      </c>
      <c r="P83" s="69" t="s">
        <v>135</v>
      </c>
      <c r="Q83" s="69" t="s">
        <v>136</v>
      </c>
      <c r="R83" s="69" t="s">
        <v>137</v>
      </c>
      <c r="S83" s="69" t="s">
        <v>138</v>
      </c>
      <c r="T83" s="70" t="s">
        <v>139</v>
      </c>
      <c r="U83" s="146"/>
      <c r="V83" s="146"/>
      <c r="W83" s="146"/>
      <c r="X83" s="146"/>
      <c r="Y83" s="146"/>
      <c r="Z83" s="146"/>
      <c r="AA83" s="146"/>
      <c r="AB83" s="146"/>
      <c r="AC83" s="146"/>
      <c r="AD83" s="146"/>
      <c r="AE83" s="146"/>
    </row>
    <row r="84" spans="1:65" s="2" customFormat="1" ht="22.9" customHeight="1" x14ac:dyDescent="0.25">
      <c r="A84" s="34"/>
      <c r="B84" s="35"/>
      <c r="C84" s="75" t="s">
        <v>140</v>
      </c>
      <c r="D84" s="36"/>
      <c r="E84" s="36"/>
      <c r="F84" s="36"/>
      <c r="G84" s="36"/>
      <c r="H84" s="36"/>
      <c r="I84" s="36"/>
      <c r="J84" s="152">
        <f>BK84</f>
        <v>0</v>
      </c>
      <c r="K84" s="36"/>
      <c r="L84" s="39"/>
      <c r="M84" s="71"/>
      <c r="N84" s="153"/>
      <c r="O84" s="72"/>
      <c r="P84" s="154">
        <f>P85</f>
        <v>0</v>
      </c>
      <c r="Q84" s="72"/>
      <c r="R84" s="154">
        <f>R85</f>
        <v>0</v>
      </c>
      <c r="S84" s="72"/>
      <c r="T84" s="155">
        <f>T85</f>
        <v>0</v>
      </c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T84" s="17" t="s">
        <v>71</v>
      </c>
      <c r="AU84" s="17" t="s">
        <v>104</v>
      </c>
      <c r="BK84" s="156">
        <f>BK85</f>
        <v>0</v>
      </c>
    </row>
    <row r="85" spans="1:65" s="12" customFormat="1" ht="25.9" customHeight="1" x14ac:dyDescent="0.2">
      <c r="B85" s="157"/>
      <c r="C85" s="158"/>
      <c r="D85" s="159" t="s">
        <v>71</v>
      </c>
      <c r="E85" s="160" t="s">
        <v>589</v>
      </c>
      <c r="F85" s="160" t="s">
        <v>590</v>
      </c>
      <c r="G85" s="158"/>
      <c r="H85" s="158"/>
      <c r="I85" s="161"/>
      <c r="J85" s="162">
        <f>BK85</f>
        <v>0</v>
      </c>
      <c r="K85" s="158"/>
      <c r="L85" s="163"/>
      <c r="M85" s="164"/>
      <c r="N85" s="165"/>
      <c r="O85" s="165"/>
      <c r="P85" s="166">
        <f>P86+P98+P107+P126</f>
        <v>0</v>
      </c>
      <c r="Q85" s="165"/>
      <c r="R85" s="166">
        <f>R86+R98+R107+R126</f>
        <v>0</v>
      </c>
      <c r="S85" s="165"/>
      <c r="T85" s="167">
        <f>T86+T98+T107+T126</f>
        <v>0</v>
      </c>
      <c r="AR85" s="168" t="s">
        <v>82</v>
      </c>
      <c r="AT85" s="169" t="s">
        <v>71</v>
      </c>
      <c r="AU85" s="169" t="s">
        <v>72</v>
      </c>
      <c r="AY85" s="168" t="s">
        <v>143</v>
      </c>
      <c r="BK85" s="170">
        <f>BK86+BK98+BK107+BK126</f>
        <v>0</v>
      </c>
    </row>
    <row r="86" spans="1:65" s="12" customFormat="1" ht="22.9" customHeight="1" x14ac:dyDescent="0.2">
      <c r="B86" s="157"/>
      <c r="C86" s="158"/>
      <c r="D86" s="159" t="s">
        <v>71</v>
      </c>
      <c r="E86" s="171" t="s">
        <v>1781</v>
      </c>
      <c r="F86" s="171" t="s">
        <v>1782</v>
      </c>
      <c r="G86" s="158"/>
      <c r="H86" s="158"/>
      <c r="I86" s="161"/>
      <c r="J86" s="172">
        <f>BK86</f>
        <v>0</v>
      </c>
      <c r="K86" s="158"/>
      <c r="L86" s="163"/>
      <c r="M86" s="164"/>
      <c r="N86" s="165"/>
      <c r="O86" s="165"/>
      <c r="P86" s="166">
        <f>SUM(P87:P97)</f>
        <v>0</v>
      </c>
      <c r="Q86" s="165"/>
      <c r="R86" s="166">
        <f>SUM(R87:R97)</f>
        <v>0</v>
      </c>
      <c r="S86" s="165"/>
      <c r="T86" s="167">
        <f>SUM(T87:T97)</f>
        <v>0</v>
      </c>
      <c r="AR86" s="168" t="s">
        <v>82</v>
      </c>
      <c r="AT86" s="169" t="s">
        <v>71</v>
      </c>
      <c r="AU86" s="169" t="s">
        <v>80</v>
      </c>
      <c r="AY86" s="168" t="s">
        <v>143</v>
      </c>
      <c r="BK86" s="170">
        <f>SUM(BK87:BK97)</f>
        <v>0</v>
      </c>
    </row>
    <row r="87" spans="1:65" s="2" customFormat="1" ht="24.2" customHeight="1" x14ac:dyDescent="0.2">
      <c r="A87" s="34"/>
      <c r="B87" s="35"/>
      <c r="C87" s="173" t="s">
        <v>80</v>
      </c>
      <c r="D87" s="173" t="s">
        <v>146</v>
      </c>
      <c r="E87" s="174" t="s">
        <v>1783</v>
      </c>
      <c r="F87" s="175" t="s">
        <v>1784</v>
      </c>
      <c r="G87" s="176" t="s">
        <v>296</v>
      </c>
      <c r="H87" s="177">
        <v>1</v>
      </c>
      <c r="I87" s="178"/>
      <c r="J87" s="179">
        <f t="shared" ref="J87:J97" si="0">ROUND(I87*H87,2)</f>
        <v>0</v>
      </c>
      <c r="K87" s="175" t="s">
        <v>19</v>
      </c>
      <c r="L87" s="39"/>
      <c r="M87" s="180" t="s">
        <v>19</v>
      </c>
      <c r="N87" s="181" t="s">
        <v>43</v>
      </c>
      <c r="O87" s="64"/>
      <c r="P87" s="182">
        <f t="shared" ref="P87:P97" si="1">O87*H87</f>
        <v>0</v>
      </c>
      <c r="Q87" s="182">
        <v>0</v>
      </c>
      <c r="R87" s="182">
        <f t="shared" ref="R87:R97" si="2">Q87*H87</f>
        <v>0</v>
      </c>
      <c r="S87" s="182">
        <v>0</v>
      </c>
      <c r="T87" s="183">
        <f t="shared" ref="T87:T97" si="3">S87*H87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184" t="s">
        <v>194</v>
      </c>
      <c r="AT87" s="184" t="s">
        <v>146</v>
      </c>
      <c r="AU87" s="184" t="s">
        <v>82</v>
      </c>
      <c r="AY87" s="17" t="s">
        <v>143</v>
      </c>
      <c r="BE87" s="185">
        <f t="shared" ref="BE87:BE97" si="4">IF(N87="základní",J87,0)</f>
        <v>0</v>
      </c>
      <c r="BF87" s="185">
        <f t="shared" ref="BF87:BF97" si="5">IF(N87="snížená",J87,0)</f>
        <v>0</v>
      </c>
      <c r="BG87" s="185">
        <f t="shared" ref="BG87:BG97" si="6">IF(N87="zákl. přenesená",J87,0)</f>
        <v>0</v>
      </c>
      <c r="BH87" s="185">
        <f t="shared" ref="BH87:BH97" si="7">IF(N87="sníž. přenesená",J87,0)</f>
        <v>0</v>
      </c>
      <c r="BI87" s="185">
        <f t="shared" ref="BI87:BI97" si="8">IF(N87="nulová",J87,0)</f>
        <v>0</v>
      </c>
      <c r="BJ87" s="17" t="s">
        <v>80</v>
      </c>
      <c r="BK87" s="185">
        <f t="shared" ref="BK87:BK97" si="9">ROUND(I87*H87,2)</f>
        <v>0</v>
      </c>
      <c r="BL87" s="17" t="s">
        <v>194</v>
      </c>
      <c r="BM87" s="184" t="s">
        <v>82</v>
      </c>
    </row>
    <row r="88" spans="1:65" s="2" customFormat="1" ht="24.2" customHeight="1" x14ac:dyDescent="0.2">
      <c r="A88" s="34"/>
      <c r="B88" s="35"/>
      <c r="C88" s="173" t="s">
        <v>82</v>
      </c>
      <c r="D88" s="173" t="s">
        <v>146</v>
      </c>
      <c r="E88" s="174" t="s">
        <v>1785</v>
      </c>
      <c r="F88" s="175" t="s">
        <v>1786</v>
      </c>
      <c r="G88" s="176" t="s">
        <v>251</v>
      </c>
      <c r="H88" s="177">
        <v>45</v>
      </c>
      <c r="I88" s="178"/>
      <c r="J88" s="179">
        <f t="shared" si="0"/>
        <v>0</v>
      </c>
      <c r="K88" s="175" t="s">
        <v>19</v>
      </c>
      <c r="L88" s="39"/>
      <c r="M88" s="180" t="s">
        <v>19</v>
      </c>
      <c r="N88" s="181" t="s">
        <v>43</v>
      </c>
      <c r="O88" s="64"/>
      <c r="P88" s="182">
        <f t="shared" si="1"/>
        <v>0</v>
      </c>
      <c r="Q88" s="182">
        <v>0</v>
      </c>
      <c r="R88" s="182">
        <f t="shared" si="2"/>
        <v>0</v>
      </c>
      <c r="S88" s="182">
        <v>0</v>
      </c>
      <c r="T88" s="183">
        <f t="shared" si="3"/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84" t="s">
        <v>194</v>
      </c>
      <c r="AT88" s="184" t="s">
        <v>146</v>
      </c>
      <c r="AU88" s="184" t="s">
        <v>82</v>
      </c>
      <c r="AY88" s="17" t="s">
        <v>143</v>
      </c>
      <c r="BE88" s="185">
        <f t="shared" si="4"/>
        <v>0</v>
      </c>
      <c r="BF88" s="185">
        <f t="shared" si="5"/>
        <v>0</v>
      </c>
      <c r="BG88" s="185">
        <f t="shared" si="6"/>
        <v>0</v>
      </c>
      <c r="BH88" s="185">
        <f t="shared" si="7"/>
        <v>0</v>
      </c>
      <c r="BI88" s="185">
        <f t="shared" si="8"/>
        <v>0</v>
      </c>
      <c r="BJ88" s="17" t="s">
        <v>80</v>
      </c>
      <c r="BK88" s="185">
        <f t="shared" si="9"/>
        <v>0</v>
      </c>
      <c r="BL88" s="17" t="s">
        <v>194</v>
      </c>
      <c r="BM88" s="184" t="s">
        <v>151</v>
      </c>
    </row>
    <row r="89" spans="1:65" s="2" customFormat="1" ht="24.2" customHeight="1" x14ac:dyDescent="0.2">
      <c r="A89" s="34"/>
      <c r="B89" s="35"/>
      <c r="C89" s="173" t="s">
        <v>162</v>
      </c>
      <c r="D89" s="173" t="s">
        <v>146</v>
      </c>
      <c r="E89" s="174" t="s">
        <v>1787</v>
      </c>
      <c r="F89" s="175" t="s">
        <v>1788</v>
      </c>
      <c r="G89" s="176" t="s">
        <v>251</v>
      </c>
      <c r="H89" s="177">
        <v>15</v>
      </c>
      <c r="I89" s="178"/>
      <c r="J89" s="179">
        <f t="shared" si="0"/>
        <v>0</v>
      </c>
      <c r="K89" s="175" t="s">
        <v>19</v>
      </c>
      <c r="L89" s="39"/>
      <c r="M89" s="180" t="s">
        <v>19</v>
      </c>
      <c r="N89" s="181" t="s">
        <v>43</v>
      </c>
      <c r="O89" s="64"/>
      <c r="P89" s="182">
        <f t="shared" si="1"/>
        <v>0</v>
      </c>
      <c r="Q89" s="182">
        <v>0</v>
      </c>
      <c r="R89" s="182">
        <f t="shared" si="2"/>
        <v>0</v>
      </c>
      <c r="S89" s="182">
        <v>0</v>
      </c>
      <c r="T89" s="183">
        <f t="shared" si="3"/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84" t="s">
        <v>194</v>
      </c>
      <c r="AT89" s="184" t="s">
        <v>146</v>
      </c>
      <c r="AU89" s="184" t="s">
        <v>82</v>
      </c>
      <c r="AY89" s="17" t="s">
        <v>143</v>
      </c>
      <c r="BE89" s="185">
        <f t="shared" si="4"/>
        <v>0</v>
      </c>
      <c r="BF89" s="185">
        <f t="shared" si="5"/>
        <v>0</v>
      </c>
      <c r="BG89" s="185">
        <f t="shared" si="6"/>
        <v>0</v>
      </c>
      <c r="BH89" s="185">
        <f t="shared" si="7"/>
        <v>0</v>
      </c>
      <c r="BI89" s="185">
        <f t="shared" si="8"/>
        <v>0</v>
      </c>
      <c r="BJ89" s="17" t="s">
        <v>80</v>
      </c>
      <c r="BK89" s="185">
        <f t="shared" si="9"/>
        <v>0</v>
      </c>
      <c r="BL89" s="17" t="s">
        <v>194</v>
      </c>
      <c r="BM89" s="184" t="s">
        <v>167</v>
      </c>
    </row>
    <row r="90" spans="1:65" s="2" customFormat="1" ht="21.75" customHeight="1" x14ac:dyDescent="0.2">
      <c r="A90" s="34"/>
      <c r="B90" s="35"/>
      <c r="C90" s="173" t="s">
        <v>151</v>
      </c>
      <c r="D90" s="173" t="s">
        <v>146</v>
      </c>
      <c r="E90" s="174" t="s">
        <v>1789</v>
      </c>
      <c r="F90" s="175" t="s">
        <v>1790</v>
      </c>
      <c r="G90" s="176" t="s">
        <v>251</v>
      </c>
      <c r="H90" s="177">
        <v>15</v>
      </c>
      <c r="I90" s="178"/>
      <c r="J90" s="179">
        <f t="shared" si="0"/>
        <v>0</v>
      </c>
      <c r="K90" s="175" t="s">
        <v>19</v>
      </c>
      <c r="L90" s="39"/>
      <c r="M90" s="180" t="s">
        <v>19</v>
      </c>
      <c r="N90" s="181" t="s">
        <v>43</v>
      </c>
      <c r="O90" s="64"/>
      <c r="P90" s="182">
        <f t="shared" si="1"/>
        <v>0</v>
      </c>
      <c r="Q90" s="182">
        <v>0</v>
      </c>
      <c r="R90" s="182">
        <f t="shared" si="2"/>
        <v>0</v>
      </c>
      <c r="S90" s="182">
        <v>0</v>
      </c>
      <c r="T90" s="183">
        <f t="shared" si="3"/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84" t="s">
        <v>194</v>
      </c>
      <c r="AT90" s="184" t="s">
        <v>146</v>
      </c>
      <c r="AU90" s="184" t="s">
        <v>82</v>
      </c>
      <c r="AY90" s="17" t="s">
        <v>143</v>
      </c>
      <c r="BE90" s="185">
        <f t="shared" si="4"/>
        <v>0</v>
      </c>
      <c r="BF90" s="185">
        <f t="shared" si="5"/>
        <v>0</v>
      </c>
      <c r="BG90" s="185">
        <f t="shared" si="6"/>
        <v>0</v>
      </c>
      <c r="BH90" s="185">
        <f t="shared" si="7"/>
        <v>0</v>
      </c>
      <c r="BI90" s="185">
        <f t="shared" si="8"/>
        <v>0</v>
      </c>
      <c r="BJ90" s="17" t="s">
        <v>80</v>
      </c>
      <c r="BK90" s="185">
        <f t="shared" si="9"/>
        <v>0</v>
      </c>
      <c r="BL90" s="17" t="s">
        <v>194</v>
      </c>
      <c r="BM90" s="184" t="s">
        <v>158</v>
      </c>
    </row>
    <row r="91" spans="1:65" s="2" customFormat="1" ht="21.75" customHeight="1" x14ac:dyDescent="0.2">
      <c r="A91" s="34"/>
      <c r="B91" s="35"/>
      <c r="C91" s="173" t="s">
        <v>185</v>
      </c>
      <c r="D91" s="173" t="s">
        <v>146</v>
      </c>
      <c r="E91" s="174" t="s">
        <v>1791</v>
      </c>
      <c r="F91" s="175" t="s">
        <v>1792</v>
      </c>
      <c r="G91" s="176" t="s">
        <v>251</v>
      </c>
      <c r="H91" s="177">
        <v>45</v>
      </c>
      <c r="I91" s="178"/>
      <c r="J91" s="179">
        <f t="shared" si="0"/>
        <v>0</v>
      </c>
      <c r="K91" s="175" t="s">
        <v>19</v>
      </c>
      <c r="L91" s="39"/>
      <c r="M91" s="180" t="s">
        <v>19</v>
      </c>
      <c r="N91" s="181" t="s">
        <v>43</v>
      </c>
      <c r="O91" s="64"/>
      <c r="P91" s="182">
        <f t="shared" si="1"/>
        <v>0</v>
      </c>
      <c r="Q91" s="182">
        <v>0</v>
      </c>
      <c r="R91" s="182">
        <f t="shared" si="2"/>
        <v>0</v>
      </c>
      <c r="S91" s="182">
        <v>0</v>
      </c>
      <c r="T91" s="183">
        <f t="shared" si="3"/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84" t="s">
        <v>194</v>
      </c>
      <c r="AT91" s="184" t="s">
        <v>146</v>
      </c>
      <c r="AU91" s="184" t="s">
        <v>82</v>
      </c>
      <c r="AY91" s="17" t="s">
        <v>143</v>
      </c>
      <c r="BE91" s="185">
        <f t="shared" si="4"/>
        <v>0</v>
      </c>
      <c r="BF91" s="185">
        <f t="shared" si="5"/>
        <v>0</v>
      </c>
      <c r="BG91" s="185">
        <f t="shared" si="6"/>
        <v>0</v>
      </c>
      <c r="BH91" s="185">
        <f t="shared" si="7"/>
        <v>0</v>
      </c>
      <c r="BI91" s="185">
        <f t="shared" si="8"/>
        <v>0</v>
      </c>
      <c r="BJ91" s="17" t="s">
        <v>80</v>
      </c>
      <c r="BK91" s="185">
        <f t="shared" si="9"/>
        <v>0</v>
      </c>
      <c r="BL91" s="17" t="s">
        <v>194</v>
      </c>
      <c r="BM91" s="184" t="s">
        <v>176</v>
      </c>
    </row>
    <row r="92" spans="1:65" s="2" customFormat="1" ht="24.2" customHeight="1" x14ac:dyDescent="0.2">
      <c r="A92" s="34"/>
      <c r="B92" s="35"/>
      <c r="C92" s="173" t="s">
        <v>167</v>
      </c>
      <c r="D92" s="173" t="s">
        <v>146</v>
      </c>
      <c r="E92" s="174" t="s">
        <v>1793</v>
      </c>
      <c r="F92" s="175" t="s">
        <v>1794</v>
      </c>
      <c r="G92" s="176" t="s">
        <v>251</v>
      </c>
      <c r="H92" s="177">
        <v>10</v>
      </c>
      <c r="I92" s="178"/>
      <c r="J92" s="179">
        <f t="shared" si="0"/>
        <v>0</v>
      </c>
      <c r="K92" s="175" t="s">
        <v>19</v>
      </c>
      <c r="L92" s="39"/>
      <c r="M92" s="180" t="s">
        <v>19</v>
      </c>
      <c r="N92" s="181" t="s">
        <v>43</v>
      </c>
      <c r="O92" s="64"/>
      <c r="P92" s="182">
        <f t="shared" si="1"/>
        <v>0</v>
      </c>
      <c r="Q92" s="182">
        <v>0</v>
      </c>
      <c r="R92" s="182">
        <f t="shared" si="2"/>
        <v>0</v>
      </c>
      <c r="S92" s="182">
        <v>0</v>
      </c>
      <c r="T92" s="183">
        <f t="shared" si="3"/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84" t="s">
        <v>194</v>
      </c>
      <c r="AT92" s="184" t="s">
        <v>146</v>
      </c>
      <c r="AU92" s="184" t="s">
        <v>82</v>
      </c>
      <c r="AY92" s="17" t="s">
        <v>143</v>
      </c>
      <c r="BE92" s="185">
        <f t="shared" si="4"/>
        <v>0</v>
      </c>
      <c r="BF92" s="185">
        <f t="shared" si="5"/>
        <v>0</v>
      </c>
      <c r="BG92" s="185">
        <f t="shared" si="6"/>
        <v>0</v>
      </c>
      <c r="BH92" s="185">
        <f t="shared" si="7"/>
        <v>0</v>
      </c>
      <c r="BI92" s="185">
        <f t="shared" si="8"/>
        <v>0</v>
      </c>
      <c r="BJ92" s="17" t="s">
        <v>80</v>
      </c>
      <c r="BK92" s="185">
        <f t="shared" si="9"/>
        <v>0</v>
      </c>
      <c r="BL92" s="17" t="s">
        <v>194</v>
      </c>
      <c r="BM92" s="184" t="s">
        <v>181</v>
      </c>
    </row>
    <row r="93" spans="1:65" s="2" customFormat="1" ht="24.2" customHeight="1" x14ac:dyDescent="0.2">
      <c r="A93" s="34"/>
      <c r="B93" s="35"/>
      <c r="C93" s="173" t="s">
        <v>195</v>
      </c>
      <c r="D93" s="173" t="s">
        <v>146</v>
      </c>
      <c r="E93" s="174" t="s">
        <v>1795</v>
      </c>
      <c r="F93" s="175" t="s">
        <v>1796</v>
      </c>
      <c r="G93" s="176" t="s">
        <v>296</v>
      </c>
      <c r="H93" s="177">
        <v>4</v>
      </c>
      <c r="I93" s="178"/>
      <c r="J93" s="179">
        <f t="shared" si="0"/>
        <v>0</v>
      </c>
      <c r="K93" s="175" t="s">
        <v>19</v>
      </c>
      <c r="L93" s="39"/>
      <c r="M93" s="180" t="s">
        <v>19</v>
      </c>
      <c r="N93" s="181" t="s">
        <v>43</v>
      </c>
      <c r="O93" s="64"/>
      <c r="P93" s="182">
        <f t="shared" si="1"/>
        <v>0</v>
      </c>
      <c r="Q93" s="182">
        <v>0</v>
      </c>
      <c r="R93" s="182">
        <f t="shared" si="2"/>
        <v>0</v>
      </c>
      <c r="S93" s="182">
        <v>0</v>
      </c>
      <c r="T93" s="183">
        <f t="shared" si="3"/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84" t="s">
        <v>194</v>
      </c>
      <c r="AT93" s="184" t="s">
        <v>146</v>
      </c>
      <c r="AU93" s="184" t="s">
        <v>82</v>
      </c>
      <c r="AY93" s="17" t="s">
        <v>143</v>
      </c>
      <c r="BE93" s="185">
        <f t="shared" si="4"/>
        <v>0</v>
      </c>
      <c r="BF93" s="185">
        <f t="shared" si="5"/>
        <v>0</v>
      </c>
      <c r="BG93" s="185">
        <f t="shared" si="6"/>
        <v>0</v>
      </c>
      <c r="BH93" s="185">
        <f t="shared" si="7"/>
        <v>0</v>
      </c>
      <c r="BI93" s="185">
        <f t="shared" si="8"/>
        <v>0</v>
      </c>
      <c r="BJ93" s="17" t="s">
        <v>80</v>
      </c>
      <c r="BK93" s="185">
        <f t="shared" si="9"/>
        <v>0</v>
      </c>
      <c r="BL93" s="17" t="s">
        <v>194</v>
      </c>
      <c r="BM93" s="184" t="s">
        <v>188</v>
      </c>
    </row>
    <row r="94" spans="1:65" s="2" customFormat="1" ht="24.2" customHeight="1" x14ac:dyDescent="0.2">
      <c r="A94" s="34"/>
      <c r="B94" s="35"/>
      <c r="C94" s="173" t="s">
        <v>158</v>
      </c>
      <c r="D94" s="173" t="s">
        <v>146</v>
      </c>
      <c r="E94" s="174" t="s">
        <v>1797</v>
      </c>
      <c r="F94" s="175" t="s">
        <v>1798</v>
      </c>
      <c r="G94" s="176" t="s">
        <v>296</v>
      </c>
      <c r="H94" s="177">
        <v>5</v>
      </c>
      <c r="I94" s="178"/>
      <c r="J94" s="179">
        <f t="shared" si="0"/>
        <v>0</v>
      </c>
      <c r="K94" s="175" t="s">
        <v>19</v>
      </c>
      <c r="L94" s="39"/>
      <c r="M94" s="180" t="s">
        <v>19</v>
      </c>
      <c r="N94" s="181" t="s">
        <v>43</v>
      </c>
      <c r="O94" s="64"/>
      <c r="P94" s="182">
        <f t="shared" si="1"/>
        <v>0</v>
      </c>
      <c r="Q94" s="182">
        <v>0</v>
      </c>
      <c r="R94" s="182">
        <f t="shared" si="2"/>
        <v>0</v>
      </c>
      <c r="S94" s="182">
        <v>0</v>
      </c>
      <c r="T94" s="183">
        <f t="shared" si="3"/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84" t="s">
        <v>194</v>
      </c>
      <c r="AT94" s="184" t="s">
        <v>146</v>
      </c>
      <c r="AU94" s="184" t="s">
        <v>82</v>
      </c>
      <c r="AY94" s="17" t="s">
        <v>143</v>
      </c>
      <c r="BE94" s="185">
        <f t="shared" si="4"/>
        <v>0</v>
      </c>
      <c r="BF94" s="185">
        <f t="shared" si="5"/>
        <v>0</v>
      </c>
      <c r="BG94" s="185">
        <f t="shared" si="6"/>
        <v>0</v>
      </c>
      <c r="BH94" s="185">
        <f t="shared" si="7"/>
        <v>0</v>
      </c>
      <c r="BI94" s="185">
        <f t="shared" si="8"/>
        <v>0</v>
      </c>
      <c r="BJ94" s="17" t="s">
        <v>80</v>
      </c>
      <c r="BK94" s="185">
        <f t="shared" si="9"/>
        <v>0</v>
      </c>
      <c r="BL94" s="17" t="s">
        <v>194</v>
      </c>
      <c r="BM94" s="184" t="s">
        <v>194</v>
      </c>
    </row>
    <row r="95" spans="1:65" s="2" customFormat="1" ht="16.5" customHeight="1" x14ac:dyDescent="0.2">
      <c r="A95" s="34"/>
      <c r="B95" s="35"/>
      <c r="C95" s="173" t="s">
        <v>202</v>
      </c>
      <c r="D95" s="173" t="s">
        <v>146</v>
      </c>
      <c r="E95" s="174" t="s">
        <v>1799</v>
      </c>
      <c r="F95" s="175" t="s">
        <v>1800</v>
      </c>
      <c r="G95" s="176" t="s">
        <v>296</v>
      </c>
      <c r="H95" s="177">
        <v>2</v>
      </c>
      <c r="I95" s="178"/>
      <c r="J95" s="179">
        <f t="shared" si="0"/>
        <v>0</v>
      </c>
      <c r="K95" s="175" t="s">
        <v>19</v>
      </c>
      <c r="L95" s="39"/>
      <c r="M95" s="180" t="s">
        <v>19</v>
      </c>
      <c r="N95" s="181" t="s">
        <v>43</v>
      </c>
      <c r="O95" s="64"/>
      <c r="P95" s="182">
        <f t="shared" si="1"/>
        <v>0</v>
      </c>
      <c r="Q95" s="182">
        <v>0</v>
      </c>
      <c r="R95" s="182">
        <f t="shared" si="2"/>
        <v>0</v>
      </c>
      <c r="S95" s="182">
        <v>0</v>
      </c>
      <c r="T95" s="183">
        <f t="shared" si="3"/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4" t="s">
        <v>194</v>
      </c>
      <c r="AT95" s="184" t="s">
        <v>146</v>
      </c>
      <c r="AU95" s="184" t="s">
        <v>82</v>
      </c>
      <c r="AY95" s="17" t="s">
        <v>143</v>
      </c>
      <c r="BE95" s="185">
        <f t="shared" si="4"/>
        <v>0</v>
      </c>
      <c r="BF95" s="185">
        <f t="shared" si="5"/>
        <v>0</v>
      </c>
      <c r="BG95" s="185">
        <f t="shared" si="6"/>
        <v>0</v>
      </c>
      <c r="BH95" s="185">
        <f t="shared" si="7"/>
        <v>0</v>
      </c>
      <c r="BI95" s="185">
        <f t="shared" si="8"/>
        <v>0</v>
      </c>
      <c r="BJ95" s="17" t="s">
        <v>80</v>
      </c>
      <c r="BK95" s="185">
        <f t="shared" si="9"/>
        <v>0</v>
      </c>
      <c r="BL95" s="17" t="s">
        <v>194</v>
      </c>
      <c r="BM95" s="184" t="s">
        <v>196</v>
      </c>
    </row>
    <row r="96" spans="1:65" s="2" customFormat="1" ht="24.2" customHeight="1" x14ac:dyDescent="0.2">
      <c r="A96" s="34"/>
      <c r="B96" s="35"/>
      <c r="C96" s="173" t="s">
        <v>176</v>
      </c>
      <c r="D96" s="173" t="s">
        <v>146</v>
      </c>
      <c r="E96" s="174" t="s">
        <v>1801</v>
      </c>
      <c r="F96" s="175" t="s">
        <v>1802</v>
      </c>
      <c r="G96" s="176" t="s">
        <v>251</v>
      </c>
      <c r="H96" s="177">
        <v>60</v>
      </c>
      <c r="I96" s="178"/>
      <c r="J96" s="179">
        <f t="shared" si="0"/>
        <v>0</v>
      </c>
      <c r="K96" s="175" t="s">
        <v>19</v>
      </c>
      <c r="L96" s="39"/>
      <c r="M96" s="180" t="s">
        <v>19</v>
      </c>
      <c r="N96" s="181" t="s">
        <v>43</v>
      </c>
      <c r="O96" s="64"/>
      <c r="P96" s="182">
        <f t="shared" si="1"/>
        <v>0</v>
      </c>
      <c r="Q96" s="182">
        <v>0</v>
      </c>
      <c r="R96" s="182">
        <f t="shared" si="2"/>
        <v>0</v>
      </c>
      <c r="S96" s="182">
        <v>0</v>
      </c>
      <c r="T96" s="183">
        <f t="shared" si="3"/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4" t="s">
        <v>194</v>
      </c>
      <c r="AT96" s="184" t="s">
        <v>146</v>
      </c>
      <c r="AU96" s="184" t="s">
        <v>82</v>
      </c>
      <c r="AY96" s="17" t="s">
        <v>143</v>
      </c>
      <c r="BE96" s="185">
        <f t="shared" si="4"/>
        <v>0</v>
      </c>
      <c r="BF96" s="185">
        <f t="shared" si="5"/>
        <v>0</v>
      </c>
      <c r="BG96" s="185">
        <f t="shared" si="6"/>
        <v>0</v>
      </c>
      <c r="BH96" s="185">
        <f t="shared" si="7"/>
        <v>0</v>
      </c>
      <c r="BI96" s="185">
        <f t="shared" si="8"/>
        <v>0</v>
      </c>
      <c r="BJ96" s="17" t="s">
        <v>80</v>
      </c>
      <c r="BK96" s="185">
        <f t="shared" si="9"/>
        <v>0</v>
      </c>
      <c r="BL96" s="17" t="s">
        <v>194</v>
      </c>
      <c r="BM96" s="184" t="s">
        <v>201</v>
      </c>
    </row>
    <row r="97" spans="1:65" s="2" customFormat="1" ht="49.15" customHeight="1" x14ac:dyDescent="0.2">
      <c r="A97" s="34"/>
      <c r="B97" s="35"/>
      <c r="C97" s="173" t="s">
        <v>215</v>
      </c>
      <c r="D97" s="173" t="s">
        <v>146</v>
      </c>
      <c r="E97" s="174" t="s">
        <v>1803</v>
      </c>
      <c r="F97" s="175" t="s">
        <v>1804</v>
      </c>
      <c r="G97" s="176" t="s">
        <v>180</v>
      </c>
      <c r="H97" s="177">
        <v>0.151</v>
      </c>
      <c r="I97" s="178"/>
      <c r="J97" s="179">
        <f t="shared" si="0"/>
        <v>0</v>
      </c>
      <c r="K97" s="175" t="s">
        <v>19</v>
      </c>
      <c r="L97" s="39"/>
      <c r="M97" s="180" t="s">
        <v>19</v>
      </c>
      <c r="N97" s="181" t="s">
        <v>43</v>
      </c>
      <c r="O97" s="64"/>
      <c r="P97" s="182">
        <f t="shared" si="1"/>
        <v>0</v>
      </c>
      <c r="Q97" s="182">
        <v>0</v>
      </c>
      <c r="R97" s="182">
        <f t="shared" si="2"/>
        <v>0</v>
      </c>
      <c r="S97" s="182">
        <v>0</v>
      </c>
      <c r="T97" s="183">
        <f t="shared" si="3"/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84" t="s">
        <v>194</v>
      </c>
      <c r="AT97" s="184" t="s">
        <v>146</v>
      </c>
      <c r="AU97" s="184" t="s">
        <v>82</v>
      </c>
      <c r="AY97" s="17" t="s">
        <v>143</v>
      </c>
      <c r="BE97" s="185">
        <f t="shared" si="4"/>
        <v>0</v>
      </c>
      <c r="BF97" s="185">
        <f t="shared" si="5"/>
        <v>0</v>
      </c>
      <c r="BG97" s="185">
        <f t="shared" si="6"/>
        <v>0</v>
      </c>
      <c r="BH97" s="185">
        <f t="shared" si="7"/>
        <v>0</v>
      </c>
      <c r="BI97" s="185">
        <f t="shared" si="8"/>
        <v>0</v>
      </c>
      <c r="BJ97" s="17" t="s">
        <v>80</v>
      </c>
      <c r="BK97" s="185">
        <f t="shared" si="9"/>
        <v>0</v>
      </c>
      <c r="BL97" s="17" t="s">
        <v>194</v>
      </c>
      <c r="BM97" s="184" t="s">
        <v>205</v>
      </c>
    </row>
    <row r="98" spans="1:65" s="12" customFormat="1" ht="22.9" customHeight="1" x14ac:dyDescent="0.2">
      <c r="B98" s="157"/>
      <c r="C98" s="158"/>
      <c r="D98" s="159" t="s">
        <v>71</v>
      </c>
      <c r="E98" s="171" t="s">
        <v>1805</v>
      </c>
      <c r="F98" s="171" t="s">
        <v>1806</v>
      </c>
      <c r="G98" s="158"/>
      <c r="H98" s="158"/>
      <c r="I98" s="161"/>
      <c r="J98" s="172">
        <f>BK98</f>
        <v>0</v>
      </c>
      <c r="K98" s="158"/>
      <c r="L98" s="163"/>
      <c r="M98" s="164"/>
      <c r="N98" s="165"/>
      <c r="O98" s="165"/>
      <c r="P98" s="166">
        <f>SUM(P99:P106)</f>
        <v>0</v>
      </c>
      <c r="Q98" s="165"/>
      <c r="R98" s="166">
        <f>SUM(R99:R106)</f>
        <v>0</v>
      </c>
      <c r="S98" s="165"/>
      <c r="T98" s="167">
        <f>SUM(T99:T106)</f>
        <v>0</v>
      </c>
      <c r="AR98" s="168" t="s">
        <v>82</v>
      </c>
      <c r="AT98" s="169" t="s">
        <v>71</v>
      </c>
      <c r="AU98" s="169" t="s">
        <v>80</v>
      </c>
      <c r="AY98" s="168" t="s">
        <v>143</v>
      </c>
      <c r="BK98" s="170">
        <f>SUM(BK99:BK106)</f>
        <v>0</v>
      </c>
    </row>
    <row r="99" spans="1:65" s="2" customFormat="1" ht="24.2" customHeight="1" x14ac:dyDescent="0.2">
      <c r="A99" s="34"/>
      <c r="B99" s="35"/>
      <c r="C99" s="173" t="s">
        <v>181</v>
      </c>
      <c r="D99" s="173" t="s">
        <v>146</v>
      </c>
      <c r="E99" s="174" t="s">
        <v>1807</v>
      </c>
      <c r="F99" s="175" t="s">
        <v>1808</v>
      </c>
      <c r="G99" s="176" t="s">
        <v>251</v>
      </c>
      <c r="H99" s="177">
        <v>50</v>
      </c>
      <c r="I99" s="178"/>
      <c r="J99" s="179">
        <f t="shared" ref="J99:J106" si="10">ROUND(I99*H99,2)</f>
        <v>0</v>
      </c>
      <c r="K99" s="175" t="s">
        <v>19</v>
      </c>
      <c r="L99" s="39"/>
      <c r="M99" s="180" t="s">
        <v>19</v>
      </c>
      <c r="N99" s="181" t="s">
        <v>43</v>
      </c>
      <c r="O99" s="64"/>
      <c r="P99" s="182">
        <f t="shared" ref="P99:P106" si="11">O99*H99</f>
        <v>0</v>
      </c>
      <c r="Q99" s="182">
        <v>0</v>
      </c>
      <c r="R99" s="182">
        <f t="shared" ref="R99:R106" si="12">Q99*H99</f>
        <v>0</v>
      </c>
      <c r="S99" s="182">
        <v>0</v>
      </c>
      <c r="T99" s="183">
        <f t="shared" ref="T99:T106" si="13"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84" t="s">
        <v>194</v>
      </c>
      <c r="AT99" s="184" t="s">
        <v>146</v>
      </c>
      <c r="AU99" s="184" t="s">
        <v>82</v>
      </c>
      <c r="AY99" s="17" t="s">
        <v>143</v>
      </c>
      <c r="BE99" s="185">
        <f t="shared" ref="BE99:BE106" si="14">IF(N99="základní",J99,0)</f>
        <v>0</v>
      </c>
      <c r="BF99" s="185">
        <f t="shared" ref="BF99:BF106" si="15">IF(N99="snížená",J99,0)</f>
        <v>0</v>
      </c>
      <c r="BG99" s="185">
        <f t="shared" ref="BG99:BG106" si="16">IF(N99="zákl. přenesená",J99,0)</f>
        <v>0</v>
      </c>
      <c r="BH99" s="185">
        <f t="shared" ref="BH99:BH106" si="17">IF(N99="sníž. přenesená",J99,0)</f>
        <v>0</v>
      </c>
      <c r="BI99" s="185">
        <f t="shared" ref="BI99:BI106" si="18">IF(N99="nulová",J99,0)</f>
        <v>0</v>
      </c>
      <c r="BJ99" s="17" t="s">
        <v>80</v>
      </c>
      <c r="BK99" s="185">
        <f t="shared" ref="BK99:BK106" si="19">ROUND(I99*H99,2)</f>
        <v>0</v>
      </c>
      <c r="BL99" s="17" t="s">
        <v>194</v>
      </c>
      <c r="BM99" s="184" t="s">
        <v>213</v>
      </c>
    </row>
    <row r="100" spans="1:65" s="2" customFormat="1" ht="33" customHeight="1" x14ac:dyDescent="0.2">
      <c r="A100" s="34"/>
      <c r="B100" s="35"/>
      <c r="C100" s="173" t="s">
        <v>225</v>
      </c>
      <c r="D100" s="173" t="s">
        <v>146</v>
      </c>
      <c r="E100" s="174" t="s">
        <v>1809</v>
      </c>
      <c r="F100" s="175" t="s">
        <v>1810</v>
      </c>
      <c r="G100" s="176" t="s">
        <v>251</v>
      </c>
      <c r="H100" s="177">
        <v>140</v>
      </c>
      <c r="I100" s="178"/>
      <c r="J100" s="179">
        <f t="shared" si="10"/>
        <v>0</v>
      </c>
      <c r="K100" s="175" t="s">
        <v>19</v>
      </c>
      <c r="L100" s="39"/>
      <c r="M100" s="180" t="s">
        <v>19</v>
      </c>
      <c r="N100" s="181" t="s">
        <v>43</v>
      </c>
      <c r="O100" s="64"/>
      <c r="P100" s="182">
        <f t="shared" si="11"/>
        <v>0</v>
      </c>
      <c r="Q100" s="182">
        <v>0</v>
      </c>
      <c r="R100" s="182">
        <f t="shared" si="12"/>
        <v>0</v>
      </c>
      <c r="S100" s="182">
        <v>0</v>
      </c>
      <c r="T100" s="183">
        <f t="shared" si="13"/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84" t="s">
        <v>194</v>
      </c>
      <c r="AT100" s="184" t="s">
        <v>146</v>
      </c>
      <c r="AU100" s="184" t="s">
        <v>82</v>
      </c>
      <c r="AY100" s="17" t="s">
        <v>143</v>
      </c>
      <c r="BE100" s="185">
        <f t="shared" si="14"/>
        <v>0</v>
      </c>
      <c r="BF100" s="185">
        <f t="shared" si="15"/>
        <v>0</v>
      </c>
      <c r="BG100" s="185">
        <f t="shared" si="16"/>
        <v>0</v>
      </c>
      <c r="BH100" s="185">
        <f t="shared" si="17"/>
        <v>0</v>
      </c>
      <c r="BI100" s="185">
        <f t="shared" si="18"/>
        <v>0</v>
      </c>
      <c r="BJ100" s="17" t="s">
        <v>80</v>
      </c>
      <c r="BK100" s="185">
        <f t="shared" si="19"/>
        <v>0</v>
      </c>
      <c r="BL100" s="17" t="s">
        <v>194</v>
      </c>
      <c r="BM100" s="184" t="s">
        <v>218</v>
      </c>
    </row>
    <row r="101" spans="1:65" s="2" customFormat="1" ht="55.5" customHeight="1" x14ac:dyDescent="0.2">
      <c r="A101" s="34"/>
      <c r="B101" s="35"/>
      <c r="C101" s="173" t="s">
        <v>188</v>
      </c>
      <c r="D101" s="173" t="s">
        <v>146</v>
      </c>
      <c r="E101" s="174" t="s">
        <v>1811</v>
      </c>
      <c r="F101" s="175" t="s">
        <v>1812</v>
      </c>
      <c r="G101" s="176" t="s">
        <v>251</v>
      </c>
      <c r="H101" s="177">
        <v>140</v>
      </c>
      <c r="I101" s="178"/>
      <c r="J101" s="179">
        <f t="shared" si="10"/>
        <v>0</v>
      </c>
      <c r="K101" s="175" t="s">
        <v>19</v>
      </c>
      <c r="L101" s="39"/>
      <c r="M101" s="180" t="s">
        <v>19</v>
      </c>
      <c r="N101" s="181" t="s">
        <v>43</v>
      </c>
      <c r="O101" s="64"/>
      <c r="P101" s="182">
        <f t="shared" si="11"/>
        <v>0</v>
      </c>
      <c r="Q101" s="182">
        <v>0</v>
      </c>
      <c r="R101" s="182">
        <f t="shared" si="12"/>
        <v>0</v>
      </c>
      <c r="S101" s="182">
        <v>0</v>
      </c>
      <c r="T101" s="183">
        <f t="shared" si="13"/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84" t="s">
        <v>194</v>
      </c>
      <c r="AT101" s="184" t="s">
        <v>146</v>
      </c>
      <c r="AU101" s="184" t="s">
        <v>82</v>
      </c>
      <c r="AY101" s="17" t="s">
        <v>143</v>
      </c>
      <c r="BE101" s="185">
        <f t="shared" si="14"/>
        <v>0</v>
      </c>
      <c r="BF101" s="185">
        <f t="shared" si="15"/>
        <v>0</v>
      </c>
      <c r="BG101" s="185">
        <f t="shared" si="16"/>
        <v>0</v>
      </c>
      <c r="BH101" s="185">
        <f t="shared" si="17"/>
        <v>0</v>
      </c>
      <c r="BI101" s="185">
        <f t="shared" si="18"/>
        <v>0</v>
      </c>
      <c r="BJ101" s="17" t="s">
        <v>80</v>
      </c>
      <c r="BK101" s="185">
        <f t="shared" si="19"/>
        <v>0</v>
      </c>
      <c r="BL101" s="17" t="s">
        <v>194</v>
      </c>
      <c r="BM101" s="184" t="s">
        <v>222</v>
      </c>
    </row>
    <row r="102" spans="1:65" s="2" customFormat="1" ht="33" customHeight="1" x14ac:dyDescent="0.2">
      <c r="A102" s="34"/>
      <c r="B102" s="35"/>
      <c r="C102" s="173" t="s">
        <v>8</v>
      </c>
      <c r="D102" s="173" t="s">
        <v>146</v>
      </c>
      <c r="E102" s="174" t="s">
        <v>1813</v>
      </c>
      <c r="F102" s="175" t="s">
        <v>1814</v>
      </c>
      <c r="G102" s="176" t="s">
        <v>296</v>
      </c>
      <c r="H102" s="177">
        <v>1</v>
      </c>
      <c r="I102" s="178"/>
      <c r="J102" s="179">
        <f t="shared" si="10"/>
        <v>0</v>
      </c>
      <c r="K102" s="175" t="s">
        <v>19</v>
      </c>
      <c r="L102" s="39"/>
      <c r="M102" s="180" t="s">
        <v>19</v>
      </c>
      <c r="N102" s="181" t="s">
        <v>43</v>
      </c>
      <c r="O102" s="64"/>
      <c r="P102" s="182">
        <f t="shared" si="11"/>
        <v>0</v>
      </c>
      <c r="Q102" s="182">
        <v>0</v>
      </c>
      <c r="R102" s="182">
        <f t="shared" si="12"/>
        <v>0</v>
      </c>
      <c r="S102" s="182">
        <v>0</v>
      </c>
      <c r="T102" s="183">
        <f t="shared" si="13"/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84" t="s">
        <v>194</v>
      </c>
      <c r="AT102" s="184" t="s">
        <v>146</v>
      </c>
      <c r="AU102" s="184" t="s">
        <v>82</v>
      </c>
      <c r="AY102" s="17" t="s">
        <v>143</v>
      </c>
      <c r="BE102" s="185">
        <f t="shared" si="14"/>
        <v>0</v>
      </c>
      <c r="BF102" s="185">
        <f t="shared" si="15"/>
        <v>0</v>
      </c>
      <c r="BG102" s="185">
        <f t="shared" si="16"/>
        <v>0</v>
      </c>
      <c r="BH102" s="185">
        <f t="shared" si="17"/>
        <v>0</v>
      </c>
      <c r="BI102" s="185">
        <f t="shared" si="18"/>
        <v>0</v>
      </c>
      <c r="BJ102" s="17" t="s">
        <v>80</v>
      </c>
      <c r="BK102" s="185">
        <f t="shared" si="19"/>
        <v>0</v>
      </c>
      <c r="BL102" s="17" t="s">
        <v>194</v>
      </c>
      <c r="BM102" s="184" t="s">
        <v>228</v>
      </c>
    </row>
    <row r="103" spans="1:65" s="2" customFormat="1" ht="24.2" customHeight="1" x14ac:dyDescent="0.2">
      <c r="A103" s="34"/>
      <c r="B103" s="35"/>
      <c r="C103" s="173" t="s">
        <v>194</v>
      </c>
      <c r="D103" s="173" t="s">
        <v>146</v>
      </c>
      <c r="E103" s="174" t="s">
        <v>1815</v>
      </c>
      <c r="F103" s="175" t="s">
        <v>1816</v>
      </c>
      <c r="G103" s="176" t="s">
        <v>296</v>
      </c>
      <c r="H103" s="177">
        <v>2</v>
      </c>
      <c r="I103" s="178"/>
      <c r="J103" s="179">
        <f t="shared" si="10"/>
        <v>0</v>
      </c>
      <c r="K103" s="175" t="s">
        <v>19</v>
      </c>
      <c r="L103" s="39"/>
      <c r="M103" s="180" t="s">
        <v>19</v>
      </c>
      <c r="N103" s="181" t="s">
        <v>43</v>
      </c>
      <c r="O103" s="64"/>
      <c r="P103" s="182">
        <f t="shared" si="11"/>
        <v>0</v>
      </c>
      <c r="Q103" s="182">
        <v>0</v>
      </c>
      <c r="R103" s="182">
        <f t="shared" si="12"/>
        <v>0</v>
      </c>
      <c r="S103" s="182">
        <v>0</v>
      </c>
      <c r="T103" s="183">
        <f t="shared" si="13"/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84" t="s">
        <v>194</v>
      </c>
      <c r="AT103" s="184" t="s">
        <v>146</v>
      </c>
      <c r="AU103" s="184" t="s">
        <v>82</v>
      </c>
      <c r="AY103" s="17" t="s">
        <v>143</v>
      </c>
      <c r="BE103" s="185">
        <f t="shared" si="14"/>
        <v>0</v>
      </c>
      <c r="BF103" s="185">
        <f t="shared" si="15"/>
        <v>0</v>
      </c>
      <c r="BG103" s="185">
        <f t="shared" si="16"/>
        <v>0</v>
      </c>
      <c r="BH103" s="185">
        <f t="shared" si="17"/>
        <v>0</v>
      </c>
      <c r="BI103" s="185">
        <f t="shared" si="18"/>
        <v>0</v>
      </c>
      <c r="BJ103" s="17" t="s">
        <v>80</v>
      </c>
      <c r="BK103" s="185">
        <f t="shared" si="19"/>
        <v>0</v>
      </c>
      <c r="BL103" s="17" t="s">
        <v>194</v>
      </c>
      <c r="BM103" s="184" t="s">
        <v>232</v>
      </c>
    </row>
    <row r="104" spans="1:65" s="2" customFormat="1" ht="37.9" customHeight="1" x14ac:dyDescent="0.2">
      <c r="A104" s="34"/>
      <c r="B104" s="35"/>
      <c r="C104" s="173" t="s">
        <v>248</v>
      </c>
      <c r="D104" s="173" t="s">
        <v>146</v>
      </c>
      <c r="E104" s="174" t="s">
        <v>1817</v>
      </c>
      <c r="F104" s="175" t="s">
        <v>1818</v>
      </c>
      <c r="G104" s="176" t="s">
        <v>251</v>
      </c>
      <c r="H104" s="177">
        <v>140</v>
      </c>
      <c r="I104" s="178"/>
      <c r="J104" s="179">
        <f t="shared" si="10"/>
        <v>0</v>
      </c>
      <c r="K104" s="175" t="s">
        <v>19</v>
      </c>
      <c r="L104" s="39"/>
      <c r="M104" s="180" t="s">
        <v>19</v>
      </c>
      <c r="N104" s="181" t="s">
        <v>43</v>
      </c>
      <c r="O104" s="64"/>
      <c r="P104" s="182">
        <f t="shared" si="11"/>
        <v>0</v>
      </c>
      <c r="Q104" s="182">
        <v>0</v>
      </c>
      <c r="R104" s="182">
        <f t="shared" si="12"/>
        <v>0</v>
      </c>
      <c r="S104" s="182">
        <v>0</v>
      </c>
      <c r="T104" s="183">
        <f t="shared" si="13"/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4" t="s">
        <v>194</v>
      </c>
      <c r="AT104" s="184" t="s">
        <v>146</v>
      </c>
      <c r="AU104" s="184" t="s">
        <v>82</v>
      </c>
      <c r="AY104" s="17" t="s">
        <v>143</v>
      </c>
      <c r="BE104" s="185">
        <f t="shared" si="14"/>
        <v>0</v>
      </c>
      <c r="BF104" s="185">
        <f t="shared" si="15"/>
        <v>0</v>
      </c>
      <c r="BG104" s="185">
        <f t="shared" si="16"/>
        <v>0</v>
      </c>
      <c r="BH104" s="185">
        <f t="shared" si="17"/>
        <v>0</v>
      </c>
      <c r="BI104" s="185">
        <f t="shared" si="18"/>
        <v>0</v>
      </c>
      <c r="BJ104" s="17" t="s">
        <v>80</v>
      </c>
      <c r="BK104" s="185">
        <f t="shared" si="19"/>
        <v>0</v>
      </c>
      <c r="BL104" s="17" t="s">
        <v>194</v>
      </c>
      <c r="BM104" s="184" t="s">
        <v>237</v>
      </c>
    </row>
    <row r="105" spans="1:65" s="2" customFormat="1" ht="33" customHeight="1" x14ac:dyDescent="0.2">
      <c r="A105" s="34"/>
      <c r="B105" s="35"/>
      <c r="C105" s="173" t="s">
        <v>196</v>
      </c>
      <c r="D105" s="173" t="s">
        <v>146</v>
      </c>
      <c r="E105" s="174" t="s">
        <v>1819</v>
      </c>
      <c r="F105" s="175" t="s">
        <v>1820</v>
      </c>
      <c r="G105" s="176" t="s">
        <v>251</v>
      </c>
      <c r="H105" s="177">
        <v>140</v>
      </c>
      <c r="I105" s="178"/>
      <c r="J105" s="179">
        <f t="shared" si="10"/>
        <v>0</v>
      </c>
      <c r="K105" s="175" t="s">
        <v>19</v>
      </c>
      <c r="L105" s="39"/>
      <c r="M105" s="180" t="s">
        <v>19</v>
      </c>
      <c r="N105" s="181" t="s">
        <v>43</v>
      </c>
      <c r="O105" s="64"/>
      <c r="P105" s="182">
        <f t="shared" si="11"/>
        <v>0</v>
      </c>
      <c r="Q105" s="182">
        <v>0</v>
      </c>
      <c r="R105" s="182">
        <f t="shared" si="12"/>
        <v>0</v>
      </c>
      <c r="S105" s="182">
        <v>0</v>
      </c>
      <c r="T105" s="183">
        <f t="shared" si="13"/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84" t="s">
        <v>194</v>
      </c>
      <c r="AT105" s="184" t="s">
        <v>146</v>
      </c>
      <c r="AU105" s="184" t="s">
        <v>82</v>
      </c>
      <c r="AY105" s="17" t="s">
        <v>143</v>
      </c>
      <c r="BE105" s="185">
        <f t="shared" si="14"/>
        <v>0</v>
      </c>
      <c r="BF105" s="185">
        <f t="shared" si="15"/>
        <v>0</v>
      </c>
      <c r="BG105" s="185">
        <f t="shared" si="16"/>
        <v>0</v>
      </c>
      <c r="BH105" s="185">
        <f t="shared" si="17"/>
        <v>0</v>
      </c>
      <c r="BI105" s="185">
        <f t="shared" si="18"/>
        <v>0</v>
      </c>
      <c r="BJ105" s="17" t="s">
        <v>80</v>
      </c>
      <c r="BK105" s="185">
        <f t="shared" si="19"/>
        <v>0</v>
      </c>
      <c r="BL105" s="17" t="s">
        <v>194</v>
      </c>
      <c r="BM105" s="184" t="s">
        <v>245</v>
      </c>
    </row>
    <row r="106" spans="1:65" s="2" customFormat="1" ht="44.25" customHeight="1" x14ac:dyDescent="0.2">
      <c r="A106" s="34"/>
      <c r="B106" s="35"/>
      <c r="C106" s="173" t="s">
        <v>260</v>
      </c>
      <c r="D106" s="173" t="s">
        <v>146</v>
      </c>
      <c r="E106" s="174" t="s">
        <v>1821</v>
      </c>
      <c r="F106" s="175" t="s">
        <v>1822</v>
      </c>
      <c r="G106" s="176" t="s">
        <v>180</v>
      </c>
      <c r="H106" s="177">
        <v>0.156</v>
      </c>
      <c r="I106" s="178"/>
      <c r="J106" s="179">
        <f t="shared" si="10"/>
        <v>0</v>
      </c>
      <c r="K106" s="175" t="s">
        <v>19</v>
      </c>
      <c r="L106" s="39"/>
      <c r="M106" s="180" t="s">
        <v>19</v>
      </c>
      <c r="N106" s="181" t="s">
        <v>43</v>
      </c>
      <c r="O106" s="64"/>
      <c r="P106" s="182">
        <f t="shared" si="11"/>
        <v>0</v>
      </c>
      <c r="Q106" s="182">
        <v>0</v>
      </c>
      <c r="R106" s="182">
        <f t="shared" si="12"/>
        <v>0</v>
      </c>
      <c r="S106" s="182">
        <v>0</v>
      </c>
      <c r="T106" s="183">
        <f t="shared" si="13"/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84" t="s">
        <v>194</v>
      </c>
      <c r="AT106" s="184" t="s">
        <v>146</v>
      </c>
      <c r="AU106" s="184" t="s">
        <v>82</v>
      </c>
      <c r="AY106" s="17" t="s">
        <v>143</v>
      </c>
      <c r="BE106" s="185">
        <f t="shared" si="14"/>
        <v>0</v>
      </c>
      <c r="BF106" s="185">
        <f t="shared" si="15"/>
        <v>0</v>
      </c>
      <c r="BG106" s="185">
        <f t="shared" si="16"/>
        <v>0</v>
      </c>
      <c r="BH106" s="185">
        <f t="shared" si="17"/>
        <v>0</v>
      </c>
      <c r="BI106" s="185">
        <f t="shared" si="18"/>
        <v>0</v>
      </c>
      <c r="BJ106" s="17" t="s">
        <v>80</v>
      </c>
      <c r="BK106" s="185">
        <f t="shared" si="19"/>
        <v>0</v>
      </c>
      <c r="BL106" s="17" t="s">
        <v>194</v>
      </c>
      <c r="BM106" s="184" t="s">
        <v>252</v>
      </c>
    </row>
    <row r="107" spans="1:65" s="12" customFormat="1" ht="22.9" customHeight="1" x14ac:dyDescent="0.2">
      <c r="B107" s="157"/>
      <c r="C107" s="158"/>
      <c r="D107" s="159" t="s">
        <v>71</v>
      </c>
      <c r="E107" s="171" t="s">
        <v>1823</v>
      </c>
      <c r="F107" s="171" t="s">
        <v>1824</v>
      </c>
      <c r="G107" s="158"/>
      <c r="H107" s="158"/>
      <c r="I107" s="161"/>
      <c r="J107" s="172">
        <f>BK107</f>
        <v>0</v>
      </c>
      <c r="K107" s="158"/>
      <c r="L107" s="163"/>
      <c r="M107" s="164"/>
      <c r="N107" s="165"/>
      <c r="O107" s="165"/>
      <c r="P107" s="166">
        <f>SUM(P108:P125)</f>
        <v>0</v>
      </c>
      <c r="Q107" s="165"/>
      <c r="R107" s="166">
        <f>SUM(R108:R125)</f>
        <v>0</v>
      </c>
      <c r="S107" s="165"/>
      <c r="T107" s="167">
        <f>SUM(T108:T125)</f>
        <v>0</v>
      </c>
      <c r="AR107" s="168" t="s">
        <v>82</v>
      </c>
      <c r="AT107" s="169" t="s">
        <v>71</v>
      </c>
      <c r="AU107" s="169" t="s">
        <v>80</v>
      </c>
      <c r="AY107" s="168" t="s">
        <v>143</v>
      </c>
      <c r="BK107" s="170">
        <f>SUM(BK108:BK125)</f>
        <v>0</v>
      </c>
    </row>
    <row r="108" spans="1:65" s="2" customFormat="1" ht="24.2" customHeight="1" x14ac:dyDescent="0.2">
      <c r="A108" s="34"/>
      <c r="B108" s="35"/>
      <c r="C108" s="173" t="s">
        <v>201</v>
      </c>
      <c r="D108" s="173" t="s">
        <v>146</v>
      </c>
      <c r="E108" s="174" t="s">
        <v>1825</v>
      </c>
      <c r="F108" s="175" t="s">
        <v>1826</v>
      </c>
      <c r="G108" s="176" t="s">
        <v>1358</v>
      </c>
      <c r="H108" s="177">
        <v>4</v>
      </c>
      <c r="I108" s="178"/>
      <c r="J108" s="179">
        <f t="shared" ref="J108:J125" si="20">ROUND(I108*H108,2)</f>
        <v>0</v>
      </c>
      <c r="K108" s="175" t="s">
        <v>19</v>
      </c>
      <c r="L108" s="39"/>
      <c r="M108" s="180" t="s">
        <v>19</v>
      </c>
      <c r="N108" s="181" t="s">
        <v>43</v>
      </c>
      <c r="O108" s="64"/>
      <c r="P108" s="182">
        <f t="shared" ref="P108:P125" si="21">O108*H108</f>
        <v>0</v>
      </c>
      <c r="Q108" s="182">
        <v>0</v>
      </c>
      <c r="R108" s="182">
        <f t="shared" ref="R108:R125" si="22">Q108*H108</f>
        <v>0</v>
      </c>
      <c r="S108" s="182">
        <v>0</v>
      </c>
      <c r="T108" s="183">
        <f t="shared" ref="T108:T125" si="23"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84" t="s">
        <v>194</v>
      </c>
      <c r="AT108" s="184" t="s">
        <v>146</v>
      </c>
      <c r="AU108" s="184" t="s">
        <v>82</v>
      </c>
      <c r="AY108" s="17" t="s">
        <v>143</v>
      </c>
      <c r="BE108" s="185">
        <f t="shared" ref="BE108:BE125" si="24">IF(N108="základní",J108,0)</f>
        <v>0</v>
      </c>
      <c r="BF108" s="185">
        <f t="shared" ref="BF108:BF125" si="25">IF(N108="snížená",J108,0)</f>
        <v>0</v>
      </c>
      <c r="BG108" s="185">
        <f t="shared" ref="BG108:BG125" si="26">IF(N108="zákl. přenesená",J108,0)</f>
        <v>0</v>
      </c>
      <c r="BH108" s="185">
        <f t="shared" ref="BH108:BH125" si="27">IF(N108="sníž. přenesená",J108,0)</f>
        <v>0</v>
      </c>
      <c r="BI108" s="185">
        <f t="shared" ref="BI108:BI125" si="28">IF(N108="nulová",J108,0)</f>
        <v>0</v>
      </c>
      <c r="BJ108" s="17" t="s">
        <v>80</v>
      </c>
      <c r="BK108" s="185">
        <f t="shared" ref="BK108:BK125" si="29">ROUND(I108*H108,2)</f>
        <v>0</v>
      </c>
      <c r="BL108" s="17" t="s">
        <v>194</v>
      </c>
      <c r="BM108" s="184" t="s">
        <v>257</v>
      </c>
    </row>
    <row r="109" spans="1:65" s="2" customFormat="1" ht="33" customHeight="1" x14ac:dyDescent="0.2">
      <c r="A109" s="34"/>
      <c r="B109" s="35"/>
      <c r="C109" s="173" t="s">
        <v>7</v>
      </c>
      <c r="D109" s="173" t="s">
        <v>146</v>
      </c>
      <c r="E109" s="174" t="s">
        <v>1827</v>
      </c>
      <c r="F109" s="175" t="s">
        <v>1828</v>
      </c>
      <c r="G109" s="176" t="s">
        <v>1358</v>
      </c>
      <c r="H109" s="177">
        <v>4</v>
      </c>
      <c r="I109" s="178"/>
      <c r="J109" s="179">
        <f t="shared" si="20"/>
        <v>0</v>
      </c>
      <c r="K109" s="175" t="s">
        <v>19</v>
      </c>
      <c r="L109" s="39"/>
      <c r="M109" s="180" t="s">
        <v>19</v>
      </c>
      <c r="N109" s="181" t="s">
        <v>43</v>
      </c>
      <c r="O109" s="64"/>
      <c r="P109" s="182">
        <f t="shared" si="21"/>
        <v>0</v>
      </c>
      <c r="Q109" s="182">
        <v>0</v>
      </c>
      <c r="R109" s="182">
        <f t="shared" si="22"/>
        <v>0</v>
      </c>
      <c r="S109" s="182">
        <v>0</v>
      </c>
      <c r="T109" s="183">
        <f t="shared" si="23"/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84" t="s">
        <v>194</v>
      </c>
      <c r="AT109" s="184" t="s">
        <v>146</v>
      </c>
      <c r="AU109" s="184" t="s">
        <v>82</v>
      </c>
      <c r="AY109" s="17" t="s">
        <v>143</v>
      </c>
      <c r="BE109" s="185">
        <f t="shared" si="24"/>
        <v>0</v>
      </c>
      <c r="BF109" s="185">
        <f t="shared" si="25"/>
        <v>0</v>
      </c>
      <c r="BG109" s="185">
        <f t="shared" si="26"/>
        <v>0</v>
      </c>
      <c r="BH109" s="185">
        <f t="shared" si="27"/>
        <v>0</v>
      </c>
      <c r="BI109" s="185">
        <f t="shared" si="28"/>
        <v>0</v>
      </c>
      <c r="BJ109" s="17" t="s">
        <v>80</v>
      </c>
      <c r="BK109" s="185">
        <f t="shared" si="29"/>
        <v>0</v>
      </c>
      <c r="BL109" s="17" t="s">
        <v>194</v>
      </c>
      <c r="BM109" s="184" t="s">
        <v>263</v>
      </c>
    </row>
    <row r="110" spans="1:65" s="2" customFormat="1" ht="21.75" customHeight="1" x14ac:dyDescent="0.2">
      <c r="A110" s="34"/>
      <c r="B110" s="35"/>
      <c r="C110" s="173" t="s">
        <v>205</v>
      </c>
      <c r="D110" s="173" t="s">
        <v>146</v>
      </c>
      <c r="E110" s="174" t="s">
        <v>1829</v>
      </c>
      <c r="F110" s="175" t="s">
        <v>1830</v>
      </c>
      <c r="G110" s="176" t="s">
        <v>1358</v>
      </c>
      <c r="H110" s="177">
        <v>3</v>
      </c>
      <c r="I110" s="178"/>
      <c r="J110" s="179">
        <f t="shared" si="20"/>
        <v>0</v>
      </c>
      <c r="K110" s="175" t="s">
        <v>19</v>
      </c>
      <c r="L110" s="39"/>
      <c r="M110" s="180" t="s">
        <v>19</v>
      </c>
      <c r="N110" s="181" t="s">
        <v>43</v>
      </c>
      <c r="O110" s="64"/>
      <c r="P110" s="182">
        <f t="shared" si="21"/>
        <v>0</v>
      </c>
      <c r="Q110" s="182">
        <v>0</v>
      </c>
      <c r="R110" s="182">
        <f t="shared" si="22"/>
        <v>0</v>
      </c>
      <c r="S110" s="182">
        <v>0</v>
      </c>
      <c r="T110" s="183">
        <f t="shared" si="23"/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84" t="s">
        <v>194</v>
      </c>
      <c r="AT110" s="184" t="s">
        <v>146</v>
      </c>
      <c r="AU110" s="184" t="s">
        <v>82</v>
      </c>
      <c r="AY110" s="17" t="s">
        <v>143</v>
      </c>
      <c r="BE110" s="185">
        <f t="shared" si="24"/>
        <v>0</v>
      </c>
      <c r="BF110" s="185">
        <f t="shared" si="25"/>
        <v>0</v>
      </c>
      <c r="BG110" s="185">
        <f t="shared" si="26"/>
        <v>0</v>
      </c>
      <c r="BH110" s="185">
        <f t="shared" si="27"/>
        <v>0</v>
      </c>
      <c r="BI110" s="185">
        <f t="shared" si="28"/>
        <v>0</v>
      </c>
      <c r="BJ110" s="17" t="s">
        <v>80</v>
      </c>
      <c r="BK110" s="185">
        <f t="shared" si="29"/>
        <v>0</v>
      </c>
      <c r="BL110" s="17" t="s">
        <v>194</v>
      </c>
      <c r="BM110" s="184" t="s">
        <v>270</v>
      </c>
    </row>
    <row r="111" spans="1:65" s="2" customFormat="1" ht="37.9" customHeight="1" x14ac:dyDescent="0.2">
      <c r="A111" s="34"/>
      <c r="B111" s="35"/>
      <c r="C111" s="173" t="s">
        <v>280</v>
      </c>
      <c r="D111" s="173" t="s">
        <v>146</v>
      </c>
      <c r="E111" s="174" t="s">
        <v>1831</v>
      </c>
      <c r="F111" s="175" t="s">
        <v>1832</v>
      </c>
      <c r="G111" s="176" t="s">
        <v>1358</v>
      </c>
      <c r="H111" s="177">
        <v>4</v>
      </c>
      <c r="I111" s="178"/>
      <c r="J111" s="179">
        <f t="shared" si="20"/>
        <v>0</v>
      </c>
      <c r="K111" s="175" t="s">
        <v>19</v>
      </c>
      <c r="L111" s="39"/>
      <c r="M111" s="180" t="s">
        <v>19</v>
      </c>
      <c r="N111" s="181" t="s">
        <v>43</v>
      </c>
      <c r="O111" s="64"/>
      <c r="P111" s="182">
        <f t="shared" si="21"/>
        <v>0</v>
      </c>
      <c r="Q111" s="182">
        <v>0</v>
      </c>
      <c r="R111" s="182">
        <f t="shared" si="22"/>
        <v>0</v>
      </c>
      <c r="S111" s="182">
        <v>0</v>
      </c>
      <c r="T111" s="183">
        <f t="shared" si="23"/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84" t="s">
        <v>194</v>
      </c>
      <c r="AT111" s="184" t="s">
        <v>146</v>
      </c>
      <c r="AU111" s="184" t="s">
        <v>82</v>
      </c>
      <c r="AY111" s="17" t="s">
        <v>143</v>
      </c>
      <c r="BE111" s="185">
        <f t="shared" si="24"/>
        <v>0</v>
      </c>
      <c r="BF111" s="185">
        <f t="shared" si="25"/>
        <v>0</v>
      </c>
      <c r="BG111" s="185">
        <f t="shared" si="26"/>
        <v>0</v>
      </c>
      <c r="BH111" s="185">
        <f t="shared" si="27"/>
        <v>0</v>
      </c>
      <c r="BI111" s="185">
        <f t="shared" si="28"/>
        <v>0</v>
      </c>
      <c r="BJ111" s="17" t="s">
        <v>80</v>
      </c>
      <c r="BK111" s="185">
        <f t="shared" si="29"/>
        <v>0</v>
      </c>
      <c r="BL111" s="17" t="s">
        <v>194</v>
      </c>
      <c r="BM111" s="184" t="s">
        <v>276</v>
      </c>
    </row>
    <row r="112" spans="1:65" s="2" customFormat="1" ht="33" customHeight="1" x14ac:dyDescent="0.2">
      <c r="A112" s="34"/>
      <c r="B112" s="35"/>
      <c r="C112" s="173" t="s">
        <v>213</v>
      </c>
      <c r="D112" s="173" t="s">
        <v>146</v>
      </c>
      <c r="E112" s="174" t="s">
        <v>1833</v>
      </c>
      <c r="F112" s="175" t="s">
        <v>1834</v>
      </c>
      <c r="G112" s="176" t="s">
        <v>1358</v>
      </c>
      <c r="H112" s="177">
        <v>1</v>
      </c>
      <c r="I112" s="178"/>
      <c r="J112" s="179">
        <f t="shared" si="20"/>
        <v>0</v>
      </c>
      <c r="K112" s="175" t="s">
        <v>19</v>
      </c>
      <c r="L112" s="39"/>
      <c r="M112" s="180" t="s">
        <v>19</v>
      </c>
      <c r="N112" s="181" t="s">
        <v>43</v>
      </c>
      <c r="O112" s="64"/>
      <c r="P112" s="182">
        <f t="shared" si="21"/>
        <v>0</v>
      </c>
      <c r="Q112" s="182">
        <v>0</v>
      </c>
      <c r="R112" s="182">
        <f t="shared" si="22"/>
        <v>0</v>
      </c>
      <c r="S112" s="182">
        <v>0</v>
      </c>
      <c r="T112" s="183">
        <f t="shared" si="23"/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84" t="s">
        <v>194</v>
      </c>
      <c r="AT112" s="184" t="s">
        <v>146</v>
      </c>
      <c r="AU112" s="184" t="s">
        <v>82</v>
      </c>
      <c r="AY112" s="17" t="s">
        <v>143</v>
      </c>
      <c r="BE112" s="185">
        <f t="shared" si="24"/>
        <v>0</v>
      </c>
      <c r="BF112" s="185">
        <f t="shared" si="25"/>
        <v>0</v>
      </c>
      <c r="BG112" s="185">
        <f t="shared" si="26"/>
        <v>0</v>
      </c>
      <c r="BH112" s="185">
        <f t="shared" si="27"/>
        <v>0</v>
      </c>
      <c r="BI112" s="185">
        <f t="shared" si="28"/>
        <v>0</v>
      </c>
      <c r="BJ112" s="17" t="s">
        <v>80</v>
      </c>
      <c r="BK112" s="185">
        <f t="shared" si="29"/>
        <v>0</v>
      </c>
      <c r="BL112" s="17" t="s">
        <v>194</v>
      </c>
      <c r="BM112" s="184" t="s">
        <v>283</v>
      </c>
    </row>
    <row r="113" spans="1:65" s="2" customFormat="1" ht="16.5" customHeight="1" x14ac:dyDescent="0.2">
      <c r="A113" s="34"/>
      <c r="B113" s="35"/>
      <c r="C113" s="173" t="s">
        <v>289</v>
      </c>
      <c r="D113" s="173" t="s">
        <v>146</v>
      </c>
      <c r="E113" s="174" t="s">
        <v>1835</v>
      </c>
      <c r="F113" s="175" t="s">
        <v>1836</v>
      </c>
      <c r="G113" s="176" t="s">
        <v>296</v>
      </c>
      <c r="H113" s="177">
        <v>3</v>
      </c>
      <c r="I113" s="178"/>
      <c r="J113" s="179">
        <f t="shared" si="20"/>
        <v>0</v>
      </c>
      <c r="K113" s="175" t="s">
        <v>19</v>
      </c>
      <c r="L113" s="39"/>
      <c r="M113" s="180" t="s">
        <v>19</v>
      </c>
      <c r="N113" s="181" t="s">
        <v>43</v>
      </c>
      <c r="O113" s="64"/>
      <c r="P113" s="182">
        <f t="shared" si="21"/>
        <v>0</v>
      </c>
      <c r="Q113" s="182">
        <v>0</v>
      </c>
      <c r="R113" s="182">
        <f t="shared" si="22"/>
        <v>0</v>
      </c>
      <c r="S113" s="182">
        <v>0</v>
      </c>
      <c r="T113" s="183">
        <f t="shared" si="23"/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184" t="s">
        <v>194</v>
      </c>
      <c r="AT113" s="184" t="s">
        <v>146</v>
      </c>
      <c r="AU113" s="184" t="s">
        <v>82</v>
      </c>
      <c r="AY113" s="17" t="s">
        <v>143</v>
      </c>
      <c r="BE113" s="185">
        <f t="shared" si="24"/>
        <v>0</v>
      </c>
      <c r="BF113" s="185">
        <f t="shared" si="25"/>
        <v>0</v>
      </c>
      <c r="BG113" s="185">
        <f t="shared" si="26"/>
        <v>0</v>
      </c>
      <c r="BH113" s="185">
        <f t="shared" si="27"/>
        <v>0</v>
      </c>
      <c r="BI113" s="185">
        <f t="shared" si="28"/>
        <v>0</v>
      </c>
      <c r="BJ113" s="17" t="s">
        <v>80</v>
      </c>
      <c r="BK113" s="185">
        <f t="shared" si="29"/>
        <v>0</v>
      </c>
      <c r="BL113" s="17" t="s">
        <v>194</v>
      </c>
      <c r="BM113" s="184" t="s">
        <v>287</v>
      </c>
    </row>
    <row r="114" spans="1:65" s="2" customFormat="1" ht="24.2" customHeight="1" x14ac:dyDescent="0.2">
      <c r="A114" s="34"/>
      <c r="B114" s="35"/>
      <c r="C114" s="173" t="s">
        <v>218</v>
      </c>
      <c r="D114" s="173" t="s">
        <v>146</v>
      </c>
      <c r="E114" s="174" t="s">
        <v>1837</v>
      </c>
      <c r="F114" s="175" t="s">
        <v>1838</v>
      </c>
      <c r="G114" s="176" t="s">
        <v>1358</v>
      </c>
      <c r="H114" s="177">
        <v>14</v>
      </c>
      <c r="I114" s="178"/>
      <c r="J114" s="179">
        <f t="shared" si="20"/>
        <v>0</v>
      </c>
      <c r="K114" s="175" t="s">
        <v>19</v>
      </c>
      <c r="L114" s="39"/>
      <c r="M114" s="180" t="s">
        <v>19</v>
      </c>
      <c r="N114" s="181" t="s">
        <v>43</v>
      </c>
      <c r="O114" s="64"/>
      <c r="P114" s="182">
        <f t="shared" si="21"/>
        <v>0</v>
      </c>
      <c r="Q114" s="182">
        <v>0</v>
      </c>
      <c r="R114" s="182">
        <f t="shared" si="22"/>
        <v>0</v>
      </c>
      <c r="S114" s="182">
        <v>0</v>
      </c>
      <c r="T114" s="183">
        <f t="shared" si="23"/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84" t="s">
        <v>194</v>
      </c>
      <c r="AT114" s="184" t="s">
        <v>146</v>
      </c>
      <c r="AU114" s="184" t="s">
        <v>82</v>
      </c>
      <c r="AY114" s="17" t="s">
        <v>143</v>
      </c>
      <c r="BE114" s="185">
        <f t="shared" si="24"/>
        <v>0</v>
      </c>
      <c r="BF114" s="185">
        <f t="shared" si="25"/>
        <v>0</v>
      </c>
      <c r="BG114" s="185">
        <f t="shared" si="26"/>
        <v>0</v>
      </c>
      <c r="BH114" s="185">
        <f t="shared" si="27"/>
        <v>0</v>
      </c>
      <c r="BI114" s="185">
        <f t="shared" si="28"/>
        <v>0</v>
      </c>
      <c r="BJ114" s="17" t="s">
        <v>80</v>
      </c>
      <c r="BK114" s="185">
        <f t="shared" si="29"/>
        <v>0</v>
      </c>
      <c r="BL114" s="17" t="s">
        <v>194</v>
      </c>
      <c r="BM114" s="184" t="s">
        <v>292</v>
      </c>
    </row>
    <row r="115" spans="1:65" s="2" customFormat="1" ht="24.2" customHeight="1" x14ac:dyDescent="0.2">
      <c r="A115" s="34"/>
      <c r="B115" s="35"/>
      <c r="C115" s="191" t="s">
        <v>299</v>
      </c>
      <c r="D115" s="191" t="s">
        <v>155</v>
      </c>
      <c r="E115" s="192" t="s">
        <v>1839</v>
      </c>
      <c r="F115" s="193" t="s">
        <v>1840</v>
      </c>
      <c r="G115" s="194" t="s">
        <v>251</v>
      </c>
      <c r="H115" s="195">
        <v>14</v>
      </c>
      <c r="I115" s="196"/>
      <c r="J115" s="197">
        <f t="shared" si="20"/>
        <v>0</v>
      </c>
      <c r="K115" s="193" t="s">
        <v>19</v>
      </c>
      <c r="L115" s="198"/>
      <c r="M115" s="199" t="s">
        <v>19</v>
      </c>
      <c r="N115" s="200" t="s">
        <v>43</v>
      </c>
      <c r="O115" s="64"/>
      <c r="P115" s="182">
        <f t="shared" si="21"/>
        <v>0</v>
      </c>
      <c r="Q115" s="182">
        <v>0</v>
      </c>
      <c r="R115" s="182">
        <f t="shared" si="22"/>
        <v>0</v>
      </c>
      <c r="S115" s="182">
        <v>0</v>
      </c>
      <c r="T115" s="183">
        <f t="shared" si="23"/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84" t="s">
        <v>232</v>
      </c>
      <c r="AT115" s="184" t="s">
        <v>155</v>
      </c>
      <c r="AU115" s="184" t="s">
        <v>82</v>
      </c>
      <c r="AY115" s="17" t="s">
        <v>143</v>
      </c>
      <c r="BE115" s="185">
        <f t="shared" si="24"/>
        <v>0</v>
      </c>
      <c r="BF115" s="185">
        <f t="shared" si="25"/>
        <v>0</v>
      </c>
      <c r="BG115" s="185">
        <f t="shared" si="26"/>
        <v>0</v>
      </c>
      <c r="BH115" s="185">
        <f t="shared" si="27"/>
        <v>0</v>
      </c>
      <c r="BI115" s="185">
        <f t="shared" si="28"/>
        <v>0</v>
      </c>
      <c r="BJ115" s="17" t="s">
        <v>80</v>
      </c>
      <c r="BK115" s="185">
        <f t="shared" si="29"/>
        <v>0</v>
      </c>
      <c r="BL115" s="17" t="s">
        <v>194</v>
      </c>
      <c r="BM115" s="184" t="s">
        <v>297</v>
      </c>
    </row>
    <row r="116" spans="1:65" s="2" customFormat="1" ht="16.5" customHeight="1" x14ac:dyDescent="0.2">
      <c r="A116" s="34"/>
      <c r="B116" s="35"/>
      <c r="C116" s="173" t="s">
        <v>222</v>
      </c>
      <c r="D116" s="173" t="s">
        <v>146</v>
      </c>
      <c r="E116" s="174" t="s">
        <v>1841</v>
      </c>
      <c r="F116" s="175" t="s">
        <v>1842</v>
      </c>
      <c r="G116" s="176" t="s">
        <v>1358</v>
      </c>
      <c r="H116" s="177">
        <v>3</v>
      </c>
      <c r="I116" s="178"/>
      <c r="J116" s="179">
        <f t="shared" si="20"/>
        <v>0</v>
      </c>
      <c r="K116" s="175" t="s">
        <v>19</v>
      </c>
      <c r="L116" s="39"/>
      <c r="M116" s="180" t="s">
        <v>19</v>
      </c>
      <c r="N116" s="181" t="s">
        <v>43</v>
      </c>
      <c r="O116" s="64"/>
      <c r="P116" s="182">
        <f t="shared" si="21"/>
        <v>0</v>
      </c>
      <c r="Q116" s="182">
        <v>0</v>
      </c>
      <c r="R116" s="182">
        <f t="shared" si="22"/>
        <v>0</v>
      </c>
      <c r="S116" s="182">
        <v>0</v>
      </c>
      <c r="T116" s="183">
        <f t="shared" si="23"/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84" t="s">
        <v>194</v>
      </c>
      <c r="AT116" s="184" t="s">
        <v>146</v>
      </c>
      <c r="AU116" s="184" t="s">
        <v>82</v>
      </c>
      <c r="AY116" s="17" t="s">
        <v>143</v>
      </c>
      <c r="BE116" s="185">
        <f t="shared" si="24"/>
        <v>0</v>
      </c>
      <c r="BF116" s="185">
        <f t="shared" si="25"/>
        <v>0</v>
      </c>
      <c r="BG116" s="185">
        <f t="shared" si="26"/>
        <v>0</v>
      </c>
      <c r="BH116" s="185">
        <f t="shared" si="27"/>
        <v>0</v>
      </c>
      <c r="BI116" s="185">
        <f t="shared" si="28"/>
        <v>0</v>
      </c>
      <c r="BJ116" s="17" t="s">
        <v>80</v>
      </c>
      <c r="BK116" s="185">
        <f t="shared" si="29"/>
        <v>0</v>
      </c>
      <c r="BL116" s="17" t="s">
        <v>194</v>
      </c>
      <c r="BM116" s="184" t="s">
        <v>302</v>
      </c>
    </row>
    <row r="117" spans="1:65" s="2" customFormat="1" ht="16.5" customHeight="1" x14ac:dyDescent="0.2">
      <c r="A117" s="34"/>
      <c r="B117" s="35"/>
      <c r="C117" s="173" t="s">
        <v>310</v>
      </c>
      <c r="D117" s="173" t="s">
        <v>146</v>
      </c>
      <c r="E117" s="174" t="s">
        <v>1843</v>
      </c>
      <c r="F117" s="175" t="s">
        <v>1844</v>
      </c>
      <c r="G117" s="176" t="s">
        <v>1358</v>
      </c>
      <c r="H117" s="177">
        <v>1</v>
      </c>
      <c r="I117" s="178"/>
      <c r="J117" s="179">
        <f t="shared" si="20"/>
        <v>0</v>
      </c>
      <c r="K117" s="175" t="s">
        <v>19</v>
      </c>
      <c r="L117" s="39"/>
      <c r="M117" s="180" t="s">
        <v>19</v>
      </c>
      <c r="N117" s="181" t="s">
        <v>43</v>
      </c>
      <c r="O117" s="64"/>
      <c r="P117" s="182">
        <f t="shared" si="21"/>
        <v>0</v>
      </c>
      <c r="Q117" s="182">
        <v>0</v>
      </c>
      <c r="R117" s="182">
        <f t="shared" si="22"/>
        <v>0</v>
      </c>
      <c r="S117" s="182">
        <v>0</v>
      </c>
      <c r="T117" s="183">
        <f t="shared" si="23"/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84" t="s">
        <v>194</v>
      </c>
      <c r="AT117" s="184" t="s">
        <v>146</v>
      </c>
      <c r="AU117" s="184" t="s">
        <v>82</v>
      </c>
      <c r="AY117" s="17" t="s">
        <v>143</v>
      </c>
      <c r="BE117" s="185">
        <f t="shared" si="24"/>
        <v>0</v>
      </c>
      <c r="BF117" s="185">
        <f t="shared" si="25"/>
        <v>0</v>
      </c>
      <c r="BG117" s="185">
        <f t="shared" si="26"/>
        <v>0</v>
      </c>
      <c r="BH117" s="185">
        <f t="shared" si="27"/>
        <v>0</v>
      </c>
      <c r="BI117" s="185">
        <f t="shared" si="28"/>
        <v>0</v>
      </c>
      <c r="BJ117" s="17" t="s">
        <v>80</v>
      </c>
      <c r="BK117" s="185">
        <f t="shared" si="29"/>
        <v>0</v>
      </c>
      <c r="BL117" s="17" t="s">
        <v>194</v>
      </c>
      <c r="BM117" s="184" t="s">
        <v>304</v>
      </c>
    </row>
    <row r="118" spans="1:65" s="2" customFormat="1" ht="24.2" customHeight="1" x14ac:dyDescent="0.2">
      <c r="A118" s="34"/>
      <c r="B118" s="35"/>
      <c r="C118" s="173" t="s">
        <v>228</v>
      </c>
      <c r="D118" s="173" t="s">
        <v>146</v>
      </c>
      <c r="E118" s="174" t="s">
        <v>1845</v>
      </c>
      <c r="F118" s="175" t="s">
        <v>1846</v>
      </c>
      <c r="G118" s="176" t="s">
        <v>1358</v>
      </c>
      <c r="H118" s="177">
        <v>1</v>
      </c>
      <c r="I118" s="178"/>
      <c r="J118" s="179">
        <f t="shared" si="20"/>
        <v>0</v>
      </c>
      <c r="K118" s="175" t="s">
        <v>19</v>
      </c>
      <c r="L118" s="39"/>
      <c r="M118" s="180" t="s">
        <v>19</v>
      </c>
      <c r="N118" s="181" t="s">
        <v>43</v>
      </c>
      <c r="O118" s="64"/>
      <c r="P118" s="182">
        <f t="shared" si="21"/>
        <v>0</v>
      </c>
      <c r="Q118" s="182">
        <v>0</v>
      </c>
      <c r="R118" s="182">
        <f t="shared" si="22"/>
        <v>0</v>
      </c>
      <c r="S118" s="182">
        <v>0</v>
      </c>
      <c r="T118" s="183">
        <f t="shared" si="23"/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84" t="s">
        <v>194</v>
      </c>
      <c r="AT118" s="184" t="s">
        <v>146</v>
      </c>
      <c r="AU118" s="184" t="s">
        <v>82</v>
      </c>
      <c r="AY118" s="17" t="s">
        <v>143</v>
      </c>
      <c r="BE118" s="185">
        <f t="shared" si="24"/>
        <v>0</v>
      </c>
      <c r="BF118" s="185">
        <f t="shared" si="25"/>
        <v>0</v>
      </c>
      <c r="BG118" s="185">
        <f t="shared" si="26"/>
        <v>0</v>
      </c>
      <c r="BH118" s="185">
        <f t="shared" si="27"/>
        <v>0</v>
      </c>
      <c r="BI118" s="185">
        <f t="shared" si="28"/>
        <v>0</v>
      </c>
      <c r="BJ118" s="17" t="s">
        <v>80</v>
      </c>
      <c r="BK118" s="185">
        <f t="shared" si="29"/>
        <v>0</v>
      </c>
      <c r="BL118" s="17" t="s">
        <v>194</v>
      </c>
      <c r="BM118" s="184" t="s">
        <v>309</v>
      </c>
    </row>
    <row r="119" spans="1:65" s="2" customFormat="1" ht="16.5" customHeight="1" x14ac:dyDescent="0.2">
      <c r="A119" s="34"/>
      <c r="B119" s="35"/>
      <c r="C119" s="173" t="s">
        <v>319</v>
      </c>
      <c r="D119" s="173" t="s">
        <v>146</v>
      </c>
      <c r="E119" s="174" t="s">
        <v>1847</v>
      </c>
      <c r="F119" s="175" t="s">
        <v>1848</v>
      </c>
      <c r="G119" s="176" t="s">
        <v>1358</v>
      </c>
      <c r="H119" s="177">
        <v>4</v>
      </c>
      <c r="I119" s="178"/>
      <c r="J119" s="179">
        <f t="shared" si="20"/>
        <v>0</v>
      </c>
      <c r="K119" s="175" t="s">
        <v>19</v>
      </c>
      <c r="L119" s="39"/>
      <c r="M119" s="180" t="s">
        <v>19</v>
      </c>
      <c r="N119" s="181" t="s">
        <v>43</v>
      </c>
      <c r="O119" s="64"/>
      <c r="P119" s="182">
        <f t="shared" si="21"/>
        <v>0</v>
      </c>
      <c r="Q119" s="182">
        <v>0</v>
      </c>
      <c r="R119" s="182">
        <f t="shared" si="22"/>
        <v>0</v>
      </c>
      <c r="S119" s="182">
        <v>0</v>
      </c>
      <c r="T119" s="183">
        <f t="shared" si="23"/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84" t="s">
        <v>194</v>
      </c>
      <c r="AT119" s="184" t="s">
        <v>146</v>
      </c>
      <c r="AU119" s="184" t="s">
        <v>82</v>
      </c>
      <c r="AY119" s="17" t="s">
        <v>143</v>
      </c>
      <c r="BE119" s="185">
        <f t="shared" si="24"/>
        <v>0</v>
      </c>
      <c r="BF119" s="185">
        <f t="shared" si="25"/>
        <v>0</v>
      </c>
      <c r="BG119" s="185">
        <f t="shared" si="26"/>
        <v>0</v>
      </c>
      <c r="BH119" s="185">
        <f t="shared" si="27"/>
        <v>0</v>
      </c>
      <c r="BI119" s="185">
        <f t="shared" si="28"/>
        <v>0</v>
      </c>
      <c r="BJ119" s="17" t="s">
        <v>80</v>
      </c>
      <c r="BK119" s="185">
        <f t="shared" si="29"/>
        <v>0</v>
      </c>
      <c r="BL119" s="17" t="s">
        <v>194</v>
      </c>
      <c r="BM119" s="184" t="s">
        <v>313</v>
      </c>
    </row>
    <row r="120" spans="1:65" s="2" customFormat="1" ht="24.2" customHeight="1" x14ac:dyDescent="0.2">
      <c r="A120" s="34"/>
      <c r="B120" s="35"/>
      <c r="C120" s="173" t="s">
        <v>232</v>
      </c>
      <c r="D120" s="173" t="s">
        <v>146</v>
      </c>
      <c r="E120" s="174" t="s">
        <v>1849</v>
      </c>
      <c r="F120" s="175" t="s">
        <v>1850</v>
      </c>
      <c r="G120" s="176" t="s">
        <v>296</v>
      </c>
      <c r="H120" s="177">
        <v>4</v>
      </c>
      <c r="I120" s="178"/>
      <c r="J120" s="179">
        <f t="shared" si="20"/>
        <v>0</v>
      </c>
      <c r="K120" s="175" t="s">
        <v>19</v>
      </c>
      <c r="L120" s="39"/>
      <c r="M120" s="180" t="s">
        <v>19</v>
      </c>
      <c r="N120" s="181" t="s">
        <v>43</v>
      </c>
      <c r="O120" s="64"/>
      <c r="P120" s="182">
        <f t="shared" si="21"/>
        <v>0</v>
      </c>
      <c r="Q120" s="182">
        <v>0</v>
      </c>
      <c r="R120" s="182">
        <f t="shared" si="22"/>
        <v>0</v>
      </c>
      <c r="S120" s="182">
        <v>0</v>
      </c>
      <c r="T120" s="183">
        <f t="shared" si="23"/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84" t="s">
        <v>194</v>
      </c>
      <c r="AT120" s="184" t="s">
        <v>146</v>
      </c>
      <c r="AU120" s="184" t="s">
        <v>82</v>
      </c>
      <c r="AY120" s="17" t="s">
        <v>143</v>
      </c>
      <c r="BE120" s="185">
        <f t="shared" si="24"/>
        <v>0</v>
      </c>
      <c r="BF120" s="185">
        <f t="shared" si="25"/>
        <v>0</v>
      </c>
      <c r="BG120" s="185">
        <f t="shared" si="26"/>
        <v>0</v>
      </c>
      <c r="BH120" s="185">
        <f t="shared" si="27"/>
        <v>0</v>
      </c>
      <c r="BI120" s="185">
        <f t="shared" si="28"/>
        <v>0</v>
      </c>
      <c r="BJ120" s="17" t="s">
        <v>80</v>
      </c>
      <c r="BK120" s="185">
        <f t="shared" si="29"/>
        <v>0</v>
      </c>
      <c r="BL120" s="17" t="s">
        <v>194</v>
      </c>
      <c r="BM120" s="184" t="s">
        <v>318</v>
      </c>
    </row>
    <row r="121" spans="1:65" s="2" customFormat="1" ht="24.2" customHeight="1" x14ac:dyDescent="0.2">
      <c r="A121" s="34"/>
      <c r="B121" s="35"/>
      <c r="C121" s="173" t="s">
        <v>323</v>
      </c>
      <c r="D121" s="173" t="s">
        <v>146</v>
      </c>
      <c r="E121" s="174" t="s">
        <v>1851</v>
      </c>
      <c r="F121" s="175" t="s">
        <v>1852</v>
      </c>
      <c r="G121" s="176" t="s">
        <v>296</v>
      </c>
      <c r="H121" s="177">
        <v>4</v>
      </c>
      <c r="I121" s="178"/>
      <c r="J121" s="179">
        <f t="shared" si="20"/>
        <v>0</v>
      </c>
      <c r="K121" s="175" t="s">
        <v>19</v>
      </c>
      <c r="L121" s="39"/>
      <c r="M121" s="180" t="s">
        <v>19</v>
      </c>
      <c r="N121" s="181" t="s">
        <v>43</v>
      </c>
      <c r="O121" s="64"/>
      <c r="P121" s="182">
        <f t="shared" si="21"/>
        <v>0</v>
      </c>
      <c r="Q121" s="182">
        <v>0</v>
      </c>
      <c r="R121" s="182">
        <f t="shared" si="22"/>
        <v>0</v>
      </c>
      <c r="S121" s="182">
        <v>0</v>
      </c>
      <c r="T121" s="183">
        <f t="shared" si="23"/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84" t="s">
        <v>194</v>
      </c>
      <c r="AT121" s="184" t="s">
        <v>146</v>
      </c>
      <c r="AU121" s="184" t="s">
        <v>82</v>
      </c>
      <c r="AY121" s="17" t="s">
        <v>143</v>
      </c>
      <c r="BE121" s="185">
        <f t="shared" si="24"/>
        <v>0</v>
      </c>
      <c r="BF121" s="185">
        <f t="shared" si="25"/>
        <v>0</v>
      </c>
      <c r="BG121" s="185">
        <f t="shared" si="26"/>
        <v>0</v>
      </c>
      <c r="BH121" s="185">
        <f t="shared" si="27"/>
        <v>0</v>
      </c>
      <c r="BI121" s="185">
        <f t="shared" si="28"/>
        <v>0</v>
      </c>
      <c r="BJ121" s="17" t="s">
        <v>80</v>
      </c>
      <c r="BK121" s="185">
        <f t="shared" si="29"/>
        <v>0</v>
      </c>
      <c r="BL121" s="17" t="s">
        <v>194</v>
      </c>
      <c r="BM121" s="184" t="s">
        <v>322</v>
      </c>
    </row>
    <row r="122" spans="1:65" s="2" customFormat="1" ht="24.2" customHeight="1" x14ac:dyDescent="0.2">
      <c r="A122" s="34"/>
      <c r="B122" s="35"/>
      <c r="C122" s="173" t="s">
        <v>237</v>
      </c>
      <c r="D122" s="173" t="s">
        <v>146</v>
      </c>
      <c r="E122" s="174" t="s">
        <v>1853</v>
      </c>
      <c r="F122" s="175" t="s">
        <v>1854</v>
      </c>
      <c r="G122" s="176" t="s">
        <v>296</v>
      </c>
      <c r="H122" s="177">
        <v>3</v>
      </c>
      <c r="I122" s="178"/>
      <c r="J122" s="179">
        <f t="shared" si="20"/>
        <v>0</v>
      </c>
      <c r="K122" s="175" t="s">
        <v>19</v>
      </c>
      <c r="L122" s="39"/>
      <c r="M122" s="180" t="s">
        <v>19</v>
      </c>
      <c r="N122" s="181" t="s">
        <v>43</v>
      </c>
      <c r="O122" s="64"/>
      <c r="P122" s="182">
        <f t="shared" si="21"/>
        <v>0</v>
      </c>
      <c r="Q122" s="182">
        <v>0</v>
      </c>
      <c r="R122" s="182">
        <f t="shared" si="22"/>
        <v>0</v>
      </c>
      <c r="S122" s="182">
        <v>0</v>
      </c>
      <c r="T122" s="183">
        <f t="shared" si="23"/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4" t="s">
        <v>194</v>
      </c>
      <c r="AT122" s="184" t="s">
        <v>146</v>
      </c>
      <c r="AU122" s="184" t="s">
        <v>82</v>
      </c>
      <c r="AY122" s="17" t="s">
        <v>143</v>
      </c>
      <c r="BE122" s="185">
        <f t="shared" si="24"/>
        <v>0</v>
      </c>
      <c r="BF122" s="185">
        <f t="shared" si="25"/>
        <v>0</v>
      </c>
      <c r="BG122" s="185">
        <f t="shared" si="26"/>
        <v>0</v>
      </c>
      <c r="BH122" s="185">
        <f t="shared" si="27"/>
        <v>0</v>
      </c>
      <c r="BI122" s="185">
        <f t="shared" si="28"/>
        <v>0</v>
      </c>
      <c r="BJ122" s="17" t="s">
        <v>80</v>
      </c>
      <c r="BK122" s="185">
        <f t="shared" si="29"/>
        <v>0</v>
      </c>
      <c r="BL122" s="17" t="s">
        <v>194</v>
      </c>
      <c r="BM122" s="184" t="s">
        <v>326</v>
      </c>
    </row>
    <row r="123" spans="1:65" s="2" customFormat="1" ht="24.2" customHeight="1" x14ac:dyDescent="0.2">
      <c r="A123" s="34"/>
      <c r="B123" s="35"/>
      <c r="C123" s="173" t="s">
        <v>334</v>
      </c>
      <c r="D123" s="173" t="s">
        <v>146</v>
      </c>
      <c r="E123" s="174" t="s">
        <v>1855</v>
      </c>
      <c r="F123" s="175" t="s">
        <v>1856</v>
      </c>
      <c r="G123" s="176" t="s">
        <v>296</v>
      </c>
      <c r="H123" s="177">
        <v>4</v>
      </c>
      <c r="I123" s="178"/>
      <c r="J123" s="179">
        <f t="shared" si="20"/>
        <v>0</v>
      </c>
      <c r="K123" s="175" t="s">
        <v>19</v>
      </c>
      <c r="L123" s="39"/>
      <c r="M123" s="180" t="s">
        <v>19</v>
      </c>
      <c r="N123" s="181" t="s">
        <v>43</v>
      </c>
      <c r="O123" s="64"/>
      <c r="P123" s="182">
        <f t="shared" si="21"/>
        <v>0</v>
      </c>
      <c r="Q123" s="182">
        <v>0</v>
      </c>
      <c r="R123" s="182">
        <f t="shared" si="22"/>
        <v>0</v>
      </c>
      <c r="S123" s="182">
        <v>0</v>
      </c>
      <c r="T123" s="183">
        <f t="shared" si="23"/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4" t="s">
        <v>194</v>
      </c>
      <c r="AT123" s="184" t="s">
        <v>146</v>
      </c>
      <c r="AU123" s="184" t="s">
        <v>82</v>
      </c>
      <c r="AY123" s="17" t="s">
        <v>143</v>
      </c>
      <c r="BE123" s="185">
        <f t="shared" si="24"/>
        <v>0</v>
      </c>
      <c r="BF123" s="185">
        <f t="shared" si="25"/>
        <v>0</v>
      </c>
      <c r="BG123" s="185">
        <f t="shared" si="26"/>
        <v>0</v>
      </c>
      <c r="BH123" s="185">
        <f t="shared" si="27"/>
        <v>0</v>
      </c>
      <c r="BI123" s="185">
        <f t="shared" si="28"/>
        <v>0</v>
      </c>
      <c r="BJ123" s="17" t="s">
        <v>80</v>
      </c>
      <c r="BK123" s="185">
        <f t="shared" si="29"/>
        <v>0</v>
      </c>
      <c r="BL123" s="17" t="s">
        <v>194</v>
      </c>
      <c r="BM123" s="184" t="s">
        <v>331</v>
      </c>
    </row>
    <row r="124" spans="1:65" s="2" customFormat="1" ht="16.5" customHeight="1" x14ac:dyDescent="0.2">
      <c r="A124" s="34"/>
      <c r="B124" s="35"/>
      <c r="C124" s="173" t="s">
        <v>245</v>
      </c>
      <c r="D124" s="173" t="s">
        <v>146</v>
      </c>
      <c r="E124" s="174" t="s">
        <v>1857</v>
      </c>
      <c r="F124" s="175" t="s">
        <v>1858</v>
      </c>
      <c r="G124" s="176" t="s">
        <v>296</v>
      </c>
      <c r="H124" s="177">
        <v>2</v>
      </c>
      <c r="I124" s="178"/>
      <c r="J124" s="179">
        <f t="shared" si="20"/>
        <v>0</v>
      </c>
      <c r="K124" s="175" t="s">
        <v>19</v>
      </c>
      <c r="L124" s="39"/>
      <c r="M124" s="180" t="s">
        <v>19</v>
      </c>
      <c r="N124" s="181" t="s">
        <v>43</v>
      </c>
      <c r="O124" s="64"/>
      <c r="P124" s="182">
        <f t="shared" si="21"/>
        <v>0</v>
      </c>
      <c r="Q124" s="182">
        <v>0</v>
      </c>
      <c r="R124" s="182">
        <f t="shared" si="22"/>
        <v>0</v>
      </c>
      <c r="S124" s="182">
        <v>0</v>
      </c>
      <c r="T124" s="183">
        <f t="shared" si="23"/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4" t="s">
        <v>194</v>
      </c>
      <c r="AT124" s="184" t="s">
        <v>146</v>
      </c>
      <c r="AU124" s="184" t="s">
        <v>82</v>
      </c>
      <c r="AY124" s="17" t="s">
        <v>143</v>
      </c>
      <c r="BE124" s="185">
        <f t="shared" si="24"/>
        <v>0</v>
      </c>
      <c r="BF124" s="185">
        <f t="shared" si="25"/>
        <v>0</v>
      </c>
      <c r="BG124" s="185">
        <f t="shared" si="26"/>
        <v>0</v>
      </c>
      <c r="BH124" s="185">
        <f t="shared" si="27"/>
        <v>0</v>
      </c>
      <c r="BI124" s="185">
        <f t="shared" si="28"/>
        <v>0</v>
      </c>
      <c r="BJ124" s="17" t="s">
        <v>80</v>
      </c>
      <c r="BK124" s="185">
        <f t="shared" si="29"/>
        <v>0</v>
      </c>
      <c r="BL124" s="17" t="s">
        <v>194</v>
      </c>
      <c r="BM124" s="184" t="s">
        <v>337</v>
      </c>
    </row>
    <row r="125" spans="1:65" s="2" customFormat="1" ht="49.15" customHeight="1" x14ac:dyDescent="0.2">
      <c r="A125" s="34"/>
      <c r="B125" s="35"/>
      <c r="C125" s="173" t="s">
        <v>1440</v>
      </c>
      <c r="D125" s="173" t="s">
        <v>146</v>
      </c>
      <c r="E125" s="174" t="s">
        <v>1859</v>
      </c>
      <c r="F125" s="175" t="s">
        <v>1860</v>
      </c>
      <c r="G125" s="176" t="s">
        <v>180</v>
      </c>
      <c r="H125" s="177">
        <v>0.20499999999999999</v>
      </c>
      <c r="I125" s="178"/>
      <c r="J125" s="179">
        <f t="shared" si="20"/>
        <v>0</v>
      </c>
      <c r="K125" s="175" t="s">
        <v>19</v>
      </c>
      <c r="L125" s="39"/>
      <c r="M125" s="180" t="s">
        <v>19</v>
      </c>
      <c r="N125" s="181" t="s">
        <v>43</v>
      </c>
      <c r="O125" s="64"/>
      <c r="P125" s="182">
        <f t="shared" si="21"/>
        <v>0</v>
      </c>
      <c r="Q125" s="182">
        <v>0</v>
      </c>
      <c r="R125" s="182">
        <f t="shared" si="22"/>
        <v>0</v>
      </c>
      <c r="S125" s="182">
        <v>0</v>
      </c>
      <c r="T125" s="183">
        <f t="shared" si="23"/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4" t="s">
        <v>194</v>
      </c>
      <c r="AT125" s="184" t="s">
        <v>146</v>
      </c>
      <c r="AU125" s="184" t="s">
        <v>82</v>
      </c>
      <c r="AY125" s="17" t="s">
        <v>143</v>
      </c>
      <c r="BE125" s="185">
        <f t="shared" si="24"/>
        <v>0</v>
      </c>
      <c r="BF125" s="185">
        <f t="shared" si="25"/>
        <v>0</v>
      </c>
      <c r="BG125" s="185">
        <f t="shared" si="26"/>
        <v>0</v>
      </c>
      <c r="BH125" s="185">
        <f t="shared" si="27"/>
        <v>0</v>
      </c>
      <c r="BI125" s="185">
        <f t="shared" si="28"/>
        <v>0</v>
      </c>
      <c r="BJ125" s="17" t="s">
        <v>80</v>
      </c>
      <c r="BK125" s="185">
        <f t="shared" si="29"/>
        <v>0</v>
      </c>
      <c r="BL125" s="17" t="s">
        <v>194</v>
      </c>
      <c r="BM125" s="184" t="s">
        <v>448</v>
      </c>
    </row>
    <row r="126" spans="1:65" s="12" customFormat="1" ht="22.9" customHeight="1" x14ac:dyDescent="0.2">
      <c r="B126" s="157"/>
      <c r="C126" s="158"/>
      <c r="D126" s="159" t="s">
        <v>71</v>
      </c>
      <c r="E126" s="171" t="s">
        <v>1861</v>
      </c>
      <c r="F126" s="171" t="s">
        <v>1862</v>
      </c>
      <c r="G126" s="158"/>
      <c r="H126" s="158"/>
      <c r="I126" s="161"/>
      <c r="J126" s="172">
        <f>BK126</f>
        <v>0</v>
      </c>
      <c r="K126" s="158"/>
      <c r="L126" s="163"/>
      <c r="M126" s="164"/>
      <c r="N126" s="165"/>
      <c r="O126" s="165"/>
      <c r="P126" s="166">
        <f>SUM(P127:P129)</f>
        <v>0</v>
      </c>
      <c r="Q126" s="165"/>
      <c r="R126" s="166">
        <f>SUM(R127:R129)</f>
        <v>0</v>
      </c>
      <c r="S126" s="165"/>
      <c r="T126" s="167">
        <f>SUM(T127:T129)</f>
        <v>0</v>
      </c>
      <c r="AR126" s="168" t="s">
        <v>82</v>
      </c>
      <c r="AT126" s="169" t="s">
        <v>71</v>
      </c>
      <c r="AU126" s="169" t="s">
        <v>80</v>
      </c>
      <c r="AY126" s="168" t="s">
        <v>143</v>
      </c>
      <c r="BK126" s="170">
        <f>SUM(BK127:BK129)</f>
        <v>0</v>
      </c>
    </row>
    <row r="127" spans="1:65" s="2" customFormat="1" ht="37.9" customHeight="1" x14ac:dyDescent="0.2">
      <c r="A127" s="34"/>
      <c r="B127" s="35"/>
      <c r="C127" s="173" t="s">
        <v>252</v>
      </c>
      <c r="D127" s="173" t="s">
        <v>146</v>
      </c>
      <c r="E127" s="174" t="s">
        <v>1863</v>
      </c>
      <c r="F127" s="175" t="s">
        <v>1864</v>
      </c>
      <c r="G127" s="176" t="s">
        <v>1358</v>
      </c>
      <c r="H127" s="177">
        <v>4</v>
      </c>
      <c r="I127" s="178"/>
      <c r="J127" s="179">
        <f>ROUND(I127*H127,2)</f>
        <v>0</v>
      </c>
      <c r="K127" s="175" t="s">
        <v>19</v>
      </c>
      <c r="L127" s="39"/>
      <c r="M127" s="180" t="s">
        <v>19</v>
      </c>
      <c r="N127" s="181" t="s">
        <v>43</v>
      </c>
      <c r="O127" s="64"/>
      <c r="P127" s="182">
        <f>O127*H127</f>
        <v>0</v>
      </c>
      <c r="Q127" s="182">
        <v>0</v>
      </c>
      <c r="R127" s="182">
        <f>Q127*H127</f>
        <v>0</v>
      </c>
      <c r="S127" s="182">
        <v>0</v>
      </c>
      <c r="T127" s="183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4" t="s">
        <v>194</v>
      </c>
      <c r="AT127" s="184" t="s">
        <v>146</v>
      </c>
      <c r="AU127" s="184" t="s">
        <v>82</v>
      </c>
      <c r="AY127" s="17" t="s">
        <v>143</v>
      </c>
      <c r="BE127" s="185">
        <f>IF(N127="základní",J127,0)</f>
        <v>0</v>
      </c>
      <c r="BF127" s="185">
        <f>IF(N127="snížená",J127,0)</f>
        <v>0</v>
      </c>
      <c r="BG127" s="185">
        <f>IF(N127="zákl. přenesená",J127,0)</f>
        <v>0</v>
      </c>
      <c r="BH127" s="185">
        <f>IF(N127="sníž. přenesená",J127,0)</f>
        <v>0</v>
      </c>
      <c r="BI127" s="185">
        <f>IF(N127="nulová",J127,0)</f>
        <v>0</v>
      </c>
      <c r="BJ127" s="17" t="s">
        <v>80</v>
      </c>
      <c r="BK127" s="185">
        <f>ROUND(I127*H127,2)</f>
        <v>0</v>
      </c>
      <c r="BL127" s="17" t="s">
        <v>194</v>
      </c>
      <c r="BM127" s="184" t="s">
        <v>593</v>
      </c>
    </row>
    <row r="128" spans="1:65" s="2" customFormat="1" ht="24.2" customHeight="1" x14ac:dyDescent="0.2">
      <c r="A128" s="34"/>
      <c r="B128" s="35"/>
      <c r="C128" s="173" t="s">
        <v>1445</v>
      </c>
      <c r="D128" s="173" t="s">
        <v>146</v>
      </c>
      <c r="E128" s="174" t="s">
        <v>1865</v>
      </c>
      <c r="F128" s="175" t="s">
        <v>1866</v>
      </c>
      <c r="G128" s="176" t="s">
        <v>1358</v>
      </c>
      <c r="H128" s="177">
        <v>4</v>
      </c>
      <c r="I128" s="178"/>
      <c r="J128" s="179">
        <f>ROUND(I128*H128,2)</f>
        <v>0</v>
      </c>
      <c r="K128" s="175" t="s">
        <v>19</v>
      </c>
      <c r="L128" s="39"/>
      <c r="M128" s="180" t="s">
        <v>19</v>
      </c>
      <c r="N128" s="181" t="s">
        <v>43</v>
      </c>
      <c r="O128" s="64"/>
      <c r="P128" s="182">
        <f>O128*H128</f>
        <v>0</v>
      </c>
      <c r="Q128" s="182">
        <v>0</v>
      </c>
      <c r="R128" s="182">
        <f>Q128*H128</f>
        <v>0</v>
      </c>
      <c r="S128" s="182">
        <v>0</v>
      </c>
      <c r="T128" s="183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4" t="s">
        <v>194</v>
      </c>
      <c r="AT128" s="184" t="s">
        <v>146</v>
      </c>
      <c r="AU128" s="184" t="s">
        <v>82</v>
      </c>
      <c r="AY128" s="17" t="s">
        <v>143</v>
      </c>
      <c r="BE128" s="185">
        <f>IF(N128="základní",J128,0)</f>
        <v>0</v>
      </c>
      <c r="BF128" s="185">
        <f>IF(N128="snížená",J128,0)</f>
        <v>0</v>
      </c>
      <c r="BG128" s="185">
        <f>IF(N128="zákl. přenesená",J128,0)</f>
        <v>0</v>
      </c>
      <c r="BH128" s="185">
        <f>IF(N128="sníž. přenesená",J128,0)</f>
        <v>0</v>
      </c>
      <c r="BI128" s="185">
        <f>IF(N128="nulová",J128,0)</f>
        <v>0</v>
      </c>
      <c r="BJ128" s="17" t="s">
        <v>80</v>
      </c>
      <c r="BK128" s="185">
        <f>ROUND(I128*H128,2)</f>
        <v>0</v>
      </c>
      <c r="BL128" s="17" t="s">
        <v>194</v>
      </c>
      <c r="BM128" s="184" t="s">
        <v>1397</v>
      </c>
    </row>
    <row r="129" spans="1:65" s="2" customFormat="1" ht="49.15" customHeight="1" x14ac:dyDescent="0.2">
      <c r="A129" s="34"/>
      <c r="B129" s="35"/>
      <c r="C129" s="173" t="s">
        <v>257</v>
      </c>
      <c r="D129" s="173" t="s">
        <v>146</v>
      </c>
      <c r="E129" s="174" t="s">
        <v>1867</v>
      </c>
      <c r="F129" s="175" t="s">
        <v>1868</v>
      </c>
      <c r="G129" s="176" t="s">
        <v>180</v>
      </c>
      <c r="H129" s="177">
        <v>7.6999999999999999E-2</v>
      </c>
      <c r="I129" s="178"/>
      <c r="J129" s="179">
        <f>ROUND(I129*H129,2)</f>
        <v>0</v>
      </c>
      <c r="K129" s="175" t="s">
        <v>19</v>
      </c>
      <c r="L129" s="39"/>
      <c r="M129" s="238" t="s">
        <v>19</v>
      </c>
      <c r="N129" s="239" t="s">
        <v>43</v>
      </c>
      <c r="O129" s="236"/>
      <c r="P129" s="240">
        <f>O129*H129</f>
        <v>0</v>
      </c>
      <c r="Q129" s="240">
        <v>0</v>
      </c>
      <c r="R129" s="240">
        <f>Q129*H129</f>
        <v>0</v>
      </c>
      <c r="S129" s="240">
        <v>0</v>
      </c>
      <c r="T129" s="241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4" t="s">
        <v>194</v>
      </c>
      <c r="AT129" s="184" t="s">
        <v>146</v>
      </c>
      <c r="AU129" s="184" t="s">
        <v>82</v>
      </c>
      <c r="AY129" s="17" t="s">
        <v>143</v>
      </c>
      <c r="BE129" s="185">
        <f>IF(N129="základní",J129,0)</f>
        <v>0</v>
      </c>
      <c r="BF129" s="185">
        <f>IF(N129="snížená",J129,0)</f>
        <v>0</v>
      </c>
      <c r="BG129" s="185">
        <f>IF(N129="zákl. přenesená",J129,0)</f>
        <v>0</v>
      </c>
      <c r="BH129" s="185">
        <f>IF(N129="sníž. přenesená",J129,0)</f>
        <v>0</v>
      </c>
      <c r="BI129" s="185">
        <f>IF(N129="nulová",J129,0)</f>
        <v>0</v>
      </c>
      <c r="BJ129" s="17" t="s">
        <v>80</v>
      </c>
      <c r="BK129" s="185">
        <f>ROUND(I129*H129,2)</f>
        <v>0</v>
      </c>
      <c r="BL129" s="17" t="s">
        <v>194</v>
      </c>
      <c r="BM129" s="184" t="s">
        <v>1401</v>
      </c>
    </row>
    <row r="130" spans="1:65" s="2" customFormat="1" ht="6.95" customHeight="1" x14ac:dyDescent="0.2">
      <c r="A130" s="34"/>
      <c r="B130" s="47"/>
      <c r="C130" s="48"/>
      <c r="D130" s="48"/>
      <c r="E130" s="48"/>
      <c r="F130" s="48"/>
      <c r="G130" s="48"/>
      <c r="H130" s="48"/>
      <c r="I130" s="48"/>
      <c r="J130" s="48"/>
      <c r="K130" s="48"/>
      <c r="L130" s="39"/>
      <c r="M130" s="34"/>
      <c r="O130" s="34"/>
      <c r="P130" s="34"/>
      <c r="Q130" s="34"/>
      <c r="R130" s="34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</sheetData>
  <sheetProtection algorithmName="SHA-512" hashValue="qMOuFpY/FFElFlDmaFplL4/Vff2VcHKAKPqiqnRSAOj39MOR04pRzONmCck20rbOLO6q9IxeRn5dm5JgTvvDJQ==" saltValue="i0i+rascmhfVla11EvkbQUxclg+Ntr5hKUnAcHIYimPJLrVIiwgIPHeZd0STURPiq1P837Ngu+w3kChwCLczPQ==" spinCount="100000" sheet="1" objects="1" scenarios="1" formatColumns="0" formatRows="0" autoFilter="0"/>
  <autoFilter ref="C83:K129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4"/>
  <sheetViews>
    <sheetView showGridLines="0" workbookViewId="0"/>
  </sheetViews>
  <sheetFormatPr defaultRowHeight="1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81"/>
      <c r="M2" s="281"/>
      <c r="N2" s="281"/>
      <c r="O2" s="281"/>
      <c r="P2" s="281"/>
      <c r="Q2" s="281"/>
      <c r="R2" s="281"/>
      <c r="S2" s="281"/>
      <c r="T2" s="281"/>
      <c r="U2" s="281"/>
      <c r="V2" s="281"/>
      <c r="AT2" s="17" t="s">
        <v>94</v>
      </c>
    </row>
    <row r="3" spans="1:46" s="1" customFormat="1" ht="6.95" customHeight="1" x14ac:dyDescent="0.2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82</v>
      </c>
    </row>
    <row r="4" spans="1:46" s="1" customFormat="1" ht="24.95" customHeight="1" x14ac:dyDescent="0.2">
      <c r="B4" s="20"/>
      <c r="D4" s="103" t="s">
        <v>98</v>
      </c>
      <c r="L4" s="20"/>
      <c r="M4" s="104" t="s">
        <v>10</v>
      </c>
      <c r="AT4" s="17" t="s">
        <v>4</v>
      </c>
    </row>
    <row r="5" spans="1:46" s="1" customFormat="1" ht="6.95" customHeight="1" x14ac:dyDescent="0.2">
      <c r="B5" s="20"/>
      <c r="L5" s="20"/>
    </row>
    <row r="6" spans="1:46" s="1" customFormat="1" ht="12" customHeight="1" x14ac:dyDescent="0.2">
      <c r="B6" s="20"/>
      <c r="D6" s="105" t="s">
        <v>16</v>
      </c>
      <c r="L6" s="20"/>
    </row>
    <row r="7" spans="1:46" s="1" customFormat="1" ht="16.5" customHeight="1" x14ac:dyDescent="0.2">
      <c r="B7" s="20"/>
      <c r="E7" s="282" t="str">
        <f>'Rekapitulace stavby'!K6</f>
        <v>Rekonstrukce 1NP a 2NP - obj B - SVC Radovanek 3.5.2022</v>
      </c>
      <c r="F7" s="283"/>
      <c r="G7" s="283"/>
      <c r="H7" s="283"/>
      <c r="L7" s="20"/>
    </row>
    <row r="8" spans="1:46" s="2" customFormat="1" ht="12" customHeight="1" x14ac:dyDescent="0.2">
      <c r="A8" s="34"/>
      <c r="B8" s="39"/>
      <c r="C8" s="34"/>
      <c r="D8" s="105" t="s">
        <v>99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 x14ac:dyDescent="0.2">
      <c r="A9" s="34"/>
      <c r="B9" s="39"/>
      <c r="C9" s="34"/>
      <c r="D9" s="34"/>
      <c r="E9" s="284" t="s">
        <v>1869</v>
      </c>
      <c r="F9" s="285"/>
      <c r="G9" s="285"/>
      <c r="H9" s="285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 x14ac:dyDescent="0.2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 x14ac:dyDescent="0.2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 x14ac:dyDescent="0.2">
      <c r="A12" s="34"/>
      <c r="B12" s="39"/>
      <c r="C12" s="34"/>
      <c r="D12" s="105" t="s">
        <v>21</v>
      </c>
      <c r="E12" s="34"/>
      <c r="F12" s="107" t="s">
        <v>35</v>
      </c>
      <c r="G12" s="34"/>
      <c r="H12" s="34"/>
      <c r="I12" s="105" t="s">
        <v>23</v>
      </c>
      <c r="J12" s="108" t="str">
        <f>'Rekapitulace stavby'!AN8</f>
        <v>4. 5. 2022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 x14ac:dyDescent="0.2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 x14ac:dyDescent="0.2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tr">
        <f>IF('Rekapitulace stavby'!AN10="","",'Rekapitulace stavby'!AN10)</f>
        <v/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 x14ac:dyDescent="0.2">
      <c r="A15" s="34"/>
      <c r="B15" s="39"/>
      <c r="C15" s="34"/>
      <c r="D15" s="34"/>
      <c r="E15" s="107" t="str">
        <f>IF('Rekapitulace stavby'!E11="","",'Rekapitulace stavby'!E11)</f>
        <v>Středisko volného času Radovánek</v>
      </c>
      <c r="F15" s="34"/>
      <c r="G15" s="34"/>
      <c r="H15" s="34"/>
      <c r="I15" s="105" t="s">
        <v>28</v>
      </c>
      <c r="J15" s="107" t="str">
        <f>IF('Rekapitulace stavby'!AN11="","",'Rekapitulace stavby'!AN11)</f>
        <v/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 x14ac:dyDescent="0.2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 x14ac:dyDescent="0.2">
      <c r="A17" s="34"/>
      <c r="B17" s="39"/>
      <c r="C17" s="34"/>
      <c r="D17" s="105" t="s">
        <v>29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 x14ac:dyDescent="0.2">
      <c r="A18" s="34"/>
      <c r="B18" s="39"/>
      <c r="C18" s="34"/>
      <c r="D18" s="34"/>
      <c r="E18" s="286" t="str">
        <f>'Rekapitulace stavby'!E14</f>
        <v>Vyplň údaj</v>
      </c>
      <c r="F18" s="287"/>
      <c r="G18" s="287"/>
      <c r="H18" s="287"/>
      <c r="I18" s="105" t="s">
        <v>28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 x14ac:dyDescent="0.2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 x14ac:dyDescent="0.2">
      <c r="A20" s="34"/>
      <c r="B20" s="39"/>
      <c r="C20" s="34"/>
      <c r="D20" s="105" t="s">
        <v>31</v>
      </c>
      <c r="E20" s="34"/>
      <c r="F20" s="34"/>
      <c r="G20" s="34"/>
      <c r="H20" s="34"/>
      <c r="I20" s="105" t="s">
        <v>26</v>
      </c>
      <c r="J20" s="107" t="str">
        <f>IF('Rekapitulace stavby'!AN16="","",'Rekapitulace stavby'!AN16)</f>
        <v/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 x14ac:dyDescent="0.2">
      <c r="A21" s="34"/>
      <c r="B21" s="39"/>
      <c r="C21" s="34"/>
      <c r="D21" s="34"/>
      <c r="E21" s="107" t="str">
        <f>IF('Rekapitulace stavby'!E17="","",'Rekapitulace stavby'!E17)</f>
        <v>Luboš beneda</v>
      </c>
      <c r="F21" s="34"/>
      <c r="G21" s="34"/>
      <c r="H21" s="34"/>
      <c r="I21" s="105" t="s">
        <v>28</v>
      </c>
      <c r="J21" s="107" t="str">
        <f>IF('Rekapitulace stavby'!AN17="","",'Rekapitulace stavby'!AN17)</f>
        <v/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 x14ac:dyDescent="0.2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 x14ac:dyDescent="0.2">
      <c r="A23" s="34"/>
      <c r="B23" s="39"/>
      <c r="C23" s="34"/>
      <c r="D23" s="105" t="s">
        <v>34</v>
      </c>
      <c r="E23" s="34"/>
      <c r="F23" s="34"/>
      <c r="G23" s="34"/>
      <c r="H23" s="34"/>
      <c r="I23" s="105" t="s">
        <v>26</v>
      </c>
      <c r="J23" s="107" t="str">
        <f>IF('Rekapitulace stavby'!AN19="","",'Rekapitulace stavby'!AN19)</f>
        <v/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 x14ac:dyDescent="0.2">
      <c r="A24" s="34"/>
      <c r="B24" s="39"/>
      <c r="C24" s="34"/>
      <c r="D24" s="34"/>
      <c r="E24" s="107" t="str">
        <f>IF('Rekapitulace stavby'!E20="","",'Rekapitulace stavby'!E20)</f>
        <v xml:space="preserve"> </v>
      </c>
      <c r="F24" s="34"/>
      <c r="G24" s="34"/>
      <c r="H24" s="34"/>
      <c r="I24" s="105" t="s">
        <v>28</v>
      </c>
      <c r="J24" s="107" t="str">
        <f>IF('Rekapitulace stavby'!AN20="","",'Rekapitulace stavby'!AN20)</f>
        <v/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 x14ac:dyDescent="0.2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 x14ac:dyDescent="0.2">
      <c r="A26" s="34"/>
      <c r="B26" s="39"/>
      <c r="C26" s="34"/>
      <c r="D26" s="105" t="s">
        <v>36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 x14ac:dyDescent="0.2">
      <c r="A27" s="109"/>
      <c r="B27" s="110"/>
      <c r="C27" s="109"/>
      <c r="D27" s="109"/>
      <c r="E27" s="288" t="s">
        <v>19</v>
      </c>
      <c r="F27" s="288"/>
      <c r="G27" s="288"/>
      <c r="H27" s="288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 x14ac:dyDescent="0.2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 x14ac:dyDescent="0.2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 x14ac:dyDescent="0.2">
      <c r="A30" s="34"/>
      <c r="B30" s="39"/>
      <c r="C30" s="34"/>
      <c r="D30" s="113" t="s">
        <v>38</v>
      </c>
      <c r="E30" s="34"/>
      <c r="F30" s="34"/>
      <c r="G30" s="34"/>
      <c r="H30" s="34"/>
      <c r="I30" s="34"/>
      <c r="J30" s="114">
        <f>ROUND(J85,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 x14ac:dyDescent="0.2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 x14ac:dyDescent="0.2">
      <c r="A32" s="34"/>
      <c r="B32" s="39"/>
      <c r="C32" s="34"/>
      <c r="D32" s="34"/>
      <c r="E32" s="34"/>
      <c r="F32" s="115" t="s">
        <v>40</v>
      </c>
      <c r="G32" s="34"/>
      <c r="H32" s="34"/>
      <c r="I32" s="115" t="s">
        <v>39</v>
      </c>
      <c r="J32" s="115" t="s">
        <v>41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 x14ac:dyDescent="0.2">
      <c r="A33" s="34"/>
      <c r="B33" s="39"/>
      <c r="C33" s="34"/>
      <c r="D33" s="116" t="s">
        <v>42</v>
      </c>
      <c r="E33" s="105" t="s">
        <v>43</v>
      </c>
      <c r="F33" s="117">
        <f>ROUND((SUM(BE85:BE173)),  2)</f>
        <v>0</v>
      </c>
      <c r="G33" s="34"/>
      <c r="H33" s="34"/>
      <c r="I33" s="118">
        <v>0.21</v>
      </c>
      <c r="J33" s="117">
        <f>ROUND(((SUM(BE85:BE173))*I33),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 x14ac:dyDescent="0.2">
      <c r="A34" s="34"/>
      <c r="B34" s="39"/>
      <c r="C34" s="34"/>
      <c r="D34" s="34"/>
      <c r="E34" s="105" t="s">
        <v>44</v>
      </c>
      <c r="F34" s="117">
        <f>ROUND((SUM(BF85:BF173)),  2)</f>
        <v>0</v>
      </c>
      <c r="G34" s="34"/>
      <c r="H34" s="34"/>
      <c r="I34" s="118">
        <v>0.15</v>
      </c>
      <c r="J34" s="117">
        <f>ROUND(((SUM(BF85:BF173))*I34),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 x14ac:dyDescent="0.2">
      <c r="A35" s="34"/>
      <c r="B35" s="39"/>
      <c r="C35" s="34"/>
      <c r="D35" s="34"/>
      <c r="E35" s="105" t="s">
        <v>45</v>
      </c>
      <c r="F35" s="117">
        <f>ROUND((SUM(BG85:BG173)),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 x14ac:dyDescent="0.2">
      <c r="A36" s="34"/>
      <c r="B36" s="39"/>
      <c r="C36" s="34"/>
      <c r="D36" s="34"/>
      <c r="E36" s="105" t="s">
        <v>46</v>
      </c>
      <c r="F36" s="117">
        <f>ROUND((SUM(BH85:BH173)),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 x14ac:dyDescent="0.2">
      <c r="A37" s="34"/>
      <c r="B37" s="39"/>
      <c r="C37" s="34"/>
      <c r="D37" s="34"/>
      <c r="E37" s="105" t="s">
        <v>47</v>
      </c>
      <c r="F37" s="117">
        <f>ROUND((SUM(BI85:BI173)),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 x14ac:dyDescent="0.2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 x14ac:dyDescent="0.2">
      <c r="A39" s="34"/>
      <c r="B39" s="39"/>
      <c r="C39" s="119"/>
      <c r="D39" s="120" t="s">
        <v>48</v>
      </c>
      <c r="E39" s="121"/>
      <c r="F39" s="121"/>
      <c r="G39" s="122" t="s">
        <v>49</v>
      </c>
      <c r="H39" s="123" t="s">
        <v>50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 x14ac:dyDescent="0.2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hidden="1" customHeight="1" x14ac:dyDescent="0.2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hidden="1" customHeight="1" x14ac:dyDescent="0.2">
      <c r="A45" s="34"/>
      <c r="B45" s="35"/>
      <c r="C45" s="23" t="s">
        <v>101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hidden="1" customHeight="1" x14ac:dyDescent="0.2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hidden="1" customHeight="1" x14ac:dyDescent="0.2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hidden="1" customHeight="1" x14ac:dyDescent="0.2">
      <c r="A48" s="34"/>
      <c r="B48" s="35"/>
      <c r="C48" s="36"/>
      <c r="D48" s="36"/>
      <c r="E48" s="289" t="str">
        <f>E7</f>
        <v>Rekonstrukce 1NP a 2NP - obj B - SVC Radovanek 3.5.2022</v>
      </c>
      <c r="F48" s="290"/>
      <c r="G48" s="290"/>
      <c r="H48" s="290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hidden="1" customHeight="1" x14ac:dyDescent="0.2">
      <c r="A49" s="34"/>
      <c r="B49" s="35"/>
      <c r="C49" s="29" t="s">
        <v>99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hidden="1" customHeight="1" x14ac:dyDescent="0.2">
      <c r="A50" s="34"/>
      <c r="B50" s="35"/>
      <c r="C50" s="36"/>
      <c r="D50" s="36"/>
      <c r="E50" s="242" t="str">
        <f>E9</f>
        <v>e - ÚT</v>
      </c>
      <c r="F50" s="291"/>
      <c r="G50" s="291"/>
      <c r="H50" s="291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hidden="1" customHeight="1" x14ac:dyDescent="0.2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hidden="1" customHeight="1" x14ac:dyDescent="0.2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29" t="s">
        <v>23</v>
      </c>
      <c r="J52" s="59" t="str">
        <f>IF(J12="","",J12)</f>
        <v>4. 5. 2022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hidden="1" customHeight="1" x14ac:dyDescent="0.2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hidden="1" customHeight="1" x14ac:dyDescent="0.2">
      <c r="A54" s="34"/>
      <c r="B54" s="35"/>
      <c r="C54" s="29" t="s">
        <v>25</v>
      </c>
      <c r="D54" s="36"/>
      <c r="E54" s="36"/>
      <c r="F54" s="27" t="str">
        <f>E15</f>
        <v>Středisko volného času Radovánek</v>
      </c>
      <c r="G54" s="36"/>
      <c r="H54" s="36"/>
      <c r="I54" s="29" t="s">
        <v>31</v>
      </c>
      <c r="J54" s="32" t="str">
        <f>E21</f>
        <v>Luboš beneda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hidden="1" customHeight="1" x14ac:dyDescent="0.2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29" t="s">
        <v>34</v>
      </c>
      <c r="J55" s="32" t="str">
        <f>E24</f>
        <v xml:space="preserve"> 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hidden="1" customHeight="1" x14ac:dyDescent="0.2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hidden="1" customHeight="1" x14ac:dyDescent="0.2">
      <c r="A57" s="34"/>
      <c r="B57" s="35"/>
      <c r="C57" s="130" t="s">
        <v>102</v>
      </c>
      <c r="D57" s="131"/>
      <c r="E57" s="131"/>
      <c r="F57" s="131"/>
      <c r="G57" s="131"/>
      <c r="H57" s="131"/>
      <c r="I57" s="131"/>
      <c r="J57" s="132" t="s">
        <v>103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hidden="1" customHeight="1" x14ac:dyDescent="0.2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hidden="1" customHeight="1" x14ac:dyDescent="0.2">
      <c r="A59" s="34"/>
      <c r="B59" s="35"/>
      <c r="C59" s="133" t="s">
        <v>70</v>
      </c>
      <c r="D59" s="36"/>
      <c r="E59" s="36"/>
      <c r="F59" s="36"/>
      <c r="G59" s="36"/>
      <c r="H59" s="36"/>
      <c r="I59" s="36"/>
      <c r="J59" s="77">
        <f>J85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104</v>
      </c>
    </row>
    <row r="60" spans="1:47" s="9" customFormat="1" ht="24.95" hidden="1" customHeight="1" x14ac:dyDescent="0.2">
      <c r="B60" s="134"/>
      <c r="C60" s="135"/>
      <c r="D60" s="136" t="s">
        <v>114</v>
      </c>
      <c r="E60" s="137"/>
      <c r="F60" s="137"/>
      <c r="G60" s="137"/>
      <c r="H60" s="137"/>
      <c r="I60" s="137"/>
      <c r="J60" s="138">
        <f>J86</f>
        <v>0</v>
      </c>
      <c r="K60" s="135"/>
      <c r="L60" s="139"/>
    </row>
    <row r="61" spans="1:47" s="10" customFormat="1" ht="19.899999999999999" hidden="1" customHeight="1" x14ac:dyDescent="0.2">
      <c r="B61" s="140"/>
      <c r="C61" s="141"/>
      <c r="D61" s="142" t="s">
        <v>1870</v>
      </c>
      <c r="E61" s="143"/>
      <c r="F61" s="143"/>
      <c r="G61" s="143"/>
      <c r="H61" s="143"/>
      <c r="I61" s="143"/>
      <c r="J61" s="144">
        <f>J87</f>
        <v>0</v>
      </c>
      <c r="K61" s="141"/>
      <c r="L61" s="145"/>
    </row>
    <row r="62" spans="1:47" s="10" customFormat="1" ht="19.899999999999999" hidden="1" customHeight="1" x14ac:dyDescent="0.2">
      <c r="B62" s="140"/>
      <c r="C62" s="141"/>
      <c r="D62" s="142" t="s">
        <v>1871</v>
      </c>
      <c r="E62" s="143"/>
      <c r="F62" s="143"/>
      <c r="G62" s="143"/>
      <c r="H62" s="143"/>
      <c r="I62" s="143"/>
      <c r="J62" s="144">
        <f>J90</f>
        <v>0</v>
      </c>
      <c r="K62" s="141"/>
      <c r="L62" s="145"/>
    </row>
    <row r="63" spans="1:47" s="10" customFormat="1" ht="19.899999999999999" hidden="1" customHeight="1" x14ac:dyDescent="0.2">
      <c r="B63" s="140"/>
      <c r="C63" s="141"/>
      <c r="D63" s="142" t="s">
        <v>1872</v>
      </c>
      <c r="E63" s="143"/>
      <c r="F63" s="143"/>
      <c r="G63" s="143"/>
      <c r="H63" s="143"/>
      <c r="I63" s="143"/>
      <c r="J63" s="144">
        <f>J101</f>
        <v>0</v>
      </c>
      <c r="K63" s="141"/>
      <c r="L63" s="145"/>
    </row>
    <row r="64" spans="1:47" s="10" customFormat="1" ht="19.899999999999999" hidden="1" customHeight="1" x14ac:dyDescent="0.2">
      <c r="B64" s="140"/>
      <c r="C64" s="141"/>
      <c r="D64" s="142" t="s">
        <v>1873</v>
      </c>
      <c r="E64" s="143"/>
      <c r="F64" s="143"/>
      <c r="G64" s="143"/>
      <c r="H64" s="143"/>
      <c r="I64" s="143"/>
      <c r="J64" s="144">
        <f>J114</f>
        <v>0</v>
      </c>
      <c r="K64" s="141"/>
      <c r="L64" s="145"/>
    </row>
    <row r="65" spans="1:31" s="10" customFormat="1" ht="19.899999999999999" hidden="1" customHeight="1" x14ac:dyDescent="0.2">
      <c r="B65" s="140"/>
      <c r="C65" s="141"/>
      <c r="D65" s="142" t="s">
        <v>1874</v>
      </c>
      <c r="E65" s="143"/>
      <c r="F65" s="143"/>
      <c r="G65" s="143"/>
      <c r="H65" s="143"/>
      <c r="I65" s="143"/>
      <c r="J65" s="144">
        <f>J142</f>
        <v>0</v>
      </c>
      <c r="K65" s="141"/>
      <c r="L65" s="145"/>
    </row>
    <row r="66" spans="1:31" s="2" customFormat="1" ht="21.75" hidden="1" customHeight="1" x14ac:dyDescent="0.2">
      <c r="A66" s="34"/>
      <c r="B66" s="35"/>
      <c r="C66" s="36"/>
      <c r="D66" s="36"/>
      <c r="E66" s="36"/>
      <c r="F66" s="36"/>
      <c r="G66" s="36"/>
      <c r="H66" s="36"/>
      <c r="I66" s="36"/>
      <c r="J66" s="36"/>
      <c r="K66" s="36"/>
      <c r="L66" s="106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pans="1:31" s="2" customFormat="1" ht="6.95" hidden="1" customHeight="1" x14ac:dyDescent="0.2">
      <c r="A67" s="34"/>
      <c r="B67" s="47"/>
      <c r="C67" s="48"/>
      <c r="D67" s="48"/>
      <c r="E67" s="48"/>
      <c r="F67" s="48"/>
      <c r="G67" s="48"/>
      <c r="H67" s="48"/>
      <c r="I67" s="48"/>
      <c r="J67" s="48"/>
      <c r="K67" s="48"/>
      <c r="L67" s="106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ht="11.25" hidden="1" x14ac:dyDescent="0.2"/>
    <row r="69" spans="1:31" ht="11.25" hidden="1" x14ac:dyDescent="0.2"/>
    <row r="70" spans="1:31" ht="11.25" hidden="1" x14ac:dyDescent="0.2"/>
    <row r="71" spans="1:31" s="2" customFormat="1" ht="6.95" customHeight="1" x14ac:dyDescent="0.2">
      <c r="A71" s="34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24.95" customHeight="1" x14ac:dyDescent="0.2">
      <c r="A72" s="34"/>
      <c r="B72" s="35"/>
      <c r="C72" s="23" t="s">
        <v>128</v>
      </c>
      <c r="D72" s="36"/>
      <c r="E72" s="36"/>
      <c r="F72" s="36"/>
      <c r="G72" s="36"/>
      <c r="H72" s="36"/>
      <c r="I72" s="36"/>
      <c r="J72" s="36"/>
      <c r="K72" s="36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6.95" customHeight="1" x14ac:dyDescent="0.2">
      <c r="A73" s="34"/>
      <c r="B73" s="35"/>
      <c r="C73" s="36"/>
      <c r="D73" s="36"/>
      <c r="E73" s="36"/>
      <c r="F73" s="36"/>
      <c r="G73" s="36"/>
      <c r="H73" s="36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2" customHeight="1" x14ac:dyDescent="0.2">
      <c r="A74" s="34"/>
      <c r="B74" s="35"/>
      <c r="C74" s="29" t="s">
        <v>16</v>
      </c>
      <c r="D74" s="36"/>
      <c r="E74" s="36"/>
      <c r="F74" s="36"/>
      <c r="G74" s="36"/>
      <c r="H74" s="36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6.5" customHeight="1" x14ac:dyDescent="0.2">
      <c r="A75" s="34"/>
      <c r="B75" s="35"/>
      <c r="C75" s="36"/>
      <c r="D75" s="36"/>
      <c r="E75" s="289" t="str">
        <f>E7</f>
        <v>Rekonstrukce 1NP a 2NP - obj B - SVC Radovanek 3.5.2022</v>
      </c>
      <c r="F75" s="290"/>
      <c r="G75" s="290"/>
      <c r="H75" s="290"/>
      <c r="I75" s="36"/>
      <c r="J75" s="36"/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2" customHeight="1" x14ac:dyDescent="0.2">
      <c r="A76" s="34"/>
      <c r="B76" s="35"/>
      <c r="C76" s="29" t="s">
        <v>99</v>
      </c>
      <c r="D76" s="36"/>
      <c r="E76" s="36"/>
      <c r="F76" s="36"/>
      <c r="G76" s="36"/>
      <c r="H76" s="36"/>
      <c r="I76" s="36"/>
      <c r="J76" s="36"/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6.5" customHeight="1" x14ac:dyDescent="0.2">
      <c r="A77" s="34"/>
      <c r="B77" s="35"/>
      <c r="C77" s="36"/>
      <c r="D77" s="36"/>
      <c r="E77" s="242" t="str">
        <f>E9</f>
        <v>e - ÚT</v>
      </c>
      <c r="F77" s="291"/>
      <c r="G77" s="291"/>
      <c r="H77" s="291"/>
      <c r="I77" s="36"/>
      <c r="J77" s="36"/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6.95" customHeight="1" x14ac:dyDescent="0.2">
      <c r="A78" s="34"/>
      <c r="B78" s="35"/>
      <c r="C78" s="36"/>
      <c r="D78" s="36"/>
      <c r="E78" s="36"/>
      <c r="F78" s="36"/>
      <c r="G78" s="36"/>
      <c r="H78" s="36"/>
      <c r="I78" s="36"/>
      <c r="J78" s="36"/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 x14ac:dyDescent="0.2">
      <c r="A79" s="34"/>
      <c r="B79" s="35"/>
      <c r="C79" s="29" t="s">
        <v>21</v>
      </c>
      <c r="D79" s="36"/>
      <c r="E79" s="36"/>
      <c r="F79" s="27" t="str">
        <f>F12</f>
        <v xml:space="preserve"> </v>
      </c>
      <c r="G79" s="36"/>
      <c r="H79" s="36"/>
      <c r="I79" s="29" t="s">
        <v>23</v>
      </c>
      <c r="J79" s="59" t="str">
        <f>IF(J12="","",J12)</f>
        <v>4. 5. 2022</v>
      </c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6.95" customHeight="1" x14ac:dyDescent="0.2">
      <c r="A80" s="34"/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5.2" customHeight="1" x14ac:dyDescent="0.2">
      <c r="A81" s="34"/>
      <c r="B81" s="35"/>
      <c r="C81" s="29" t="s">
        <v>25</v>
      </c>
      <c r="D81" s="36"/>
      <c r="E81" s="36"/>
      <c r="F81" s="27" t="str">
        <f>E15</f>
        <v>Středisko volného času Radovánek</v>
      </c>
      <c r="G81" s="36"/>
      <c r="H81" s="36"/>
      <c r="I81" s="29" t="s">
        <v>31</v>
      </c>
      <c r="J81" s="32" t="str">
        <f>E21</f>
        <v>Luboš beneda</v>
      </c>
      <c r="K81" s="36"/>
      <c r="L81" s="10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5.2" customHeight="1" x14ac:dyDescent="0.2">
      <c r="A82" s="34"/>
      <c r="B82" s="35"/>
      <c r="C82" s="29" t="s">
        <v>29</v>
      </c>
      <c r="D82" s="36"/>
      <c r="E82" s="36"/>
      <c r="F82" s="27" t="str">
        <f>IF(E18="","",E18)</f>
        <v>Vyplň údaj</v>
      </c>
      <c r="G82" s="36"/>
      <c r="H82" s="36"/>
      <c r="I82" s="29" t="s">
        <v>34</v>
      </c>
      <c r="J82" s="32" t="str">
        <f>E24</f>
        <v xml:space="preserve"> </v>
      </c>
      <c r="K82" s="36"/>
      <c r="L82" s="10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0.35" customHeight="1" x14ac:dyDescent="0.2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10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11" customFormat="1" ht="29.25" customHeight="1" x14ac:dyDescent="0.2">
      <c r="A84" s="146"/>
      <c r="B84" s="147"/>
      <c r="C84" s="148" t="s">
        <v>129</v>
      </c>
      <c r="D84" s="149" t="s">
        <v>57</v>
      </c>
      <c r="E84" s="149" t="s">
        <v>53</v>
      </c>
      <c r="F84" s="149" t="s">
        <v>54</v>
      </c>
      <c r="G84" s="149" t="s">
        <v>130</v>
      </c>
      <c r="H84" s="149" t="s">
        <v>131</v>
      </c>
      <c r="I84" s="149" t="s">
        <v>132</v>
      </c>
      <c r="J84" s="149" t="s">
        <v>103</v>
      </c>
      <c r="K84" s="150" t="s">
        <v>133</v>
      </c>
      <c r="L84" s="151"/>
      <c r="M84" s="68" t="s">
        <v>19</v>
      </c>
      <c r="N84" s="69" t="s">
        <v>42</v>
      </c>
      <c r="O84" s="69" t="s">
        <v>134</v>
      </c>
      <c r="P84" s="69" t="s">
        <v>135</v>
      </c>
      <c r="Q84" s="69" t="s">
        <v>136</v>
      </c>
      <c r="R84" s="69" t="s">
        <v>137</v>
      </c>
      <c r="S84" s="69" t="s">
        <v>138</v>
      </c>
      <c r="T84" s="70" t="s">
        <v>139</v>
      </c>
      <c r="U84" s="146"/>
      <c r="V84" s="146"/>
      <c r="W84" s="146"/>
      <c r="X84" s="146"/>
      <c r="Y84" s="146"/>
      <c r="Z84" s="146"/>
      <c r="AA84" s="146"/>
      <c r="AB84" s="146"/>
      <c r="AC84" s="146"/>
      <c r="AD84" s="146"/>
      <c r="AE84" s="146"/>
    </row>
    <row r="85" spans="1:65" s="2" customFormat="1" ht="22.9" customHeight="1" x14ac:dyDescent="0.25">
      <c r="A85" s="34"/>
      <c r="B85" s="35"/>
      <c r="C85" s="75" t="s">
        <v>140</v>
      </c>
      <c r="D85" s="36"/>
      <c r="E85" s="36"/>
      <c r="F85" s="36"/>
      <c r="G85" s="36"/>
      <c r="H85" s="36"/>
      <c r="I85" s="36"/>
      <c r="J85" s="152">
        <f>BK85</f>
        <v>0</v>
      </c>
      <c r="K85" s="36"/>
      <c r="L85" s="39"/>
      <c r="M85" s="71"/>
      <c r="N85" s="153"/>
      <c r="O85" s="72"/>
      <c r="P85" s="154">
        <f>P86</f>
        <v>0</v>
      </c>
      <c r="Q85" s="72"/>
      <c r="R85" s="154">
        <f>R86</f>
        <v>0</v>
      </c>
      <c r="S85" s="72"/>
      <c r="T85" s="155">
        <f>T86</f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T85" s="17" t="s">
        <v>71</v>
      </c>
      <c r="AU85" s="17" t="s">
        <v>104</v>
      </c>
      <c r="BK85" s="156">
        <f>BK86</f>
        <v>0</v>
      </c>
    </row>
    <row r="86" spans="1:65" s="12" customFormat="1" ht="25.9" customHeight="1" x14ac:dyDescent="0.2">
      <c r="B86" s="157"/>
      <c r="C86" s="158"/>
      <c r="D86" s="159" t="s">
        <v>71</v>
      </c>
      <c r="E86" s="160" t="s">
        <v>589</v>
      </c>
      <c r="F86" s="160" t="s">
        <v>590</v>
      </c>
      <c r="G86" s="158"/>
      <c r="H86" s="158"/>
      <c r="I86" s="161"/>
      <c r="J86" s="162">
        <f>BK86</f>
        <v>0</v>
      </c>
      <c r="K86" s="158"/>
      <c r="L86" s="163"/>
      <c r="M86" s="164"/>
      <c r="N86" s="165"/>
      <c r="O86" s="165"/>
      <c r="P86" s="166">
        <f>P87+P90+P101+P114+P142</f>
        <v>0</v>
      </c>
      <c r="Q86" s="165"/>
      <c r="R86" s="166">
        <f>R87+R90+R101+R114+R142</f>
        <v>0</v>
      </c>
      <c r="S86" s="165"/>
      <c r="T86" s="167">
        <f>T87+T90+T101+T114+T142</f>
        <v>0</v>
      </c>
      <c r="AR86" s="168" t="s">
        <v>82</v>
      </c>
      <c r="AT86" s="169" t="s">
        <v>71</v>
      </c>
      <c r="AU86" s="169" t="s">
        <v>72</v>
      </c>
      <c r="AY86" s="168" t="s">
        <v>143</v>
      </c>
      <c r="BK86" s="170">
        <f>BK87+BK90+BK101+BK114+BK142</f>
        <v>0</v>
      </c>
    </row>
    <row r="87" spans="1:65" s="12" customFormat="1" ht="22.9" customHeight="1" x14ac:dyDescent="0.2">
      <c r="B87" s="157"/>
      <c r="C87" s="158"/>
      <c r="D87" s="159" t="s">
        <v>71</v>
      </c>
      <c r="E87" s="171" t="s">
        <v>1875</v>
      </c>
      <c r="F87" s="171" t="s">
        <v>1876</v>
      </c>
      <c r="G87" s="158"/>
      <c r="H87" s="158"/>
      <c r="I87" s="161"/>
      <c r="J87" s="172">
        <f>BK87</f>
        <v>0</v>
      </c>
      <c r="K87" s="158"/>
      <c r="L87" s="163"/>
      <c r="M87" s="164"/>
      <c r="N87" s="165"/>
      <c r="O87" s="165"/>
      <c r="P87" s="166">
        <f>SUM(P88:P89)</f>
        <v>0</v>
      </c>
      <c r="Q87" s="165"/>
      <c r="R87" s="166">
        <f>SUM(R88:R89)</f>
        <v>0</v>
      </c>
      <c r="S87" s="165"/>
      <c r="T87" s="167">
        <f>SUM(T88:T89)</f>
        <v>0</v>
      </c>
      <c r="AR87" s="168" t="s">
        <v>82</v>
      </c>
      <c r="AT87" s="169" t="s">
        <v>71</v>
      </c>
      <c r="AU87" s="169" t="s">
        <v>80</v>
      </c>
      <c r="AY87" s="168" t="s">
        <v>143</v>
      </c>
      <c r="BK87" s="170">
        <f>SUM(BK88:BK89)</f>
        <v>0</v>
      </c>
    </row>
    <row r="88" spans="1:65" s="2" customFormat="1" ht="16.5" customHeight="1" x14ac:dyDescent="0.2">
      <c r="A88" s="34"/>
      <c r="B88" s="35"/>
      <c r="C88" s="173" t="s">
        <v>80</v>
      </c>
      <c r="D88" s="173" t="s">
        <v>146</v>
      </c>
      <c r="E88" s="174" t="s">
        <v>1877</v>
      </c>
      <c r="F88" s="175" t="s">
        <v>1878</v>
      </c>
      <c r="G88" s="176" t="s">
        <v>251</v>
      </c>
      <c r="H88" s="177">
        <v>20</v>
      </c>
      <c r="I88" s="178"/>
      <c r="J88" s="179">
        <f>ROUND(I88*H88,2)</f>
        <v>0</v>
      </c>
      <c r="K88" s="175" t="s">
        <v>19</v>
      </c>
      <c r="L88" s="39"/>
      <c r="M88" s="180" t="s">
        <v>19</v>
      </c>
      <c r="N88" s="181" t="s">
        <v>43</v>
      </c>
      <c r="O88" s="64"/>
      <c r="P88" s="182">
        <f>O88*H88</f>
        <v>0</v>
      </c>
      <c r="Q88" s="182">
        <v>0</v>
      </c>
      <c r="R88" s="182">
        <f>Q88*H88</f>
        <v>0</v>
      </c>
      <c r="S88" s="182">
        <v>0</v>
      </c>
      <c r="T88" s="183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84" t="s">
        <v>194</v>
      </c>
      <c r="AT88" s="184" t="s">
        <v>146</v>
      </c>
      <c r="AU88" s="184" t="s">
        <v>82</v>
      </c>
      <c r="AY88" s="17" t="s">
        <v>143</v>
      </c>
      <c r="BE88" s="185">
        <f>IF(N88="základní",J88,0)</f>
        <v>0</v>
      </c>
      <c r="BF88" s="185">
        <f>IF(N88="snížená",J88,0)</f>
        <v>0</v>
      </c>
      <c r="BG88" s="185">
        <f>IF(N88="zákl. přenesená",J88,0)</f>
        <v>0</v>
      </c>
      <c r="BH88" s="185">
        <f>IF(N88="sníž. přenesená",J88,0)</f>
        <v>0</v>
      </c>
      <c r="BI88" s="185">
        <f>IF(N88="nulová",J88,0)</f>
        <v>0</v>
      </c>
      <c r="BJ88" s="17" t="s">
        <v>80</v>
      </c>
      <c r="BK88" s="185">
        <f>ROUND(I88*H88,2)</f>
        <v>0</v>
      </c>
      <c r="BL88" s="17" t="s">
        <v>194</v>
      </c>
      <c r="BM88" s="184" t="s">
        <v>82</v>
      </c>
    </row>
    <row r="89" spans="1:65" s="2" customFormat="1" ht="37.9" customHeight="1" x14ac:dyDescent="0.2">
      <c r="A89" s="34"/>
      <c r="B89" s="35"/>
      <c r="C89" s="173" t="s">
        <v>82</v>
      </c>
      <c r="D89" s="173" t="s">
        <v>146</v>
      </c>
      <c r="E89" s="174" t="s">
        <v>1879</v>
      </c>
      <c r="F89" s="175" t="s">
        <v>1880</v>
      </c>
      <c r="G89" s="176" t="s">
        <v>180</v>
      </c>
      <c r="H89" s="177">
        <v>8.0000000000000002E-3</v>
      </c>
      <c r="I89" s="178"/>
      <c r="J89" s="179">
        <f>ROUND(I89*H89,2)</f>
        <v>0</v>
      </c>
      <c r="K89" s="175" t="s">
        <v>19</v>
      </c>
      <c r="L89" s="39"/>
      <c r="M89" s="180" t="s">
        <v>19</v>
      </c>
      <c r="N89" s="181" t="s">
        <v>43</v>
      </c>
      <c r="O89" s="64"/>
      <c r="P89" s="182">
        <f>O89*H89</f>
        <v>0</v>
      </c>
      <c r="Q89" s="182">
        <v>0</v>
      </c>
      <c r="R89" s="182">
        <f>Q89*H89</f>
        <v>0</v>
      </c>
      <c r="S89" s="182">
        <v>0</v>
      </c>
      <c r="T89" s="183">
        <f>S89*H89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84" t="s">
        <v>194</v>
      </c>
      <c r="AT89" s="184" t="s">
        <v>146</v>
      </c>
      <c r="AU89" s="184" t="s">
        <v>82</v>
      </c>
      <c r="AY89" s="17" t="s">
        <v>143</v>
      </c>
      <c r="BE89" s="185">
        <f>IF(N89="základní",J89,0)</f>
        <v>0</v>
      </c>
      <c r="BF89" s="185">
        <f>IF(N89="snížená",J89,0)</f>
        <v>0</v>
      </c>
      <c r="BG89" s="185">
        <f>IF(N89="zákl. přenesená",J89,0)</f>
        <v>0</v>
      </c>
      <c r="BH89" s="185">
        <f>IF(N89="sníž. přenesená",J89,0)</f>
        <v>0</v>
      </c>
      <c r="BI89" s="185">
        <f>IF(N89="nulová",J89,0)</f>
        <v>0</v>
      </c>
      <c r="BJ89" s="17" t="s">
        <v>80</v>
      </c>
      <c r="BK89" s="185">
        <f>ROUND(I89*H89,2)</f>
        <v>0</v>
      </c>
      <c r="BL89" s="17" t="s">
        <v>194</v>
      </c>
      <c r="BM89" s="184" t="s">
        <v>151</v>
      </c>
    </row>
    <row r="90" spans="1:65" s="12" customFormat="1" ht="22.9" customHeight="1" x14ac:dyDescent="0.2">
      <c r="B90" s="157"/>
      <c r="C90" s="158"/>
      <c r="D90" s="159" t="s">
        <v>71</v>
      </c>
      <c r="E90" s="171" t="s">
        <v>1881</v>
      </c>
      <c r="F90" s="171" t="s">
        <v>1882</v>
      </c>
      <c r="G90" s="158"/>
      <c r="H90" s="158"/>
      <c r="I90" s="161"/>
      <c r="J90" s="172">
        <f>BK90</f>
        <v>0</v>
      </c>
      <c r="K90" s="158"/>
      <c r="L90" s="163"/>
      <c r="M90" s="164"/>
      <c r="N90" s="165"/>
      <c r="O90" s="165"/>
      <c r="P90" s="166">
        <f>SUM(P91:P100)</f>
        <v>0</v>
      </c>
      <c r="Q90" s="165"/>
      <c r="R90" s="166">
        <f>SUM(R91:R100)</f>
        <v>0</v>
      </c>
      <c r="S90" s="165"/>
      <c r="T90" s="167">
        <f>SUM(T91:T100)</f>
        <v>0</v>
      </c>
      <c r="AR90" s="168" t="s">
        <v>82</v>
      </c>
      <c r="AT90" s="169" t="s">
        <v>71</v>
      </c>
      <c r="AU90" s="169" t="s">
        <v>80</v>
      </c>
      <c r="AY90" s="168" t="s">
        <v>143</v>
      </c>
      <c r="BK90" s="170">
        <f>SUM(BK91:BK100)</f>
        <v>0</v>
      </c>
    </row>
    <row r="91" spans="1:65" s="2" customFormat="1" ht="24.2" customHeight="1" x14ac:dyDescent="0.2">
      <c r="A91" s="34"/>
      <c r="B91" s="35"/>
      <c r="C91" s="173" t="s">
        <v>162</v>
      </c>
      <c r="D91" s="173" t="s">
        <v>146</v>
      </c>
      <c r="E91" s="174" t="s">
        <v>1883</v>
      </c>
      <c r="F91" s="175" t="s">
        <v>1884</v>
      </c>
      <c r="G91" s="176" t="s">
        <v>251</v>
      </c>
      <c r="H91" s="177">
        <v>3.3</v>
      </c>
      <c r="I91" s="178"/>
      <c r="J91" s="179">
        <f t="shared" ref="J91:J100" si="0">ROUND(I91*H91,2)</f>
        <v>0</v>
      </c>
      <c r="K91" s="175" t="s">
        <v>19</v>
      </c>
      <c r="L91" s="39"/>
      <c r="M91" s="180" t="s">
        <v>19</v>
      </c>
      <c r="N91" s="181" t="s">
        <v>43</v>
      </c>
      <c r="O91" s="64"/>
      <c r="P91" s="182">
        <f t="shared" ref="P91:P100" si="1">O91*H91</f>
        <v>0</v>
      </c>
      <c r="Q91" s="182">
        <v>0</v>
      </c>
      <c r="R91" s="182">
        <f t="shared" ref="R91:R100" si="2">Q91*H91</f>
        <v>0</v>
      </c>
      <c r="S91" s="182">
        <v>0</v>
      </c>
      <c r="T91" s="183">
        <f t="shared" ref="T91:T100" si="3"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84" t="s">
        <v>194</v>
      </c>
      <c r="AT91" s="184" t="s">
        <v>146</v>
      </c>
      <c r="AU91" s="184" t="s">
        <v>82</v>
      </c>
      <c r="AY91" s="17" t="s">
        <v>143</v>
      </c>
      <c r="BE91" s="185">
        <f t="shared" ref="BE91:BE100" si="4">IF(N91="základní",J91,0)</f>
        <v>0</v>
      </c>
      <c r="BF91" s="185">
        <f t="shared" ref="BF91:BF100" si="5">IF(N91="snížená",J91,0)</f>
        <v>0</v>
      </c>
      <c r="BG91" s="185">
        <f t="shared" ref="BG91:BG100" si="6">IF(N91="zákl. přenesená",J91,0)</f>
        <v>0</v>
      </c>
      <c r="BH91" s="185">
        <f t="shared" ref="BH91:BH100" si="7">IF(N91="sníž. přenesená",J91,0)</f>
        <v>0</v>
      </c>
      <c r="BI91" s="185">
        <f t="shared" ref="BI91:BI100" si="8">IF(N91="nulová",J91,0)</f>
        <v>0</v>
      </c>
      <c r="BJ91" s="17" t="s">
        <v>80</v>
      </c>
      <c r="BK91" s="185">
        <f t="shared" ref="BK91:BK100" si="9">ROUND(I91*H91,2)</f>
        <v>0</v>
      </c>
      <c r="BL91" s="17" t="s">
        <v>194</v>
      </c>
      <c r="BM91" s="184" t="s">
        <v>167</v>
      </c>
    </row>
    <row r="92" spans="1:65" s="2" customFormat="1" ht="24.2" customHeight="1" x14ac:dyDescent="0.2">
      <c r="A92" s="34"/>
      <c r="B92" s="35"/>
      <c r="C92" s="173" t="s">
        <v>151</v>
      </c>
      <c r="D92" s="173" t="s">
        <v>146</v>
      </c>
      <c r="E92" s="174" t="s">
        <v>1885</v>
      </c>
      <c r="F92" s="175" t="s">
        <v>1886</v>
      </c>
      <c r="G92" s="176" t="s">
        <v>296</v>
      </c>
      <c r="H92" s="177">
        <v>2</v>
      </c>
      <c r="I92" s="178"/>
      <c r="J92" s="179">
        <f t="shared" si="0"/>
        <v>0</v>
      </c>
      <c r="K92" s="175" t="s">
        <v>19</v>
      </c>
      <c r="L92" s="39"/>
      <c r="M92" s="180" t="s">
        <v>19</v>
      </c>
      <c r="N92" s="181" t="s">
        <v>43</v>
      </c>
      <c r="O92" s="64"/>
      <c r="P92" s="182">
        <f t="shared" si="1"/>
        <v>0</v>
      </c>
      <c r="Q92" s="182">
        <v>0</v>
      </c>
      <c r="R92" s="182">
        <f t="shared" si="2"/>
        <v>0</v>
      </c>
      <c r="S92" s="182">
        <v>0</v>
      </c>
      <c r="T92" s="183">
        <f t="shared" si="3"/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84" t="s">
        <v>194</v>
      </c>
      <c r="AT92" s="184" t="s">
        <v>146</v>
      </c>
      <c r="AU92" s="184" t="s">
        <v>82</v>
      </c>
      <c r="AY92" s="17" t="s">
        <v>143</v>
      </c>
      <c r="BE92" s="185">
        <f t="shared" si="4"/>
        <v>0</v>
      </c>
      <c r="BF92" s="185">
        <f t="shared" si="5"/>
        <v>0</v>
      </c>
      <c r="BG92" s="185">
        <f t="shared" si="6"/>
        <v>0</v>
      </c>
      <c r="BH92" s="185">
        <f t="shared" si="7"/>
        <v>0</v>
      </c>
      <c r="BI92" s="185">
        <f t="shared" si="8"/>
        <v>0</v>
      </c>
      <c r="BJ92" s="17" t="s">
        <v>80</v>
      </c>
      <c r="BK92" s="185">
        <f t="shared" si="9"/>
        <v>0</v>
      </c>
      <c r="BL92" s="17" t="s">
        <v>194</v>
      </c>
      <c r="BM92" s="184" t="s">
        <v>158</v>
      </c>
    </row>
    <row r="93" spans="1:65" s="2" customFormat="1" ht="44.25" customHeight="1" x14ac:dyDescent="0.2">
      <c r="A93" s="34"/>
      <c r="B93" s="35"/>
      <c r="C93" s="173" t="s">
        <v>185</v>
      </c>
      <c r="D93" s="173" t="s">
        <v>146</v>
      </c>
      <c r="E93" s="174" t="s">
        <v>1887</v>
      </c>
      <c r="F93" s="175" t="s">
        <v>1888</v>
      </c>
      <c r="G93" s="176" t="s">
        <v>296</v>
      </c>
      <c r="H93" s="177">
        <v>4</v>
      </c>
      <c r="I93" s="178"/>
      <c r="J93" s="179">
        <f t="shared" si="0"/>
        <v>0</v>
      </c>
      <c r="K93" s="175" t="s">
        <v>19</v>
      </c>
      <c r="L93" s="39"/>
      <c r="M93" s="180" t="s">
        <v>19</v>
      </c>
      <c r="N93" s="181" t="s">
        <v>43</v>
      </c>
      <c r="O93" s="64"/>
      <c r="P93" s="182">
        <f t="shared" si="1"/>
        <v>0</v>
      </c>
      <c r="Q93" s="182">
        <v>0</v>
      </c>
      <c r="R93" s="182">
        <f t="shared" si="2"/>
        <v>0</v>
      </c>
      <c r="S93" s="182">
        <v>0</v>
      </c>
      <c r="T93" s="183">
        <f t="shared" si="3"/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84" t="s">
        <v>194</v>
      </c>
      <c r="AT93" s="184" t="s">
        <v>146</v>
      </c>
      <c r="AU93" s="184" t="s">
        <v>82</v>
      </c>
      <c r="AY93" s="17" t="s">
        <v>143</v>
      </c>
      <c r="BE93" s="185">
        <f t="shared" si="4"/>
        <v>0</v>
      </c>
      <c r="BF93" s="185">
        <f t="shared" si="5"/>
        <v>0</v>
      </c>
      <c r="BG93" s="185">
        <f t="shared" si="6"/>
        <v>0</v>
      </c>
      <c r="BH93" s="185">
        <f t="shared" si="7"/>
        <v>0</v>
      </c>
      <c r="BI93" s="185">
        <f t="shared" si="8"/>
        <v>0</v>
      </c>
      <c r="BJ93" s="17" t="s">
        <v>80</v>
      </c>
      <c r="BK93" s="185">
        <f t="shared" si="9"/>
        <v>0</v>
      </c>
      <c r="BL93" s="17" t="s">
        <v>194</v>
      </c>
      <c r="BM93" s="184" t="s">
        <v>176</v>
      </c>
    </row>
    <row r="94" spans="1:65" s="2" customFormat="1" ht="24.2" customHeight="1" x14ac:dyDescent="0.2">
      <c r="A94" s="34"/>
      <c r="B94" s="35"/>
      <c r="C94" s="173" t="s">
        <v>167</v>
      </c>
      <c r="D94" s="173" t="s">
        <v>146</v>
      </c>
      <c r="E94" s="174" t="s">
        <v>1889</v>
      </c>
      <c r="F94" s="175" t="s">
        <v>1890</v>
      </c>
      <c r="G94" s="176" t="s">
        <v>296</v>
      </c>
      <c r="H94" s="177">
        <v>2</v>
      </c>
      <c r="I94" s="178"/>
      <c r="J94" s="179">
        <f t="shared" si="0"/>
        <v>0</v>
      </c>
      <c r="K94" s="175" t="s">
        <v>19</v>
      </c>
      <c r="L94" s="39"/>
      <c r="M94" s="180" t="s">
        <v>19</v>
      </c>
      <c r="N94" s="181" t="s">
        <v>43</v>
      </c>
      <c r="O94" s="64"/>
      <c r="P94" s="182">
        <f t="shared" si="1"/>
        <v>0</v>
      </c>
      <c r="Q94" s="182">
        <v>0</v>
      </c>
      <c r="R94" s="182">
        <f t="shared" si="2"/>
        <v>0</v>
      </c>
      <c r="S94" s="182">
        <v>0</v>
      </c>
      <c r="T94" s="183">
        <f t="shared" si="3"/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84" t="s">
        <v>194</v>
      </c>
      <c r="AT94" s="184" t="s">
        <v>146</v>
      </c>
      <c r="AU94" s="184" t="s">
        <v>82</v>
      </c>
      <c r="AY94" s="17" t="s">
        <v>143</v>
      </c>
      <c r="BE94" s="185">
        <f t="shared" si="4"/>
        <v>0</v>
      </c>
      <c r="BF94" s="185">
        <f t="shared" si="5"/>
        <v>0</v>
      </c>
      <c r="BG94" s="185">
        <f t="shared" si="6"/>
        <v>0</v>
      </c>
      <c r="BH94" s="185">
        <f t="shared" si="7"/>
        <v>0</v>
      </c>
      <c r="BI94" s="185">
        <f t="shared" si="8"/>
        <v>0</v>
      </c>
      <c r="BJ94" s="17" t="s">
        <v>80</v>
      </c>
      <c r="BK94" s="185">
        <f t="shared" si="9"/>
        <v>0</v>
      </c>
      <c r="BL94" s="17" t="s">
        <v>194</v>
      </c>
      <c r="BM94" s="184" t="s">
        <v>181</v>
      </c>
    </row>
    <row r="95" spans="1:65" s="2" customFormat="1" ht="24.2" customHeight="1" x14ac:dyDescent="0.2">
      <c r="A95" s="34"/>
      <c r="B95" s="35"/>
      <c r="C95" s="173" t="s">
        <v>195</v>
      </c>
      <c r="D95" s="173" t="s">
        <v>146</v>
      </c>
      <c r="E95" s="174" t="s">
        <v>1891</v>
      </c>
      <c r="F95" s="175" t="s">
        <v>1892</v>
      </c>
      <c r="G95" s="176" t="s">
        <v>296</v>
      </c>
      <c r="H95" s="177">
        <v>4</v>
      </c>
      <c r="I95" s="178"/>
      <c r="J95" s="179">
        <f t="shared" si="0"/>
        <v>0</v>
      </c>
      <c r="K95" s="175" t="s">
        <v>19</v>
      </c>
      <c r="L95" s="39"/>
      <c r="M95" s="180" t="s">
        <v>19</v>
      </c>
      <c r="N95" s="181" t="s">
        <v>43</v>
      </c>
      <c r="O95" s="64"/>
      <c r="P95" s="182">
        <f t="shared" si="1"/>
        <v>0</v>
      </c>
      <c r="Q95" s="182">
        <v>0</v>
      </c>
      <c r="R95" s="182">
        <f t="shared" si="2"/>
        <v>0</v>
      </c>
      <c r="S95" s="182">
        <v>0</v>
      </c>
      <c r="T95" s="183">
        <f t="shared" si="3"/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4" t="s">
        <v>194</v>
      </c>
      <c r="AT95" s="184" t="s">
        <v>146</v>
      </c>
      <c r="AU95" s="184" t="s">
        <v>82</v>
      </c>
      <c r="AY95" s="17" t="s">
        <v>143</v>
      </c>
      <c r="BE95" s="185">
        <f t="shared" si="4"/>
        <v>0</v>
      </c>
      <c r="BF95" s="185">
        <f t="shared" si="5"/>
        <v>0</v>
      </c>
      <c r="BG95" s="185">
        <f t="shared" si="6"/>
        <v>0</v>
      </c>
      <c r="BH95" s="185">
        <f t="shared" si="7"/>
        <v>0</v>
      </c>
      <c r="BI95" s="185">
        <f t="shared" si="8"/>
        <v>0</v>
      </c>
      <c r="BJ95" s="17" t="s">
        <v>80</v>
      </c>
      <c r="BK95" s="185">
        <f t="shared" si="9"/>
        <v>0</v>
      </c>
      <c r="BL95" s="17" t="s">
        <v>194</v>
      </c>
      <c r="BM95" s="184" t="s">
        <v>188</v>
      </c>
    </row>
    <row r="96" spans="1:65" s="2" customFormat="1" ht="24.2" customHeight="1" x14ac:dyDescent="0.2">
      <c r="A96" s="34"/>
      <c r="B96" s="35"/>
      <c r="C96" s="173" t="s">
        <v>158</v>
      </c>
      <c r="D96" s="173" t="s">
        <v>146</v>
      </c>
      <c r="E96" s="174" t="s">
        <v>1893</v>
      </c>
      <c r="F96" s="175" t="s">
        <v>1894</v>
      </c>
      <c r="G96" s="176" t="s">
        <v>296</v>
      </c>
      <c r="H96" s="177">
        <v>4</v>
      </c>
      <c r="I96" s="178"/>
      <c r="J96" s="179">
        <f t="shared" si="0"/>
        <v>0</v>
      </c>
      <c r="K96" s="175" t="s">
        <v>19</v>
      </c>
      <c r="L96" s="39"/>
      <c r="M96" s="180" t="s">
        <v>19</v>
      </c>
      <c r="N96" s="181" t="s">
        <v>43</v>
      </c>
      <c r="O96" s="64"/>
      <c r="P96" s="182">
        <f t="shared" si="1"/>
        <v>0</v>
      </c>
      <c r="Q96" s="182">
        <v>0</v>
      </c>
      <c r="R96" s="182">
        <f t="shared" si="2"/>
        <v>0</v>
      </c>
      <c r="S96" s="182">
        <v>0</v>
      </c>
      <c r="T96" s="183">
        <f t="shared" si="3"/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4" t="s">
        <v>194</v>
      </c>
      <c r="AT96" s="184" t="s">
        <v>146</v>
      </c>
      <c r="AU96" s="184" t="s">
        <v>82</v>
      </c>
      <c r="AY96" s="17" t="s">
        <v>143</v>
      </c>
      <c r="BE96" s="185">
        <f t="shared" si="4"/>
        <v>0</v>
      </c>
      <c r="BF96" s="185">
        <f t="shared" si="5"/>
        <v>0</v>
      </c>
      <c r="BG96" s="185">
        <f t="shared" si="6"/>
        <v>0</v>
      </c>
      <c r="BH96" s="185">
        <f t="shared" si="7"/>
        <v>0</v>
      </c>
      <c r="BI96" s="185">
        <f t="shared" si="8"/>
        <v>0</v>
      </c>
      <c r="BJ96" s="17" t="s">
        <v>80</v>
      </c>
      <c r="BK96" s="185">
        <f t="shared" si="9"/>
        <v>0</v>
      </c>
      <c r="BL96" s="17" t="s">
        <v>194</v>
      </c>
      <c r="BM96" s="184" t="s">
        <v>194</v>
      </c>
    </row>
    <row r="97" spans="1:65" s="2" customFormat="1" ht="24.2" customHeight="1" x14ac:dyDescent="0.2">
      <c r="A97" s="34"/>
      <c r="B97" s="35"/>
      <c r="C97" s="173" t="s">
        <v>202</v>
      </c>
      <c r="D97" s="173" t="s">
        <v>146</v>
      </c>
      <c r="E97" s="174" t="s">
        <v>1895</v>
      </c>
      <c r="F97" s="175" t="s">
        <v>1896</v>
      </c>
      <c r="G97" s="176" t="s">
        <v>296</v>
      </c>
      <c r="H97" s="177">
        <v>4</v>
      </c>
      <c r="I97" s="178"/>
      <c r="J97" s="179">
        <f t="shared" si="0"/>
        <v>0</v>
      </c>
      <c r="K97" s="175" t="s">
        <v>19</v>
      </c>
      <c r="L97" s="39"/>
      <c r="M97" s="180" t="s">
        <v>19</v>
      </c>
      <c r="N97" s="181" t="s">
        <v>43</v>
      </c>
      <c r="O97" s="64"/>
      <c r="P97" s="182">
        <f t="shared" si="1"/>
        <v>0</v>
      </c>
      <c r="Q97" s="182">
        <v>0</v>
      </c>
      <c r="R97" s="182">
        <f t="shared" si="2"/>
        <v>0</v>
      </c>
      <c r="S97" s="182">
        <v>0</v>
      </c>
      <c r="T97" s="183">
        <f t="shared" si="3"/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84" t="s">
        <v>194</v>
      </c>
      <c r="AT97" s="184" t="s">
        <v>146</v>
      </c>
      <c r="AU97" s="184" t="s">
        <v>82</v>
      </c>
      <c r="AY97" s="17" t="s">
        <v>143</v>
      </c>
      <c r="BE97" s="185">
        <f t="shared" si="4"/>
        <v>0</v>
      </c>
      <c r="BF97" s="185">
        <f t="shared" si="5"/>
        <v>0</v>
      </c>
      <c r="BG97" s="185">
        <f t="shared" si="6"/>
        <v>0</v>
      </c>
      <c r="BH97" s="185">
        <f t="shared" si="7"/>
        <v>0</v>
      </c>
      <c r="BI97" s="185">
        <f t="shared" si="8"/>
        <v>0</v>
      </c>
      <c r="BJ97" s="17" t="s">
        <v>80</v>
      </c>
      <c r="BK97" s="185">
        <f t="shared" si="9"/>
        <v>0</v>
      </c>
      <c r="BL97" s="17" t="s">
        <v>194</v>
      </c>
      <c r="BM97" s="184" t="s">
        <v>196</v>
      </c>
    </row>
    <row r="98" spans="1:65" s="2" customFormat="1" ht="24.2" customHeight="1" x14ac:dyDescent="0.2">
      <c r="A98" s="34"/>
      <c r="B98" s="35"/>
      <c r="C98" s="173" t="s">
        <v>176</v>
      </c>
      <c r="D98" s="173" t="s">
        <v>146</v>
      </c>
      <c r="E98" s="174" t="s">
        <v>1897</v>
      </c>
      <c r="F98" s="175" t="s">
        <v>1898</v>
      </c>
      <c r="G98" s="176" t="s">
        <v>296</v>
      </c>
      <c r="H98" s="177">
        <v>2</v>
      </c>
      <c r="I98" s="178"/>
      <c r="J98" s="179">
        <f t="shared" si="0"/>
        <v>0</v>
      </c>
      <c r="K98" s="175" t="s">
        <v>19</v>
      </c>
      <c r="L98" s="39"/>
      <c r="M98" s="180" t="s">
        <v>19</v>
      </c>
      <c r="N98" s="181" t="s">
        <v>43</v>
      </c>
      <c r="O98" s="64"/>
      <c r="P98" s="182">
        <f t="shared" si="1"/>
        <v>0</v>
      </c>
      <c r="Q98" s="182">
        <v>0</v>
      </c>
      <c r="R98" s="182">
        <f t="shared" si="2"/>
        <v>0</v>
      </c>
      <c r="S98" s="182">
        <v>0</v>
      </c>
      <c r="T98" s="183">
        <f t="shared" si="3"/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4" t="s">
        <v>194</v>
      </c>
      <c r="AT98" s="184" t="s">
        <v>146</v>
      </c>
      <c r="AU98" s="184" t="s">
        <v>82</v>
      </c>
      <c r="AY98" s="17" t="s">
        <v>143</v>
      </c>
      <c r="BE98" s="185">
        <f t="shared" si="4"/>
        <v>0</v>
      </c>
      <c r="BF98" s="185">
        <f t="shared" si="5"/>
        <v>0</v>
      </c>
      <c r="BG98" s="185">
        <f t="shared" si="6"/>
        <v>0</v>
      </c>
      <c r="BH98" s="185">
        <f t="shared" si="7"/>
        <v>0</v>
      </c>
      <c r="BI98" s="185">
        <f t="shared" si="8"/>
        <v>0</v>
      </c>
      <c r="BJ98" s="17" t="s">
        <v>80</v>
      </c>
      <c r="BK98" s="185">
        <f t="shared" si="9"/>
        <v>0</v>
      </c>
      <c r="BL98" s="17" t="s">
        <v>194</v>
      </c>
      <c r="BM98" s="184" t="s">
        <v>201</v>
      </c>
    </row>
    <row r="99" spans="1:65" s="2" customFormat="1" ht="16.5" customHeight="1" x14ac:dyDescent="0.2">
      <c r="A99" s="34"/>
      <c r="B99" s="35"/>
      <c r="C99" s="173" t="s">
        <v>215</v>
      </c>
      <c r="D99" s="173" t="s">
        <v>146</v>
      </c>
      <c r="E99" s="174" t="s">
        <v>1899</v>
      </c>
      <c r="F99" s="175" t="s">
        <v>1900</v>
      </c>
      <c r="G99" s="176" t="s">
        <v>1358</v>
      </c>
      <c r="H99" s="177">
        <v>26</v>
      </c>
      <c r="I99" s="178"/>
      <c r="J99" s="179">
        <f t="shared" si="0"/>
        <v>0</v>
      </c>
      <c r="K99" s="175" t="s">
        <v>19</v>
      </c>
      <c r="L99" s="39"/>
      <c r="M99" s="180" t="s">
        <v>19</v>
      </c>
      <c r="N99" s="181" t="s">
        <v>43</v>
      </c>
      <c r="O99" s="64"/>
      <c r="P99" s="182">
        <f t="shared" si="1"/>
        <v>0</v>
      </c>
      <c r="Q99" s="182">
        <v>0</v>
      </c>
      <c r="R99" s="182">
        <f t="shared" si="2"/>
        <v>0</v>
      </c>
      <c r="S99" s="182">
        <v>0</v>
      </c>
      <c r="T99" s="183">
        <f t="shared" si="3"/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84" t="s">
        <v>194</v>
      </c>
      <c r="AT99" s="184" t="s">
        <v>146</v>
      </c>
      <c r="AU99" s="184" t="s">
        <v>82</v>
      </c>
      <c r="AY99" s="17" t="s">
        <v>143</v>
      </c>
      <c r="BE99" s="185">
        <f t="shared" si="4"/>
        <v>0</v>
      </c>
      <c r="BF99" s="185">
        <f t="shared" si="5"/>
        <v>0</v>
      </c>
      <c r="BG99" s="185">
        <f t="shared" si="6"/>
        <v>0</v>
      </c>
      <c r="BH99" s="185">
        <f t="shared" si="7"/>
        <v>0</v>
      </c>
      <c r="BI99" s="185">
        <f t="shared" si="8"/>
        <v>0</v>
      </c>
      <c r="BJ99" s="17" t="s">
        <v>80</v>
      </c>
      <c r="BK99" s="185">
        <f t="shared" si="9"/>
        <v>0</v>
      </c>
      <c r="BL99" s="17" t="s">
        <v>194</v>
      </c>
      <c r="BM99" s="184" t="s">
        <v>205</v>
      </c>
    </row>
    <row r="100" spans="1:65" s="2" customFormat="1" ht="37.9" customHeight="1" x14ac:dyDescent="0.2">
      <c r="A100" s="34"/>
      <c r="B100" s="35"/>
      <c r="C100" s="173" t="s">
        <v>181</v>
      </c>
      <c r="D100" s="173" t="s">
        <v>146</v>
      </c>
      <c r="E100" s="174" t="s">
        <v>1901</v>
      </c>
      <c r="F100" s="175" t="s">
        <v>1902</v>
      </c>
      <c r="G100" s="176" t="s">
        <v>180</v>
      </c>
      <c r="H100" s="177">
        <v>0.182</v>
      </c>
      <c r="I100" s="178"/>
      <c r="J100" s="179">
        <f t="shared" si="0"/>
        <v>0</v>
      </c>
      <c r="K100" s="175" t="s">
        <v>19</v>
      </c>
      <c r="L100" s="39"/>
      <c r="M100" s="180" t="s">
        <v>19</v>
      </c>
      <c r="N100" s="181" t="s">
        <v>43</v>
      </c>
      <c r="O100" s="64"/>
      <c r="P100" s="182">
        <f t="shared" si="1"/>
        <v>0</v>
      </c>
      <c r="Q100" s="182">
        <v>0</v>
      </c>
      <c r="R100" s="182">
        <f t="shared" si="2"/>
        <v>0</v>
      </c>
      <c r="S100" s="182">
        <v>0</v>
      </c>
      <c r="T100" s="183">
        <f t="shared" si="3"/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84" t="s">
        <v>194</v>
      </c>
      <c r="AT100" s="184" t="s">
        <v>146</v>
      </c>
      <c r="AU100" s="184" t="s">
        <v>82</v>
      </c>
      <c r="AY100" s="17" t="s">
        <v>143</v>
      </c>
      <c r="BE100" s="185">
        <f t="shared" si="4"/>
        <v>0</v>
      </c>
      <c r="BF100" s="185">
        <f t="shared" si="5"/>
        <v>0</v>
      </c>
      <c r="BG100" s="185">
        <f t="shared" si="6"/>
        <v>0</v>
      </c>
      <c r="BH100" s="185">
        <f t="shared" si="7"/>
        <v>0</v>
      </c>
      <c r="BI100" s="185">
        <f t="shared" si="8"/>
        <v>0</v>
      </c>
      <c r="BJ100" s="17" t="s">
        <v>80</v>
      </c>
      <c r="BK100" s="185">
        <f t="shared" si="9"/>
        <v>0</v>
      </c>
      <c r="BL100" s="17" t="s">
        <v>194</v>
      </c>
      <c r="BM100" s="184" t="s">
        <v>213</v>
      </c>
    </row>
    <row r="101" spans="1:65" s="12" customFormat="1" ht="22.9" customHeight="1" x14ac:dyDescent="0.2">
      <c r="B101" s="157"/>
      <c r="C101" s="158"/>
      <c r="D101" s="159" t="s">
        <v>71</v>
      </c>
      <c r="E101" s="171" t="s">
        <v>1903</v>
      </c>
      <c r="F101" s="171" t="s">
        <v>1904</v>
      </c>
      <c r="G101" s="158"/>
      <c r="H101" s="158"/>
      <c r="I101" s="161"/>
      <c r="J101" s="172">
        <f>BK101</f>
        <v>0</v>
      </c>
      <c r="K101" s="158"/>
      <c r="L101" s="163"/>
      <c r="M101" s="164"/>
      <c r="N101" s="165"/>
      <c r="O101" s="165"/>
      <c r="P101" s="166">
        <f>SUM(P102:P113)</f>
        <v>0</v>
      </c>
      <c r="Q101" s="165"/>
      <c r="R101" s="166">
        <f>SUM(R102:R113)</f>
        <v>0</v>
      </c>
      <c r="S101" s="165"/>
      <c r="T101" s="167">
        <f>SUM(T102:T113)</f>
        <v>0</v>
      </c>
      <c r="AR101" s="168" t="s">
        <v>82</v>
      </c>
      <c r="AT101" s="169" t="s">
        <v>71</v>
      </c>
      <c r="AU101" s="169" t="s">
        <v>80</v>
      </c>
      <c r="AY101" s="168" t="s">
        <v>143</v>
      </c>
      <c r="BK101" s="170">
        <f>SUM(BK102:BK113)</f>
        <v>0</v>
      </c>
    </row>
    <row r="102" spans="1:65" s="2" customFormat="1" ht="24.2" customHeight="1" x14ac:dyDescent="0.2">
      <c r="A102" s="34"/>
      <c r="B102" s="35"/>
      <c r="C102" s="173" t="s">
        <v>225</v>
      </c>
      <c r="D102" s="173" t="s">
        <v>146</v>
      </c>
      <c r="E102" s="174" t="s">
        <v>1905</v>
      </c>
      <c r="F102" s="175" t="s">
        <v>1906</v>
      </c>
      <c r="G102" s="176" t="s">
        <v>251</v>
      </c>
      <c r="H102" s="177">
        <v>100</v>
      </c>
      <c r="I102" s="178"/>
      <c r="J102" s="179">
        <f t="shared" ref="J102:J113" si="10">ROUND(I102*H102,2)</f>
        <v>0</v>
      </c>
      <c r="K102" s="175" t="s">
        <v>19</v>
      </c>
      <c r="L102" s="39"/>
      <c r="M102" s="180" t="s">
        <v>19</v>
      </c>
      <c r="N102" s="181" t="s">
        <v>43</v>
      </c>
      <c r="O102" s="64"/>
      <c r="P102" s="182">
        <f t="shared" ref="P102:P113" si="11">O102*H102</f>
        <v>0</v>
      </c>
      <c r="Q102" s="182">
        <v>0</v>
      </c>
      <c r="R102" s="182">
        <f t="shared" ref="R102:R113" si="12">Q102*H102</f>
        <v>0</v>
      </c>
      <c r="S102" s="182">
        <v>0</v>
      </c>
      <c r="T102" s="183">
        <f t="shared" ref="T102:T113" si="13"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84" t="s">
        <v>194</v>
      </c>
      <c r="AT102" s="184" t="s">
        <v>146</v>
      </c>
      <c r="AU102" s="184" t="s">
        <v>82</v>
      </c>
      <c r="AY102" s="17" t="s">
        <v>143</v>
      </c>
      <c r="BE102" s="185">
        <f t="shared" ref="BE102:BE113" si="14">IF(N102="základní",J102,0)</f>
        <v>0</v>
      </c>
      <c r="BF102" s="185">
        <f t="shared" ref="BF102:BF113" si="15">IF(N102="snížená",J102,0)</f>
        <v>0</v>
      </c>
      <c r="BG102" s="185">
        <f t="shared" ref="BG102:BG113" si="16">IF(N102="zákl. přenesená",J102,0)</f>
        <v>0</v>
      </c>
      <c r="BH102" s="185">
        <f t="shared" ref="BH102:BH113" si="17">IF(N102="sníž. přenesená",J102,0)</f>
        <v>0</v>
      </c>
      <c r="BI102" s="185">
        <f t="shared" ref="BI102:BI113" si="18">IF(N102="nulová",J102,0)</f>
        <v>0</v>
      </c>
      <c r="BJ102" s="17" t="s">
        <v>80</v>
      </c>
      <c r="BK102" s="185">
        <f t="shared" ref="BK102:BK113" si="19">ROUND(I102*H102,2)</f>
        <v>0</v>
      </c>
      <c r="BL102" s="17" t="s">
        <v>194</v>
      </c>
      <c r="BM102" s="184" t="s">
        <v>218</v>
      </c>
    </row>
    <row r="103" spans="1:65" s="2" customFormat="1" ht="24.2" customHeight="1" x14ac:dyDescent="0.2">
      <c r="A103" s="34"/>
      <c r="B103" s="35"/>
      <c r="C103" s="173" t="s">
        <v>188</v>
      </c>
      <c r="D103" s="173" t="s">
        <v>146</v>
      </c>
      <c r="E103" s="174" t="s">
        <v>1907</v>
      </c>
      <c r="F103" s="175" t="s">
        <v>1908</v>
      </c>
      <c r="G103" s="176" t="s">
        <v>251</v>
      </c>
      <c r="H103" s="177">
        <v>170</v>
      </c>
      <c r="I103" s="178"/>
      <c r="J103" s="179">
        <f t="shared" si="10"/>
        <v>0</v>
      </c>
      <c r="K103" s="175" t="s">
        <v>19</v>
      </c>
      <c r="L103" s="39"/>
      <c r="M103" s="180" t="s">
        <v>19</v>
      </c>
      <c r="N103" s="181" t="s">
        <v>43</v>
      </c>
      <c r="O103" s="64"/>
      <c r="P103" s="182">
        <f t="shared" si="11"/>
        <v>0</v>
      </c>
      <c r="Q103" s="182">
        <v>0</v>
      </c>
      <c r="R103" s="182">
        <f t="shared" si="12"/>
        <v>0</v>
      </c>
      <c r="S103" s="182">
        <v>0</v>
      </c>
      <c r="T103" s="183">
        <f t="shared" si="13"/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84" t="s">
        <v>194</v>
      </c>
      <c r="AT103" s="184" t="s">
        <v>146</v>
      </c>
      <c r="AU103" s="184" t="s">
        <v>82</v>
      </c>
      <c r="AY103" s="17" t="s">
        <v>143</v>
      </c>
      <c r="BE103" s="185">
        <f t="shared" si="14"/>
        <v>0</v>
      </c>
      <c r="BF103" s="185">
        <f t="shared" si="15"/>
        <v>0</v>
      </c>
      <c r="BG103" s="185">
        <f t="shared" si="16"/>
        <v>0</v>
      </c>
      <c r="BH103" s="185">
        <f t="shared" si="17"/>
        <v>0</v>
      </c>
      <c r="BI103" s="185">
        <f t="shared" si="18"/>
        <v>0</v>
      </c>
      <c r="BJ103" s="17" t="s">
        <v>80</v>
      </c>
      <c r="BK103" s="185">
        <f t="shared" si="19"/>
        <v>0</v>
      </c>
      <c r="BL103" s="17" t="s">
        <v>194</v>
      </c>
      <c r="BM103" s="184" t="s">
        <v>222</v>
      </c>
    </row>
    <row r="104" spans="1:65" s="2" customFormat="1" ht="49.15" customHeight="1" x14ac:dyDescent="0.2">
      <c r="A104" s="34"/>
      <c r="B104" s="35"/>
      <c r="C104" s="173" t="s">
        <v>248</v>
      </c>
      <c r="D104" s="173" t="s">
        <v>146</v>
      </c>
      <c r="E104" s="174" t="s">
        <v>1909</v>
      </c>
      <c r="F104" s="175" t="s">
        <v>1910</v>
      </c>
      <c r="G104" s="176" t="s">
        <v>251</v>
      </c>
      <c r="H104" s="177">
        <v>10</v>
      </c>
      <c r="I104" s="178"/>
      <c r="J104" s="179">
        <f t="shared" si="10"/>
        <v>0</v>
      </c>
      <c r="K104" s="175" t="s">
        <v>19</v>
      </c>
      <c r="L104" s="39"/>
      <c r="M104" s="180" t="s">
        <v>19</v>
      </c>
      <c r="N104" s="181" t="s">
        <v>43</v>
      </c>
      <c r="O104" s="64"/>
      <c r="P104" s="182">
        <f t="shared" si="11"/>
        <v>0</v>
      </c>
      <c r="Q104" s="182">
        <v>0</v>
      </c>
      <c r="R104" s="182">
        <f t="shared" si="12"/>
        <v>0</v>
      </c>
      <c r="S104" s="182">
        <v>0</v>
      </c>
      <c r="T104" s="183">
        <f t="shared" si="13"/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4" t="s">
        <v>194</v>
      </c>
      <c r="AT104" s="184" t="s">
        <v>146</v>
      </c>
      <c r="AU104" s="184" t="s">
        <v>82</v>
      </c>
      <c r="AY104" s="17" t="s">
        <v>143</v>
      </c>
      <c r="BE104" s="185">
        <f t="shared" si="14"/>
        <v>0</v>
      </c>
      <c r="BF104" s="185">
        <f t="shared" si="15"/>
        <v>0</v>
      </c>
      <c r="BG104" s="185">
        <f t="shared" si="16"/>
        <v>0</v>
      </c>
      <c r="BH104" s="185">
        <f t="shared" si="17"/>
        <v>0</v>
      </c>
      <c r="BI104" s="185">
        <f t="shared" si="18"/>
        <v>0</v>
      </c>
      <c r="BJ104" s="17" t="s">
        <v>80</v>
      </c>
      <c r="BK104" s="185">
        <f t="shared" si="19"/>
        <v>0</v>
      </c>
      <c r="BL104" s="17" t="s">
        <v>194</v>
      </c>
      <c r="BM104" s="184" t="s">
        <v>237</v>
      </c>
    </row>
    <row r="105" spans="1:65" s="2" customFormat="1" ht="37.9" customHeight="1" x14ac:dyDescent="0.2">
      <c r="A105" s="34"/>
      <c r="B105" s="35"/>
      <c r="C105" s="173" t="s">
        <v>196</v>
      </c>
      <c r="D105" s="173" t="s">
        <v>146</v>
      </c>
      <c r="E105" s="174" t="s">
        <v>1911</v>
      </c>
      <c r="F105" s="175" t="s">
        <v>1912</v>
      </c>
      <c r="G105" s="176" t="s">
        <v>251</v>
      </c>
      <c r="H105" s="177">
        <v>73</v>
      </c>
      <c r="I105" s="178"/>
      <c r="J105" s="179">
        <f t="shared" si="10"/>
        <v>0</v>
      </c>
      <c r="K105" s="175" t="s">
        <v>19</v>
      </c>
      <c r="L105" s="39"/>
      <c r="M105" s="180" t="s">
        <v>19</v>
      </c>
      <c r="N105" s="181" t="s">
        <v>43</v>
      </c>
      <c r="O105" s="64"/>
      <c r="P105" s="182">
        <f t="shared" si="11"/>
        <v>0</v>
      </c>
      <c r="Q105" s="182">
        <v>0</v>
      </c>
      <c r="R105" s="182">
        <f t="shared" si="12"/>
        <v>0</v>
      </c>
      <c r="S105" s="182">
        <v>0</v>
      </c>
      <c r="T105" s="183">
        <f t="shared" si="13"/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84" t="s">
        <v>194</v>
      </c>
      <c r="AT105" s="184" t="s">
        <v>146</v>
      </c>
      <c r="AU105" s="184" t="s">
        <v>82</v>
      </c>
      <c r="AY105" s="17" t="s">
        <v>143</v>
      </c>
      <c r="BE105" s="185">
        <f t="shared" si="14"/>
        <v>0</v>
      </c>
      <c r="BF105" s="185">
        <f t="shared" si="15"/>
        <v>0</v>
      </c>
      <c r="BG105" s="185">
        <f t="shared" si="16"/>
        <v>0</v>
      </c>
      <c r="BH105" s="185">
        <f t="shared" si="17"/>
        <v>0</v>
      </c>
      <c r="BI105" s="185">
        <f t="shared" si="18"/>
        <v>0</v>
      </c>
      <c r="BJ105" s="17" t="s">
        <v>80</v>
      </c>
      <c r="BK105" s="185">
        <f t="shared" si="19"/>
        <v>0</v>
      </c>
      <c r="BL105" s="17" t="s">
        <v>194</v>
      </c>
      <c r="BM105" s="184" t="s">
        <v>245</v>
      </c>
    </row>
    <row r="106" spans="1:65" s="2" customFormat="1" ht="37.9" customHeight="1" x14ac:dyDescent="0.2">
      <c r="A106" s="34"/>
      <c r="B106" s="35"/>
      <c r="C106" s="173" t="s">
        <v>260</v>
      </c>
      <c r="D106" s="173" t="s">
        <v>146</v>
      </c>
      <c r="E106" s="174" t="s">
        <v>1913</v>
      </c>
      <c r="F106" s="175" t="s">
        <v>1914</v>
      </c>
      <c r="G106" s="176" t="s">
        <v>251</v>
      </c>
      <c r="H106" s="177">
        <v>100</v>
      </c>
      <c r="I106" s="178"/>
      <c r="J106" s="179">
        <f t="shared" si="10"/>
        <v>0</v>
      </c>
      <c r="K106" s="175" t="s">
        <v>19</v>
      </c>
      <c r="L106" s="39"/>
      <c r="M106" s="180" t="s">
        <v>19</v>
      </c>
      <c r="N106" s="181" t="s">
        <v>43</v>
      </c>
      <c r="O106" s="64"/>
      <c r="P106" s="182">
        <f t="shared" si="11"/>
        <v>0</v>
      </c>
      <c r="Q106" s="182">
        <v>0</v>
      </c>
      <c r="R106" s="182">
        <f t="shared" si="12"/>
        <v>0</v>
      </c>
      <c r="S106" s="182">
        <v>0</v>
      </c>
      <c r="T106" s="183">
        <f t="shared" si="13"/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84" t="s">
        <v>194</v>
      </c>
      <c r="AT106" s="184" t="s">
        <v>146</v>
      </c>
      <c r="AU106" s="184" t="s">
        <v>82</v>
      </c>
      <c r="AY106" s="17" t="s">
        <v>143</v>
      </c>
      <c r="BE106" s="185">
        <f t="shared" si="14"/>
        <v>0</v>
      </c>
      <c r="BF106" s="185">
        <f t="shared" si="15"/>
        <v>0</v>
      </c>
      <c r="BG106" s="185">
        <f t="shared" si="16"/>
        <v>0</v>
      </c>
      <c r="BH106" s="185">
        <f t="shared" si="17"/>
        <v>0</v>
      </c>
      <c r="BI106" s="185">
        <f t="shared" si="18"/>
        <v>0</v>
      </c>
      <c r="BJ106" s="17" t="s">
        <v>80</v>
      </c>
      <c r="BK106" s="185">
        <f t="shared" si="19"/>
        <v>0</v>
      </c>
      <c r="BL106" s="17" t="s">
        <v>194</v>
      </c>
      <c r="BM106" s="184" t="s">
        <v>252</v>
      </c>
    </row>
    <row r="107" spans="1:65" s="2" customFormat="1" ht="37.9" customHeight="1" x14ac:dyDescent="0.2">
      <c r="A107" s="34"/>
      <c r="B107" s="35"/>
      <c r="C107" s="173" t="s">
        <v>201</v>
      </c>
      <c r="D107" s="173" t="s">
        <v>146</v>
      </c>
      <c r="E107" s="174" t="s">
        <v>1915</v>
      </c>
      <c r="F107" s="175" t="s">
        <v>1916</v>
      </c>
      <c r="G107" s="176" t="s">
        <v>251</v>
      </c>
      <c r="H107" s="177">
        <v>145</v>
      </c>
      <c r="I107" s="178"/>
      <c r="J107" s="179">
        <f t="shared" si="10"/>
        <v>0</v>
      </c>
      <c r="K107" s="175" t="s">
        <v>19</v>
      </c>
      <c r="L107" s="39"/>
      <c r="M107" s="180" t="s">
        <v>19</v>
      </c>
      <c r="N107" s="181" t="s">
        <v>43</v>
      </c>
      <c r="O107" s="64"/>
      <c r="P107" s="182">
        <f t="shared" si="11"/>
        <v>0</v>
      </c>
      <c r="Q107" s="182">
        <v>0</v>
      </c>
      <c r="R107" s="182">
        <f t="shared" si="12"/>
        <v>0</v>
      </c>
      <c r="S107" s="182">
        <v>0</v>
      </c>
      <c r="T107" s="183">
        <f t="shared" si="13"/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84" t="s">
        <v>194</v>
      </c>
      <c r="AT107" s="184" t="s">
        <v>146</v>
      </c>
      <c r="AU107" s="184" t="s">
        <v>82</v>
      </c>
      <c r="AY107" s="17" t="s">
        <v>143</v>
      </c>
      <c r="BE107" s="185">
        <f t="shared" si="14"/>
        <v>0</v>
      </c>
      <c r="BF107" s="185">
        <f t="shared" si="15"/>
        <v>0</v>
      </c>
      <c r="BG107" s="185">
        <f t="shared" si="16"/>
        <v>0</v>
      </c>
      <c r="BH107" s="185">
        <f t="shared" si="17"/>
        <v>0</v>
      </c>
      <c r="BI107" s="185">
        <f t="shared" si="18"/>
        <v>0</v>
      </c>
      <c r="BJ107" s="17" t="s">
        <v>80</v>
      </c>
      <c r="BK107" s="185">
        <f t="shared" si="19"/>
        <v>0</v>
      </c>
      <c r="BL107" s="17" t="s">
        <v>194</v>
      </c>
      <c r="BM107" s="184" t="s">
        <v>257</v>
      </c>
    </row>
    <row r="108" spans="1:65" s="2" customFormat="1" ht="37.9" customHeight="1" x14ac:dyDescent="0.2">
      <c r="A108" s="34"/>
      <c r="B108" s="35"/>
      <c r="C108" s="173" t="s">
        <v>7</v>
      </c>
      <c r="D108" s="173" t="s">
        <v>146</v>
      </c>
      <c r="E108" s="174" t="s">
        <v>1917</v>
      </c>
      <c r="F108" s="175" t="s">
        <v>1918</v>
      </c>
      <c r="G108" s="176" t="s">
        <v>251</v>
      </c>
      <c r="H108" s="177">
        <v>65</v>
      </c>
      <c r="I108" s="178"/>
      <c r="J108" s="179">
        <f t="shared" si="10"/>
        <v>0</v>
      </c>
      <c r="K108" s="175" t="s">
        <v>19</v>
      </c>
      <c r="L108" s="39"/>
      <c r="M108" s="180" t="s">
        <v>19</v>
      </c>
      <c r="N108" s="181" t="s">
        <v>43</v>
      </c>
      <c r="O108" s="64"/>
      <c r="P108" s="182">
        <f t="shared" si="11"/>
        <v>0</v>
      </c>
      <c r="Q108" s="182">
        <v>0</v>
      </c>
      <c r="R108" s="182">
        <f t="shared" si="12"/>
        <v>0</v>
      </c>
      <c r="S108" s="182">
        <v>0</v>
      </c>
      <c r="T108" s="183">
        <f t="shared" si="13"/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84" t="s">
        <v>194</v>
      </c>
      <c r="AT108" s="184" t="s">
        <v>146</v>
      </c>
      <c r="AU108" s="184" t="s">
        <v>82</v>
      </c>
      <c r="AY108" s="17" t="s">
        <v>143</v>
      </c>
      <c r="BE108" s="185">
        <f t="shared" si="14"/>
        <v>0</v>
      </c>
      <c r="BF108" s="185">
        <f t="shared" si="15"/>
        <v>0</v>
      </c>
      <c r="BG108" s="185">
        <f t="shared" si="16"/>
        <v>0</v>
      </c>
      <c r="BH108" s="185">
        <f t="shared" si="17"/>
        <v>0</v>
      </c>
      <c r="BI108" s="185">
        <f t="shared" si="18"/>
        <v>0</v>
      </c>
      <c r="BJ108" s="17" t="s">
        <v>80</v>
      </c>
      <c r="BK108" s="185">
        <f t="shared" si="19"/>
        <v>0</v>
      </c>
      <c r="BL108" s="17" t="s">
        <v>194</v>
      </c>
      <c r="BM108" s="184" t="s">
        <v>263</v>
      </c>
    </row>
    <row r="109" spans="1:65" s="2" customFormat="1" ht="24.2" customHeight="1" x14ac:dyDescent="0.2">
      <c r="A109" s="34"/>
      <c r="B109" s="35"/>
      <c r="C109" s="173" t="s">
        <v>289</v>
      </c>
      <c r="D109" s="173" t="s">
        <v>146</v>
      </c>
      <c r="E109" s="174" t="s">
        <v>1919</v>
      </c>
      <c r="F109" s="175" t="s">
        <v>1920</v>
      </c>
      <c r="G109" s="176" t="s">
        <v>296</v>
      </c>
      <c r="H109" s="177">
        <v>40</v>
      </c>
      <c r="I109" s="178"/>
      <c r="J109" s="179">
        <f t="shared" si="10"/>
        <v>0</v>
      </c>
      <c r="K109" s="175" t="s">
        <v>19</v>
      </c>
      <c r="L109" s="39"/>
      <c r="M109" s="180" t="s">
        <v>19</v>
      </c>
      <c r="N109" s="181" t="s">
        <v>43</v>
      </c>
      <c r="O109" s="64"/>
      <c r="P109" s="182">
        <f t="shared" si="11"/>
        <v>0</v>
      </c>
      <c r="Q109" s="182">
        <v>0</v>
      </c>
      <c r="R109" s="182">
        <f t="shared" si="12"/>
        <v>0</v>
      </c>
      <c r="S109" s="182">
        <v>0</v>
      </c>
      <c r="T109" s="183">
        <f t="shared" si="13"/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84" t="s">
        <v>194</v>
      </c>
      <c r="AT109" s="184" t="s">
        <v>146</v>
      </c>
      <c r="AU109" s="184" t="s">
        <v>82</v>
      </c>
      <c r="AY109" s="17" t="s">
        <v>143</v>
      </c>
      <c r="BE109" s="185">
        <f t="shared" si="14"/>
        <v>0</v>
      </c>
      <c r="BF109" s="185">
        <f t="shared" si="15"/>
        <v>0</v>
      </c>
      <c r="BG109" s="185">
        <f t="shared" si="16"/>
        <v>0</v>
      </c>
      <c r="BH109" s="185">
        <f t="shared" si="17"/>
        <v>0</v>
      </c>
      <c r="BI109" s="185">
        <f t="shared" si="18"/>
        <v>0</v>
      </c>
      <c r="BJ109" s="17" t="s">
        <v>80</v>
      </c>
      <c r="BK109" s="185">
        <f t="shared" si="19"/>
        <v>0</v>
      </c>
      <c r="BL109" s="17" t="s">
        <v>194</v>
      </c>
      <c r="BM109" s="184" t="s">
        <v>287</v>
      </c>
    </row>
    <row r="110" spans="1:65" s="2" customFormat="1" ht="33" customHeight="1" x14ac:dyDescent="0.2">
      <c r="A110" s="34"/>
      <c r="B110" s="35"/>
      <c r="C110" s="173" t="s">
        <v>218</v>
      </c>
      <c r="D110" s="173" t="s">
        <v>146</v>
      </c>
      <c r="E110" s="174" t="s">
        <v>1921</v>
      </c>
      <c r="F110" s="175" t="s">
        <v>1922</v>
      </c>
      <c r="G110" s="176" t="s">
        <v>296</v>
      </c>
      <c r="H110" s="177">
        <v>52</v>
      </c>
      <c r="I110" s="178"/>
      <c r="J110" s="179">
        <f t="shared" si="10"/>
        <v>0</v>
      </c>
      <c r="K110" s="175" t="s">
        <v>19</v>
      </c>
      <c r="L110" s="39"/>
      <c r="M110" s="180" t="s">
        <v>19</v>
      </c>
      <c r="N110" s="181" t="s">
        <v>43</v>
      </c>
      <c r="O110" s="64"/>
      <c r="P110" s="182">
        <f t="shared" si="11"/>
        <v>0</v>
      </c>
      <c r="Q110" s="182">
        <v>0</v>
      </c>
      <c r="R110" s="182">
        <f t="shared" si="12"/>
        <v>0</v>
      </c>
      <c r="S110" s="182">
        <v>0</v>
      </c>
      <c r="T110" s="183">
        <f t="shared" si="13"/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84" t="s">
        <v>194</v>
      </c>
      <c r="AT110" s="184" t="s">
        <v>146</v>
      </c>
      <c r="AU110" s="184" t="s">
        <v>82</v>
      </c>
      <c r="AY110" s="17" t="s">
        <v>143</v>
      </c>
      <c r="BE110" s="185">
        <f t="shared" si="14"/>
        <v>0</v>
      </c>
      <c r="BF110" s="185">
        <f t="shared" si="15"/>
        <v>0</v>
      </c>
      <c r="BG110" s="185">
        <f t="shared" si="16"/>
        <v>0</v>
      </c>
      <c r="BH110" s="185">
        <f t="shared" si="17"/>
        <v>0</v>
      </c>
      <c r="BI110" s="185">
        <f t="shared" si="18"/>
        <v>0</v>
      </c>
      <c r="BJ110" s="17" t="s">
        <v>80</v>
      </c>
      <c r="BK110" s="185">
        <f t="shared" si="19"/>
        <v>0</v>
      </c>
      <c r="BL110" s="17" t="s">
        <v>194</v>
      </c>
      <c r="BM110" s="184" t="s">
        <v>292</v>
      </c>
    </row>
    <row r="111" spans="1:65" s="2" customFormat="1" ht="37.9" customHeight="1" x14ac:dyDescent="0.2">
      <c r="A111" s="34"/>
      <c r="B111" s="35"/>
      <c r="C111" s="173" t="s">
        <v>299</v>
      </c>
      <c r="D111" s="173" t="s">
        <v>146</v>
      </c>
      <c r="E111" s="174" t="s">
        <v>1923</v>
      </c>
      <c r="F111" s="175" t="s">
        <v>1924</v>
      </c>
      <c r="G111" s="176" t="s">
        <v>296</v>
      </c>
      <c r="H111" s="177">
        <v>2</v>
      </c>
      <c r="I111" s="178"/>
      <c r="J111" s="179">
        <f t="shared" si="10"/>
        <v>0</v>
      </c>
      <c r="K111" s="175" t="s">
        <v>19</v>
      </c>
      <c r="L111" s="39"/>
      <c r="M111" s="180" t="s">
        <v>19</v>
      </c>
      <c r="N111" s="181" t="s">
        <v>43</v>
      </c>
      <c r="O111" s="64"/>
      <c r="P111" s="182">
        <f t="shared" si="11"/>
        <v>0</v>
      </c>
      <c r="Q111" s="182">
        <v>0</v>
      </c>
      <c r="R111" s="182">
        <f t="shared" si="12"/>
        <v>0</v>
      </c>
      <c r="S111" s="182">
        <v>0</v>
      </c>
      <c r="T111" s="183">
        <f t="shared" si="13"/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84" t="s">
        <v>194</v>
      </c>
      <c r="AT111" s="184" t="s">
        <v>146</v>
      </c>
      <c r="AU111" s="184" t="s">
        <v>82</v>
      </c>
      <c r="AY111" s="17" t="s">
        <v>143</v>
      </c>
      <c r="BE111" s="185">
        <f t="shared" si="14"/>
        <v>0</v>
      </c>
      <c r="BF111" s="185">
        <f t="shared" si="15"/>
        <v>0</v>
      </c>
      <c r="BG111" s="185">
        <f t="shared" si="16"/>
        <v>0</v>
      </c>
      <c r="BH111" s="185">
        <f t="shared" si="17"/>
        <v>0</v>
      </c>
      <c r="BI111" s="185">
        <f t="shared" si="18"/>
        <v>0</v>
      </c>
      <c r="BJ111" s="17" t="s">
        <v>80</v>
      </c>
      <c r="BK111" s="185">
        <f t="shared" si="19"/>
        <v>0</v>
      </c>
      <c r="BL111" s="17" t="s">
        <v>194</v>
      </c>
      <c r="BM111" s="184" t="s">
        <v>297</v>
      </c>
    </row>
    <row r="112" spans="1:65" s="2" customFormat="1" ht="37.9" customHeight="1" x14ac:dyDescent="0.2">
      <c r="A112" s="34"/>
      <c r="B112" s="35"/>
      <c r="C112" s="173" t="s">
        <v>222</v>
      </c>
      <c r="D112" s="173" t="s">
        <v>146</v>
      </c>
      <c r="E112" s="174" t="s">
        <v>1925</v>
      </c>
      <c r="F112" s="175" t="s">
        <v>1926</v>
      </c>
      <c r="G112" s="176" t="s">
        <v>296</v>
      </c>
      <c r="H112" s="177">
        <v>30</v>
      </c>
      <c r="I112" s="178"/>
      <c r="J112" s="179">
        <f t="shared" si="10"/>
        <v>0</v>
      </c>
      <c r="K112" s="175" t="s">
        <v>19</v>
      </c>
      <c r="L112" s="39"/>
      <c r="M112" s="180" t="s">
        <v>19</v>
      </c>
      <c r="N112" s="181" t="s">
        <v>43</v>
      </c>
      <c r="O112" s="64"/>
      <c r="P112" s="182">
        <f t="shared" si="11"/>
        <v>0</v>
      </c>
      <c r="Q112" s="182">
        <v>0</v>
      </c>
      <c r="R112" s="182">
        <f t="shared" si="12"/>
        <v>0</v>
      </c>
      <c r="S112" s="182">
        <v>0</v>
      </c>
      <c r="T112" s="183">
        <f t="shared" si="13"/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84" t="s">
        <v>194</v>
      </c>
      <c r="AT112" s="184" t="s">
        <v>146</v>
      </c>
      <c r="AU112" s="184" t="s">
        <v>82</v>
      </c>
      <c r="AY112" s="17" t="s">
        <v>143</v>
      </c>
      <c r="BE112" s="185">
        <f t="shared" si="14"/>
        <v>0</v>
      </c>
      <c r="BF112" s="185">
        <f t="shared" si="15"/>
        <v>0</v>
      </c>
      <c r="BG112" s="185">
        <f t="shared" si="16"/>
        <v>0</v>
      </c>
      <c r="BH112" s="185">
        <f t="shared" si="17"/>
        <v>0</v>
      </c>
      <c r="BI112" s="185">
        <f t="shared" si="18"/>
        <v>0</v>
      </c>
      <c r="BJ112" s="17" t="s">
        <v>80</v>
      </c>
      <c r="BK112" s="185">
        <f t="shared" si="19"/>
        <v>0</v>
      </c>
      <c r="BL112" s="17" t="s">
        <v>194</v>
      </c>
      <c r="BM112" s="184" t="s">
        <v>302</v>
      </c>
    </row>
    <row r="113" spans="1:65" s="2" customFormat="1" ht="44.25" customHeight="1" x14ac:dyDescent="0.2">
      <c r="A113" s="34"/>
      <c r="B113" s="35"/>
      <c r="C113" s="173" t="s">
        <v>310</v>
      </c>
      <c r="D113" s="173" t="s">
        <v>146</v>
      </c>
      <c r="E113" s="174" t="s">
        <v>1927</v>
      </c>
      <c r="F113" s="175" t="s">
        <v>1928</v>
      </c>
      <c r="G113" s="176" t="s">
        <v>180</v>
      </c>
      <c r="H113" s="177">
        <v>0.98299999999999998</v>
      </c>
      <c r="I113" s="178"/>
      <c r="J113" s="179">
        <f t="shared" si="10"/>
        <v>0</v>
      </c>
      <c r="K113" s="175" t="s">
        <v>19</v>
      </c>
      <c r="L113" s="39"/>
      <c r="M113" s="180" t="s">
        <v>19</v>
      </c>
      <c r="N113" s="181" t="s">
        <v>43</v>
      </c>
      <c r="O113" s="64"/>
      <c r="P113" s="182">
        <f t="shared" si="11"/>
        <v>0</v>
      </c>
      <c r="Q113" s="182">
        <v>0</v>
      </c>
      <c r="R113" s="182">
        <f t="shared" si="12"/>
        <v>0</v>
      </c>
      <c r="S113" s="182">
        <v>0</v>
      </c>
      <c r="T113" s="183">
        <f t="shared" si="13"/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184" t="s">
        <v>194</v>
      </c>
      <c r="AT113" s="184" t="s">
        <v>146</v>
      </c>
      <c r="AU113" s="184" t="s">
        <v>82</v>
      </c>
      <c r="AY113" s="17" t="s">
        <v>143</v>
      </c>
      <c r="BE113" s="185">
        <f t="shared" si="14"/>
        <v>0</v>
      </c>
      <c r="BF113" s="185">
        <f t="shared" si="15"/>
        <v>0</v>
      </c>
      <c r="BG113" s="185">
        <f t="shared" si="16"/>
        <v>0</v>
      </c>
      <c r="BH113" s="185">
        <f t="shared" si="17"/>
        <v>0</v>
      </c>
      <c r="BI113" s="185">
        <f t="shared" si="18"/>
        <v>0</v>
      </c>
      <c r="BJ113" s="17" t="s">
        <v>80</v>
      </c>
      <c r="BK113" s="185">
        <f t="shared" si="19"/>
        <v>0</v>
      </c>
      <c r="BL113" s="17" t="s">
        <v>194</v>
      </c>
      <c r="BM113" s="184" t="s">
        <v>304</v>
      </c>
    </row>
    <row r="114" spans="1:65" s="12" customFormat="1" ht="22.9" customHeight="1" x14ac:dyDescent="0.2">
      <c r="B114" s="157"/>
      <c r="C114" s="158"/>
      <c r="D114" s="159" t="s">
        <v>71</v>
      </c>
      <c r="E114" s="171" t="s">
        <v>1929</v>
      </c>
      <c r="F114" s="171" t="s">
        <v>1930</v>
      </c>
      <c r="G114" s="158"/>
      <c r="H114" s="158"/>
      <c r="I114" s="161"/>
      <c r="J114" s="172">
        <f>BK114</f>
        <v>0</v>
      </c>
      <c r="K114" s="158"/>
      <c r="L114" s="163"/>
      <c r="M114" s="164"/>
      <c r="N114" s="165"/>
      <c r="O114" s="165"/>
      <c r="P114" s="166">
        <f>SUM(P115:P141)</f>
        <v>0</v>
      </c>
      <c r="Q114" s="165"/>
      <c r="R114" s="166">
        <f>SUM(R115:R141)</f>
        <v>0</v>
      </c>
      <c r="S114" s="165"/>
      <c r="T114" s="167">
        <f>SUM(T115:T141)</f>
        <v>0</v>
      </c>
      <c r="AR114" s="168" t="s">
        <v>82</v>
      </c>
      <c r="AT114" s="169" t="s">
        <v>71</v>
      </c>
      <c r="AU114" s="169" t="s">
        <v>80</v>
      </c>
      <c r="AY114" s="168" t="s">
        <v>143</v>
      </c>
      <c r="BK114" s="170">
        <f>SUM(BK115:BK141)</f>
        <v>0</v>
      </c>
    </row>
    <row r="115" spans="1:65" s="2" customFormat="1" ht="24.2" customHeight="1" x14ac:dyDescent="0.2">
      <c r="A115" s="34"/>
      <c r="B115" s="35"/>
      <c r="C115" s="173" t="s">
        <v>228</v>
      </c>
      <c r="D115" s="173" t="s">
        <v>146</v>
      </c>
      <c r="E115" s="174" t="s">
        <v>1931</v>
      </c>
      <c r="F115" s="175" t="s">
        <v>1932</v>
      </c>
      <c r="G115" s="176" t="s">
        <v>296</v>
      </c>
      <c r="H115" s="177">
        <v>4</v>
      </c>
      <c r="I115" s="178"/>
      <c r="J115" s="179">
        <f t="shared" ref="J115:J141" si="20">ROUND(I115*H115,2)</f>
        <v>0</v>
      </c>
      <c r="K115" s="175" t="s">
        <v>19</v>
      </c>
      <c r="L115" s="39"/>
      <c r="M115" s="180" t="s">
        <v>19</v>
      </c>
      <c r="N115" s="181" t="s">
        <v>43</v>
      </c>
      <c r="O115" s="64"/>
      <c r="P115" s="182">
        <f t="shared" ref="P115:P141" si="21">O115*H115</f>
        <v>0</v>
      </c>
      <c r="Q115" s="182">
        <v>0</v>
      </c>
      <c r="R115" s="182">
        <f t="shared" ref="R115:R141" si="22">Q115*H115</f>
        <v>0</v>
      </c>
      <c r="S115" s="182">
        <v>0</v>
      </c>
      <c r="T115" s="183">
        <f t="shared" ref="T115:T141" si="23"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84" t="s">
        <v>194</v>
      </c>
      <c r="AT115" s="184" t="s">
        <v>146</v>
      </c>
      <c r="AU115" s="184" t="s">
        <v>82</v>
      </c>
      <c r="AY115" s="17" t="s">
        <v>143</v>
      </c>
      <c r="BE115" s="185">
        <f t="shared" ref="BE115:BE141" si="24">IF(N115="základní",J115,0)</f>
        <v>0</v>
      </c>
      <c r="BF115" s="185">
        <f t="shared" ref="BF115:BF141" si="25">IF(N115="snížená",J115,0)</f>
        <v>0</v>
      </c>
      <c r="BG115" s="185">
        <f t="shared" ref="BG115:BG141" si="26">IF(N115="zákl. přenesená",J115,0)</f>
        <v>0</v>
      </c>
      <c r="BH115" s="185">
        <f t="shared" ref="BH115:BH141" si="27">IF(N115="sníž. přenesená",J115,0)</f>
        <v>0</v>
      </c>
      <c r="BI115" s="185">
        <f t="shared" ref="BI115:BI141" si="28">IF(N115="nulová",J115,0)</f>
        <v>0</v>
      </c>
      <c r="BJ115" s="17" t="s">
        <v>80</v>
      </c>
      <c r="BK115" s="185">
        <f t="shared" ref="BK115:BK141" si="29">ROUND(I115*H115,2)</f>
        <v>0</v>
      </c>
      <c r="BL115" s="17" t="s">
        <v>194</v>
      </c>
      <c r="BM115" s="184" t="s">
        <v>309</v>
      </c>
    </row>
    <row r="116" spans="1:65" s="2" customFormat="1" ht="24.2" customHeight="1" x14ac:dyDescent="0.2">
      <c r="A116" s="34"/>
      <c r="B116" s="35"/>
      <c r="C116" s="173" t="s">
        <v>319</v>
      </c>
      <c r="D116" s="173" t="s">
        <v>146</v>
      </c>
      <c r="E116" s="174" t="s">
        <v>1933</v>
      </c>
      <c r="F116" s="175" t="s">
        <v>1934</v>
      </c>
      <c r="G116" s="176" t="s">
        <v>296</v>
      </c>
      <c r="H116" s="177">
        <v>8</v>
      </c>
      <c r="I116" s="178"/>
      <c r="J116" s="179">
        <f t="shared" si="20"/>
        <v>0</v>
      </c>
      <c r="K116" s="175" t="s">
        <v>19</v>
      </c>
      <c r="L116" s="39"/>
      <c r="M116" s="180" t="s">
        <v>19</v>
      </c>
      <c r="N116" s="181" t="s">
        <v>43</v>
      </c>
      <c r="O116" s="64"/>
      <c r="P116" s="182">
        <f t="shared" si="21"/>
        <v>0</v>
      </c>
      <c r="Q116" s="182">
        <v>0</v>
      </c>
      <c r="R116" s="182">
        <f t="shared" si="22"/>
        <v>0</v>
      </c>
      <c r="S116" s="182">
        <v>0</v>
      </c>
      <c r="T116" s="183">
        <f t="shared" si="23"/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84" t="s">
        <v>194</v>
      </c>
      <c r="AT116" s="184" t="s">
        <v>146</v>
      </c>
      <c r="AU116" s="184" t="s">
        <v>82</v>
      </c>
      <c r="AY116" s="17" t="s">
        <v>143</v>
      </c>
      <c r="BE116" s="185">
        <f t="shared" si="24"/>
        <v>0</v>
      </c>
      <c r="BF116" s="185">
        <f t="shared" si="25"/>
        <v>0</v>
      </c>
      <c r="BG116" s="185">
        <f t="shared" si="26"/>
        <v>0</v>
      </c>
      <c r="BH116" s="185">
        <f t="shared" si="27"/>
        <v>0</v>
      </c>
      <c r="BI116" s="185">
        <f t="shared" si="28"/>
        <v>0</v>
      </c>
      <c r="BJ116" s="17" t="s">
        <v>80</v>
      </c>
      <c r="BK116" s="185">
        <f t="shared" si="29"/>
        <v>0</v>
      </c>
      <c r="BL116" s="17" t="s">
        <v>194</v>
      </c>
      <c r="BM116" s="184" t="s">
        <v>313</v>
      </c>
    </row>
    <row r="117" spans="1:65" s="2" customFormat="1" ht="24.2" customHeight="1" x14ac:dyDescent="0.2">
      <c r="A117" s="34"/>
      <c r="B117" s="35"/>
      <c r="C117" s="173" t="s">
        <v>232</v>
      </c>
      <c r="D117" s="173" t="s">
        <v>146</v>
      </c>
      <c r="E117" s="174" t="s">
        <v>1935</v>
      </c>
      <c r="F117" s="175" t="s">
        <v>1936</v>
      </c>
      <c r="G117" s="176" t="s">
        <v>1358</v>
      </c>
      <c r="H117" s="177">
        <v>2</v>
      </c>
      <c r="I117" s="178"/>
      <c r="J117" s="179">
        <f t="shared" si="20"/>
        <v>0</v>
      </c>
      <c r="K117" s="175" t="s">
        <v>19</v>
      </c>
      <c r="L117" s="39"/>
      <c r="M117" s="180" t="s">
        <v>19</v>
      </c>
      <c r="N117" s="181" t="s">
        <v>43</v>
      </c>
      <c r="O117" s="64"/>
      <c r="P117" s="182">
        <f t="shared" si="21"/>
        <v>0</v>
      </c>
      <c r="Q117" s="182">
        <v>0</v>
      </c>
      <c r="R117" s="182">
        <f t="shared" si="22"/>
        <v>0</v>
      </c>
      <c r="S117" s="182">
        <v>0</v>
      </c>
      <c r="T117" s="183">
        <f t="shared" si="23"/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84" t="s">
        <v>194</v>
      </c>
      <c r="AT117" s="184" t="s">
        <v>146</v>
      </c>
      <c r="AU117" s="184" t="s">
        <v>82</v>
      </c>
      <c r="AY117" s="17" t="s">
        <v>143</v>
      </c>
      <c r="BE117" s="185">
        <f t="shared" si="24"/>
        <v>0</v>
      </c>
      <c r="BF117" s="185">
        <f t="shared" si="25"/>
        <v>0</v>
      </c>
      <c r="BG117" s="185">
        <f t="shared" si="26"/>
        <v>0</v>
      </c>
      <c r="BH117" s="185">
        <f t="shared" si="27"/>
        <v>0</v>
      </c>
      <c r="BI117" s="185">
        <f t="shared" si="28"/>
        <v>0</v>
      </c>
      <c r="BJ117" s="17" t="s">
        <v>80</v>
      </c>
      <c r="BK117" s="185">
        <f t="shared" si="29"/>
        <v>0</v>
      </c>
      <c r="BL117" s="17" t="s">
        <v>194</v>
      </c>
      <c r="BM117" s="184" t="s">
        <v>318</v>
      </c>
    </row>
    <row r="118" spans="1:65" s="2" customFormat="1" ht="16.5" customHeight="1" x14ac:dyDescent="0.2">
      <c r="A118" s="34"/>
      <c r="B118" s="35"/>
      <c r="C118" s="191" t="s">
        <v>323</v>
      </c>
      <c r="D118" s="191" t="s">
        <v>155</v>
      </c>
      <c r="E118" s="192" t="s">
        <v>1937</v>
      </c>
      <c r="F118" s="193" t="s">
        <v>1938</v>
      </c>
      <c r="G118" s="194" t="s">
        <v>296</v>
      </c>
      <c r="H118" s="195">
        <v>2</v>
      </c>
      <c r="I118" s="196"/>
      <c r="J118" s="197">
        <f t="shared" si="20"/>
        <v>0</v>
      </c>
      <c r="K118" s="193" t="s">
        <v>19</v>
      </c>
      <c r="L118" s="198"/>
      <c r="M118" s="199" t="s">
        <v>19</v>
      </c>
      <c r="N118" s="200" t="s">
        <v>43</v>
      </c>
      <c r="O118" s="64"/>
      <c r="P118" s="182">
        <f t="shared" si="21"/>
        <v>0</v>
      </c>
      <c r="Q118" s="182">
        <v>0</v>
      </c>
      <c r="R118" s="182">
        <f t="shared" si="22"/>
        <v>0</v>
      </c>
      <c r="S118" s="182">
        <v>0</v>
      </c>
      <c r="T118" s="183">
        <f t="shared" si="23"/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84" t="s">
        <v>232</v>
      </c>
      <c r="AT118" s="184" t="s">
        <v>155</v>
      </c>
      <c r="AU118" s="184" t="s">
        <v>82</v>
      </c>
      <c r="AY118" s="17" t="s">
        <v>143</v>
      </c>
      <c r="BE118" s="185">
        <f t="shared" si="24"/>
        <v>0</v>
      </c>
      <c r="BF118" s="185">
        <f t="shared" si="25"/>
        <v>0</v>
      </c>
      <c r="BG118" s="185">
        <f t="shared" si="26"/>
        <v>0</v>
      </c>
      <c r="BH118" s="185">
        <f t="shared" si="27"/>
        <v>0</v>
      </c>
      <c r="BI118" s="185">
        <f t="shared" si="28"/>
        <v>0</v>
      </c>
      <c r="BJ118" s="17" t="s">
        <v>80</v>
      </c>
      <c r="BK118" s="185">
        <f t="shared" si="29"/>
        <v>0</v>
      </c>
      <c r="BL118" s="17" t="s">
        <v>194</v>
      </c>
      <c r="BM118" s="184" t="s">
        <v>322</v>
      </c>
    </row>
    <row r="119" spans="1:65" s="2" customFormat="1" ht="24.2" customHeight="1" x14ac:dyDescent="0.2">
      <c r="A119" s="34"/>
      <c r="B119" s="35"/>
      <c r="C119" s="173" t="s">
        <v>237</v>
      </c>
      <c r="D119" s="173" t="s">
        <v>146</v>
      </c>
      <c r="E119" s="174" t="s">
        <v>1939</v>
      </c>
      <c r="F119" s="175" t="s">
        <v>1940</v>
      </c>
      <c r="G119" s="176" t="s">
        <v>1358</v>
      </c>
      <c r="H119" s="177">
        <v>2</v>
      </c>
      <c r="I119" s="178"/>
      <c r="J119" s="179">
        <f t="shared" si="20"/>
        <v>0</v>
      </c>
      <c r="K119" s="175" t="s">
        <v>19</v>
      </c>
      <c r="L119" s="39"/>
      <c r="M119" s="180" t="s">
        <v>19</v>
      </c>
      <c r="N119" s="181" t="s">
        <v>43</v>
      </c>
      <c r="O119" s="64"/>
      <c r="P119" s="182">
        <f t="shared" si="21"/>
        <v>0</v>
      </c>
      <c r="Q119" s="182">
        <v>0</v>
      </c>
      <c r="R119" s="182">
        <f t="shared" si="22"/>
        <v>0</v>
      </c>
      <c r="S119" s="182">
        <v>0</v>
      </c>
      <c r="T119" s="183">
        <f t="shared" si="23"/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84" t="s">
        <v>194</v>
      </c>
      <c r="AT119" s="184" t="s">
        <v>146</v>
      </c>
      <c r="AU119" s="184" t="s">
        <v>82</v>
      </c>
      <c r="AY119" s="17" t="s">
        <v>143</v>
      </c>
      <c r="BE119" s="185">
        <f t="shared" si="24"/>
        <v>0</v>
      </c>
      <c r="BF119" s="185">
        <f t="shared" si="25"/>
        <v>0</v>
      </c>
      <c r="BG119" s="185">
        <f t="shared" si="26"/>
        <v>0</v>
      </c>
      <c r="BH119" s="185">
        <f t="shared" si="27"/>
        <v>0</v>
      </c>
      <c r="BI119" s="185">
        <f t="shared" si="28"/>
        <v>0</v>
      </c>
      <c r="BJ119" s="17" t="s">
        <v>80</v>
      </c>
      <c r="BK119" s="185">
        <f t="shared" si="29"/>
        <v>0</v>
      </c>
      <c r="BL119" s="17" t="s">
        <v>194</v>
      </c>
      <c r="BM119" s="184" t="s">
        <v>326</v>
      </c>
    </row>
    <row r="120" spans="1:65" s="2" customFormat="1" ht="24.2" customHeight="1" x14ac:dyDescent="0.2">
      <c r="A120" s="34"/>
      <c r="B120" s="35"/>
      <c r="C120" s="173" t="s">
        <v>334</v>
      </c>
      <c r="D120" s="173" t="s">
        <v>146</v>
      </c>
      <c r="E120" s="174" t="s">
        <v>1941</v>
      </c>
      <c r="F120" s="175" t="s">
        <v>1942</v>
      </c>
      <c r="G120" s="176" t="s">
        <v>296</v>
      </c>
      <c r="H120" s="177">
        <v>4</v>
      </c>
      <c r="I120" s="178"/>
      <c r="J120" s="179">
        <f t="shared" si="20"/>
        <v>0</v>
      </c>
      <c r="K120" s="175" t="s">
        <v>19</v>
      </c>
      <c r="L120" s="39"/>
      <c r="M120" s="180" t="s">
        <v>19</v>
      </c>
      <c r="N120" s="181" t="s">
        <v>43</v>
      </c>
      <c r="O120" s="64"/>
      <c r="P120" s="182">
        <f t="shared" si="21"/>
        <v>0</v>
      </c>
      <c r="Q120" s="182">
        <v>0</v>
      </c>
      <c r="R120" s="182">
        <f t="shared" si="22"/>
        <v>0</v>
      </c>
      <c r="S120" s="182">
        <v>0</v>
      </c>
      <c r="T120" s="183">
        <f t="shared" si="23"/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84" t="s">
        <v>194</v>
      </c>
      <c r="AT120" s="184" t="s">
        <v>146</v>
      </c>
      <c r="AU120" s="184" t="s">
        <v>82</v>
      </c>
      <c r="AY120" s="17" t="s">
        <v>143</v>
      </c>
      <c r="BE120" s="185">
        <f t="shared" si="24"/>
        <v>0</v>
      </c>
      <c r="BF120" s="185">
        <f t="shared" si="25"/>
        <v>0</v>
      </c>
      <c r="BG120" s="185">
        <f t="shared" si="26"/>
        <v>0</v>
      </c>
      <c r="BH120" s="185">
        <f t="shared" si="27"/>
        <v>0</v>
      </c>
      <c r="BI120" s="185">
        <f t="shared" si="28"/>
        <v>0</v>
      </c>
      <c r="BJ120" s="17" t="s">
        <v>80</v>
      </c>
      <c r="BK120" s="185">
        <f t="shared" si="29"/>
        <v>0</v>
      </c>
      <c r="BL120" s="17" t="s">
        <v>194</v>
      </c>
      <c r="BM120" s="184" t="s">
        <v>331</v>
      </c>
    </row>
    <row r="121" spans="1:65" s="2" customFormat="1" ht="24.2" customHeight="1" x14ac:dyDescent="0.2">
      <c r="A121" s="34"/>
      <c r="B121" s="35"/>
      <c r="C121" s="173" t="s">
        <v>245</v>
      </c>
      <c r="D121" s="173" t="s">
        <v>146</v>
      </c>
      <c r="E121" s="174" t="s">
        <v>1943</v>
      </c>
      <c r="F121" s="175" t="s">
        <v>1944</v>
      </c>
      <c r="G121" s="176" t="s">
        <v>296</v>
      </c>
      <c r="H121" s="177">
        <v>8</v>
      </c>
      <c r="I121" s="178"/>
      <c r="J121" s="179">
        <f t="shared" si="20"/>
        <v>0</v>
      </c>
      <c r="K121" s="175" t="s">
        <v>19</v>
      </c>
      <c r="L121" s="39"/>
      <c r="M121" s="180" t="s">
        <v>19</v>
      </c>
      <c r="N121" s="181" t="s">
        <v>43</v>
      </c>
      <c r="O121" s="64"/>
      <c r="P121" s="182">
        <f t="shared" si="21"/>
        <v>0</v>
      </c>
      <c r="Q121" s="182">
        <v>0</v>
      </c>
      <c r="R121" s="182">
        <f t="shared" si="22"/>
        <v>0</v>
      </c>
      <c r="S121" s="182">
        <v>0</v>
      </c>
      <c r="T121" s="183">
        <f t="shared" si="23"/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84" t="s">
        <v>194</v>
      </c>
      <c r="AT121" s="184" t="s">
        <v>146</v>
      </c>
      <c r="AU121" s="184" t="s">
        <v>82</v>
      </c>
      <c r="AY121" s="17" t="s">
        <v>143</v>
      </c>
      <c r="BE121" s="185">
        <f t="shared" si="24"/>
        <v>0</v>
      </c>
      <c r="BF121" s="185">
        <f t="shared" si="25"/>
        <v>0</v>
      </c>
      <c r="BG121" s="185">
        <f t="shared" si="26"/>
        <v>0</v>
      </c>
      <c r="BH121" s="185">
        <f t="shared" si="27"/>
        <v>0</v>
      </c>
      <c r="BI121" s="185">
        <f t="shared" si="28"/>
        <v>0</v>
      </c>
      <c r="BJ121" s="17" t="s">
        <v>80</v>
      </c>
      <c r="BK121" s="185">
        <f t="shared" si="29"/>
        <v>0</v>
      </c>
      <c r="BL121" s="17" t="s">
        <v>194</v>
      </c>
      <c r="BM121" s="184" t="s">
        <v>337</v>
      </c>
    </row>
    <row r="122" spans="1:65" s="2" customFormat="1" ht="24.2" customHeight="1" x14ac:dyDescent="0.2">
      <c r="A122" s="34"/>
      <c r="B122" s="35"/>
      <c r="C122" s="173" t="s">
        <v>1440</v>
      </c>
      <c r="D122" s="173" t="s">
        <v>146</v>
      </c>
      <c r="E122" s="174" t="s">
        <v>1945</v>
      </c>
      <c r="F122" s="175" t="s">
        <v>1946</v>
      </c>
      <c r="G122" s="176" t="s">
        <v>296</v>
      </c>
      <c r="H122" s="177">
        <v>52</v>
      </c>
      <c r="I122" s="178"/>
      <c r="J122" s="179">
        <f t="shared" si="20"/>
        <v>0</v>
      </c>
      <c r="K122" s="175" t="s">
        <v>19</v>
      </c>
      <c r="L122" s="39"/>
      <c r="M122" s="180" t="s">
        <v>19</v>
      </c>
      <c r="N122" s="181" t="s">
        <v>43</v>
      </c>
      <c r="O122" s="64"/>
      <c r="P122" s="182">
        <f t="shared" si="21"/>
        <v>0</v>
      </c>
      <c r="Q122" s="182">
        <v>0</v>
      </c>
      <c r="R122" s="182">
        <f t="shared" si="22"/>
        <v>0</v>
      </c>
      <c r="S122" s="182">
        <v>0</v>
      </c>
      <c r="T122" s="183">
        <f t="shared" si="23"/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4" t="s">
        <v>194</v>
      </c>
      <c r="AT122" s="184" t="s">
        <v>146</v>
      </c>
      <c r="AU122" s="184" t="s">
        <v>82</v>
      </c>
      <c r="AY122" s="17" t="s">
        <v>143</v>
      </c>
      <c r="BE122" s="185">
        <f t="shared" si="24"/>
        <v>0</v>
      </c>
      <c r="BF122" s="185">
        <f t="shared" si="25"/>
        <v>0</v>
      </c>
      <c r="BG122" s="185">
        <f t="shared" si="26"/>
        <v>0</v>
      </c>
      <c r="BH122" s="185">
        <f t="shared" si="27"/>
        <v>0</v>
      </c>
      <c r="BI122" s="185">
        <f t="shared" si="28"/>
        <v>0</v>
      </c>
      <c r="BJ122" s="17" t="s">
        <v>80</v>
      </c>
      <c r="BK122" s="185">
        <f t="shared" si="29"/>
        <v>0</v>
      </c>
      <c r="BL122" s="17" t="s">
        <v>194</v>
      </c>
      <c r="BM122" s="184" t="s">
        <v>448</v>
      </c>
    </row>
    <row r="123" spans="1:65" s="2" customFormat="1" ht="24.2" customHeight="1" x14ac:dyDescent="0.2">
      <c r="A123" s="34"/>
      <c r="B123" s="35"/>
      <c r="C123" s="173" t="s">
        <v>252</v>
      </c>
      <c r="D123" s="173" t="s">
        <v>146</v>
      </c>
      <c r="E123" s="174" t="s">
        <v>1947</v>
      </c>
      <c r="F123" s="175" t="s">
        <v>1948</v>
      </c>
      <c r="G123" s="176" t="s">
        <v>296</v>
      </c>
      <c r="H123" s="177">
        <v>32</v>
      </c>
      <c r="I123" s="178"/>
      <c r="J123" s="179">
        <f t="shared" si="20"/>
        <v>0</v>
      </c>
      <c r="K123" s="175" t="s">
        <v>19</v>
      </c>
      <c r="L123" s="39"/>
      <c r="M123" s="180" t="s">
        <v>19</v>
      </c>
      <c r="N123" s="181" t="s">
        <v>43</v>
      </c>
      <c r="O123" s="64"/>
      <c r="P123" s="182">
        <f t="shared" si="21"/>
        <v>0</v>
      </c>
      <c r="Q123" s="182">
        <v>0</v>
      </c>
      <c r="R123" s="182">
        <f t="shared" si="22"/>
        <v>0</v>
      </c>
      <c r="S123" s="182">
        <v>0</v>
      </c>
      <c r="T123" s="183">
        <f t="shared" si="23"/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4" t="s">
        <v>194</v>
      </c>
      <c r="AT123" s="184" t="s">
        <v>146</v>
      </c>
      <c r="AU123" s="184" t="s">
        <v>82</v>
      </c>
      <c r="AY123" s="17" t="s">
        <v>143</v>
      </c>
      <c r="BE123" s="185">
        <f t="shared" si="24"/>
        <v>0</v>
      </c>
      <c r="BF123" s="185">
        <f t="shared" si="25"/>
        <v>0</v>
      </c>
      <c r="BG123" s="185">
        <f t="shared" si="26"/>
        <v>0</v>
      </c>
      <c r="BH123" s="185">
        <f t="shared" si="27"/>
        <v>0</v>
      </c>
      <c r="BI123" s="185">
        <f t="shared" si="28"/>
        <v>0</v>
      </c>
      <c r="BJ123" s="17" t="s">
        <v>80</v>
      </c>
      <c r="BK123" s="185">
        <f t="shared" si="29"/>
        <v>0</v>
      </c>
      <c r="BL123" s="17" t="s">
        <v>194</v>
      </c>
      <c r="BM123" s="184" t="s">
        <v>593</v>
      </c>
    </row>
    <row r="124" spans="1:65" s="2" customFormat="1" ht="24.2" customHeight="1" x14ac:dyDescent="0.2">
      <c r="A124" s="34"/>
      <c r="B124" s="35"/>
      <c r="C124" s="173" t="s">
        <v>1445</v>
      </c>
      <c r="D124" s="173" t="s">
        <v>146</v>
      </c>
      <c r="E124" s="174" t="s">
        <v>1949</v>
      </c>
      <c r="F124" s="175" t="s">
        <v>1950</v>
      </c>
      <c r="G124" s="176" t="s">
        <v>296</v>
      </c>
      <c r="H124" s="177">
        <v>18</v>
      </c>
      <c r="I124" s="178"/>
      <c r="J124" s="179">
        <f t="shared" si="20"/>
        <v>0</v>
      </c>
      <c r="K124" s="175" t="s">
        <v>19</v>
      </c>
      <c r="L124" s="39"/>
      <c r="M124" s="180" t="s">
        <v>19</v>
      </c>
      <c r="N124" s="181" t="s">
        <v>43</v>
      </c>
      <c r="O124" s="64"/>
      <c r="P124" s="182">
        <f t="shared" si="21"/>
        <v>0</v>
      </c>
      <c r="Q124" s="182">
        <v>0</v>
      </c>
      <c r="R124" s="182">
        <f t="shared" si="22"/>
        <v>0</v>
      </c>
      <c r="S124" s="182">
        <v>0</v>
      </c>
      <c r="T124" s="183">
        <f t="shared" si="23"/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4" t="s">
        <v>194</v>
      </c>
      <c r="AT124" s="184" t="s">
        <v>146</v>
      </c>
      <c r="AU124" s="184" t="s">
        <v>82</v>
      </c>
      <c r="AY124" s="17" t="s">
        <v>143</v>
      </c>
      <c r="BE124" s="185">
        <f t="shared" si="24"/>
        <v>0</v>
      </c>
      <c r="BF124" s="185">
        <f t="shared" si="25"/>
        <v>0</v>
      </c>
      <c r="BG124" s="185">
        <f t="shared" si="26"/>
        <v>0</v>
      </c>
      <c r="BH124" s="185">
        <f t="shared" si="27"/>
        <v>0</v>
      </c>
      <c r="BI124" s="185">
        <f t="shared" si="28"/>
        <v>0</v>
      </c>
      <c r="BJ124" s="17" t="s">
        <v>80</v>
      </c>
      <c r="BK124" s="185">
        <f t="shared" si="29"/>
        <v>0</v>
      </c>
      <c r="BL124" s="17" t="s">
        <v>194</v>
      </c>
      <c r="BM124" s="184" t="s">
        <v>1397</v>
      </c>
    </row>
    <row r="125" spans="1:65" s="2" customFormat="1" ht="21.75" customHeight="1" x14ac:dyDescent="0.2">
      <c r="A125" s="34"/>
      <c r="B125" s="35"/>
      <c r="C125" s="173" t="s">
        <v>257</v>
      </c>
      <c r="D125" s="173" t="s">
        <v>146</v>
      </c>
      <c r="E125" s="174" t="s">
        <v>1951</v>
      </c>
      <c r="F125" s="175" t="s">
        <v>1952</v>
      </c>
      <c r="G125" s="176" t="s">
        <v>296</v>
      </c>
      <c r="H125" s="177">
        <v>22</v>
      </c>
      <c r="I125" s="178"/>
      <c r="J125" s="179">
        <f t="shared" si="20"/>
        <v>0</v>
      </c>
      <c r="K125" s="175" t="s">
        <v>19</v>
      </c>
      <c r="L125" s="39"/>
      <c r="M125" s="180" t="s">
        <v>19</v>
      </c>
      <c r="N125" s="181" t="s">
        <v>43</v>
      </c>
      <c r="O125" s="64"/>
      <c r="P125" s="182">
        <f t="shared" si="21"/>
        <v>0</v>
      </c>
      <c r="Q125" s="182">
        <v>0</v>
      </c>
      <c r="R125" s="182">
        <f t="shared" si="22"/>
        <v>0</v>
      </c>
      <c r="S125" s="182">
        <v>0</v>
      </c>
      <c r="T125" s="183">
        <f t="shared" si="23"/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4" t="s">
        <v>194</v>
      </c>
      <c r="AT125" s="184" t="s">
        <v>146</v>
      </c>
      <c r="AU125" s="184" t="s">
        <v>82</v>
      </c>
      <c r="AY125" s="17" t="s">
        <v>143</v>
      </c>
      <c r="BE125" s="185">
        <f t="shared" si="24"/>
        <v>0</v>
      </c>
      <c r="BF125" s="185">
        <f t="shared" si="25"/>
        <v>0</v>
      </c>
      <c r="BG125" s="185">
        <f t="shared" si="26"/>
        <v>0</v>
      </c>
      <c r="BH125" s="185">
        <f t="shared" si="27"/>
        <v>0</v>
      </c>
      <c r="BI125" s="185">
        <f t="shared" si="28"/>
        <v>0</v>
      </c>
      <c r="BJ125" s="17" t="s">
        <v>80</v>
      </c>
      <c r="BK125" s="185">
        <f t="shared" si="29"/>
        <v>0</v>
      </c>
      <c r="BL125" s="17" t="s">
        <v>194</v>
      </c>
      <c r="BM125" s="184" t="s">
        <v>1401</v>
      </c>
    </row>
    <row r="126" spans="1:65" s="2" customFormat="1" ht="21.75" customHeight="1" x14ac:dyDescent="0.2">
      <c r="A126" s="34"/>
      <c r="B126" s="35"/>
      <c r="C126" s="173" t="s">
        <v>348</v>
      </c>
      <c r="D126" s="173" t="s">
        <v>146</v>
      </c>
      <c r="E126" s="174" t="s">
        <v>1953</v>
      </c>
      <c r="F126" s="175" t="s">
        <v>1954</v>
      </c>
      <c r="G126" s="176" t="s">
        <v>296</v>
      </c>
      <c r="H126" s="177">
        <v>60</v>
      </c>
      <c r="I126" s="178"/>
      <c r="J126" s="179">
        <f t="shared" si="20"/>
        <v>0</v>
      </c>
      <c r="K126" s="175" t="s">
        <v>19</v>
      </c>
      <c r="L126" s="39"/>
      <c r="M126" s="180" t="s">
        <v>19</v>
      </c>
      <c r="N126" s="181" t="s">
        <v>43</v>
      </c>
      <c r="O126" s="64"/>
      <c r="P126" s="182">
        <f t="shared" si="21"/>
        <v>0</v>
      </c>
      <c r="Q126" s="182">
        <v>0</v>
      </c>
      <c r="R126" s="182">
        <f t="shared" si="22"/>
        <v>0</v>
      </c>
      <c r="S126" s="182">
        <v>0</v>
      </c>
      <c r="T126" s="183">
        <f t="shared" si="23"/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4" t="s">
        <v>194</v>
      </c>
      <c r="AT126" s="184" t="s">
        <v>146</v>
      </c>
      <c r="AU126" s="184" t="s">
        <v>82</v>
      </c>
      <c r="AY126" s="17" t="s">
        <v>143</v>
      </c>
      <c r="BE126" s="185">
        <f t="shared" si="24"/>
        <v>0</v>
      </c>
      <c r="BF126" s="185">
        <f t="shared" si="25"/>
        <v>0</v>
      </c>
      <c r="BG126" s="185">
        <f t="shared" si="26"/>
        <v>0</v>
      </c>
      <c r="BH126" s="185">
        <f t="shared" si="27"/>
        <v>0</v>
      </c>
      <c r="BI126" s="185">
        <f t="shared" si="28"/>
        <v>0</v>
      </c>
      <c r="BJ126" s="17" t="s">
        <v>80</v>
      </c>
      <c r="BK126" s="185">
        <f t="shared" si="29"/>
        <v>0</v>
      </c>
      <c r="BL126" s="17" t="s">
        <v>194</v>
      </c>
      <c r="BM126" s="184" t="s">
        <v>342</v>
      </c>
    </row>
    <row r="127" spans="1:65" s="2" customFormat="1" ht="16.5" customHeight="1" x14ac:dyDescent="0.2">
      <c r="A127" s="34"/>
      <c r="B127" s="35"/>
      <c r="C127" s="191" t="s">
        <v>1421</v>
      </c>
      <c r="D127" s="191" t="s">
        <v>155</v>
      </c>
      <c r="E127" s="192" t="s">
        <v>1955</v>
      </c>
      <c r="F127" s="193" t="s">
        <v>1956</v>
      </c>
      <c r="G127" s="194" t="s">
        <v>296</v>
      </c>
      <c r="H127" s="195">
        <v>22</v>
      </c>
      <c r="I127" s="196"/>
      <c r="J127" s="197">
        <f t="shared" si="20"/>
        <v>0</v>
      </c>
      <c r="K127" s="193" t="s">
        <v>19</v>
      </c>
      <c r="L127" s="198"/>
      <c r="M127" s="199" t="s">
        <v>19</v>
      </c>
      <c r="N127" s="200" t="s">
        <v>43</v>
      </c>
      <c r="O127" s="64"/>
      <c r="P127" s="182">
        <f t="shared" si="21"/>
        <v>0</v>
      </c>
      <c r="Q127" s="182">
        <v>0</v>
      </c>
      <c r="R127" s="182">
        <f t="shared" si="22"/>
        <v>0</v>
      </c>
      <c r="S127" s="182">
        <v>0</v>
      </c>
      <c r="T127" s="183">
        <f t="shared" si="23"/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4" t="s">
        <v>232</v>
      </c>
      <c r="AT127" s="184" t="s">
        <v>155</v>
      </c>
      <c r="AU127" s="184" t="s">
        <v>82</v>
      </c>
      <c r="AY127" s="17" t="s">
        <v>143</v>
      </c>
      <c r="BE127" s="185">
        <f t="shared" si="24"/>
        <v>0</v>
      </c>
      <c r="BF127" s="185">
        <f t="shared" si="25"/>
        <v>0</v>
      </c>
      <c r="BG127" s="185">
        <f t="shared" si="26"/>
        <v>0</v>
      </c>
      <c r="BH127" s="185">
        <f t="shared" si="27"/>
        <v>0</v>
      </c>
      <c r="BI127" s="185">
        <f t="shared" si="28"/>
        <v>0</v>
      </c>
      <c r="BJ127" s="17" t="s">
        <v>80</v>
      </c>
      <c r="BK127" s="185">
        <f t="shared" si="29"/>
        <v>0</v>
      </c>
      <c r="BL127" s="17" t="s">
        <v>194</v>
      </c>
      <c r="BM127" s="184" t="s">
        <v>346</v>
      </c>
    </row>
    <row r="128" spans="1:65" s="2" customFormat="1" ht="16.5" customHeight="1" x14ac:dyDescent="0.2">
      <c r="A128" s="34"/>
      <c r="B128" s="35"/>
      <c r="C128" s="191" t="s">
        <v>365</v>
      </c>
      <c r="D128" s="191" t="s">
        <v>155</v>
      </c>
      <c r="E128" s="192" t="s">
        <v>1957</v>
      </c>
      <c r="F128" s="193" t="s">
        <v>1958</v>
      </c>
      <c r="G128" s="194" t="s">
        <v>296</v>
      </c>
      <c r="H128" s="195">
        <v>22</v>
      </c>
      <c r="I128" s="196"/>
      <c r="J128" s="197">
        <f t="shared" si="20"/>
        <v>0</v>
      </c>
      <c r="K128" s="193" t="s">
        <v>19</v>
      </c>
      <c r="L128" s="198"/>
      <c r="M128" s="199" t="s">
        <v>19</v>
      </c>
      <c r="N128" s="200" t="s">
        <v>43</v>
      </c>
      <c r="O128" s="64"/>
      <c r="P128" s="182">
        <f t="shared" si="21"/>
        <v>0</v>
      </c>
      <c r="Q128" s="182">
        <v>0</v>
      </c>
      <c r="R128" s="182">
        <f t="shared" si="22"/>
        <v>0</v>
      </c>
      <c r="S128" s="182">
        <v>0</v>
      </c>
      <c r="T128" s="183">
        <f t="shared" si="23"/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4" t="s">
        <v>232</v>
      </c>
      <c r="AT128" s="184" t="s">
        <v>155</v>
      </c>
      <c r="AU128" s="184" t="s">
        <v>82</v>
      </c>
      <c r="AY128" s="17" t="s">
        <v>143</v>
      </c>
      <c r="BE128" s="185">
        <f t="shared" si="24"/>
        <v>0</v>
      </c>
      <c r="BF128" s="185">
        <f t="shared" si="25"/>
        <v>0</v>
      </c>
      <c r="BG128" s="185">
        <f t="shared" si="26"/>
        <v>0</v>
      </c>
      <c r="BH128" s="185">
        <f t="shared" si="27"/>
        <v>0</v>
      </c>
      <c r="BI128" s="185">
        <f t="shared" si="28"/>
        <v>0</v>
      </c>
      <c r="BJ128" s="17" t="s">
        <v>80</v>
      </c>
      <c r="BK128" s="185">
        <f t="shared" si="29"/>
        <v>0</v>
      </c>
      <c r="BL128" s="17" t="s">
        <v>194</v>
      </c>
      <c r="BM128" s="184" t="s">
        <v>355</v>
      </c>
    </row>
    <row r="129" spans="1:65" s="2" customFormat="1" ht="24.2" customHeight="1" x14ac:dyDescent="0.2">
      <c r="A129" s="34"/>
      <c r="B129" s="35"/>
      <c r="C129" s="173" t="s">
        <v>276</v>
      </c>
      <c r="D129" s="173" t="s">
        <v>146</v>
      </c>
      <c r="E129" s="174" t="s">
        <v>1959</v>
      </c>
      <c r="F129" s="175" t="s">
        <v>1960</v>
      </c>
      <c r="G129" s="176" t="s">
        <v>296</v>
      </c>
      <c r="H129" s="177">
        <v>32</v>
      </c>
      <c r="I129" s="178"/>
      <c r="J129" s="179">
        <f t="shared" si="20"/>
        <v>0</v>
      </c>
      <c r="K129" s="175" t="s">
        <v>19</v>
      </c>
      <c r="L129" s="39"/>
      <c r="M129" s="180" t="s">
        <v>19</v>
      </c>
      <c r="N129" s="181" t="s">
        <v>43</v>
      </c>
      <c r="O129" s="64"/>
      <c r="P129" s="182">
        <f t="shared" si="21"/>
        <v>0</v>
      </c>
      <c r="Q129" s="182">
        <v>0</v>
      </c>
      <c r="R129" s="182">
        <f t="shared" si="22"/>
        <v>0</v>
      </c>
      <c r="S129" s="182">
        <v>0</v>
      </c>
      <c r="T129" s="183">
        <f t="shared" si="23"/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4" t="s">
        <v>194</v>
      </c>
      <c r="AT129" s="184" t="s">
        <v>146</v>
      </c>
      <c r="AU129" s="184" t="s">
        <v>82</v>
      </c>
      <c r="AY129" s="17" t="s">
        <v>143</v>
      </c>
      <c r="BE129" s="185">
        <f t="shared" si="24"/>
        <v>0</v>
      </c>
      <c r="BF129" s="185">
        <f t="shared" si="25"/>
        <v>0</v>
      </c>
      <c r="BG129" s="185">
        <f t="shared" si="26"/>
        <v>0</v>
      </c>
      <c r="BH129" s="185">
        <f t="shared" si="27"/>
        <v>0</v>
      </c>
      <c r="BI129" s="185">
        <f t="shared" si="28"/>
        <v>0</v>
      </c>
      <c r="BJ129" s="17" t="s">
        <v>80</v>
      </c>
      <c r="BK129" s="185">
        <f t="shared" si="29"/>
        <v>0</v>
      </c>
      <c r="BL129" s="17" t="s">
        <v>194</v>
      </c>
      <c r="BM129" s="184" t="s">
        <v>359</v>
      </c>
    </row>
    <row r="130" spans="1:65" s="2" customFormat="1" ht="24.2" customHeight="1" x14ac:dyDescent="0.2">
      <c r="A130" s="34"/>
      <c r="B130" s="35"/>
      <c r="C130" s="173" t="s">
        <v>370</v>
      </c>
      <c r="D130" s="173" t="s">
        <v>146</v>
      </c>
      <c r="E130" s="174" t="s">
        <v>1961</v>
      </c>
      <c r="F130" s="175" t="s">
        <v>1962</v>
      </c>
      <c r="G130" s="176" t="s">
        <v>296</v>
      </c>
      <c r="H130" s="177">
        <v>20</v>
      </c>
      <c r="I130" s="178"/>
      <c r="J130" s="179">
        <f t="shared" si="20"/>
        <v>0</v>
      </c>
      <c r="K130" s="175" t="s">
        <v>19</v>
      </c>
      <c r="L130" s="39"/>
      <c r="M130" s="180" t="s">
        <v>19</v>
      </c>
      <c r="N130" s="181" t="s">
        <v>43</v>
      </c>
      <c r="O130" s="64"/>
      <c r="P130" s="182">
        <f t="shared" si="21"/>
        <v>0</v>
      </c>
      <c r="Q130" s="182">
        <v>0</v>
      </c>
      <c r="R130" s="182">
        <f t="shared" si="22"/>
        <v>0</v>
      </c>
      <c r="S130" s="182">
        <v>0</v>
      </c>
      <c r="T130" s="183">
        <f t="shared" si="23"/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4" t="s">
        <v>194</v>
      </c>
      <c r="AT130" s="184" t="s">
        <v>146</v>
      </c>
      <c r="AU130" s="184" t="s">
        <v>82</v>
      </c>
      <c r="AY130" s="17" t="s">
        <v>143</v>
      </c>
      <c r="BE130" s="185">
        <f t="shared" si="24"/>
        <v>0</v>
      </c>
      <c r="BF130" s="185">
        <f t="shared" si="25"/>
        <v>0</v>
      </c>
      <c r="BG130" s="185">
        <f t="shared" si="26"/>
        <v>0</v>
      </c>
      <c r="BH130" s="185">
        <f t="shared" si="27"/>
        <v>0</v>
      </c>
      <c r="BI130" s="185">
        <f t="shared" si="28"/>
        <v>0</v>
      </c>
      <c r="BJ130" s="17" t="s">
        <v>80</v>
      </c>
      <c r="BK130" s="185">
        <f t="shared" si="29"/>
        <v>0</v>
      </c>
      <c r="BL130" s="17" t="s">
        <v>194</v>
      </c>
      <c r="BM130" s="184" t="s">
        <v>363</v>
      </c>
    </row>
    <row r="131" spans="1:65" s="2" customFormat="1" ht="24.2" customHeight="1" x14ac:dyDescent="0.2">
      <c r="A131" s="34"/>
      <c r="B131" s="35"/>
      <c r="C131" s="173" t="s">
        <v>283</v>
      </c>
      <c r="D131" s="173" t="s">
        <v>146</v>
      </c>
      <c r="E131" s="174" t="s">
        <v>1963</v>
      </c>
      <c r="F131" s="175" t="s">
        <v>1964</v>
      </c>
      <c r="G131" s="176" t="s">
        <v>296</v>
      </c>
      <c r="H131" s="177">
        <v>10</v>
      </c>
      <c r="I131" s="178"/>
      <c r="J131" s="179">
        <f t="shared" si="20"/>
        <v>0</v>
      </c>
      <c r="K131" s="175" t="s">
        <v>19</v>
      </c>
      <c r="L131" s="39"/>
      <c r="M131" s="180" t="s">
        <v>19</v>
      </c>
      <c r="N131" s="181" t="s">
        <v>43</v>
      </c>
      <c r="O131" s="64"/>
      <c r="P131" s="182">
        <f t="shared" si="21"/>
        <v>0</v>
      </c>
      <c r="Q131" s="182">
        <v>0</v>
      </c>
      <c r="R131" s="182">
        <f t="shared" si="22"/>
        <v>0</v>
      </c>
      <c r="S131" s="182">
        <v>0</v>
      </c>
      <c r="T131" s="183">
        <f t="shared" si="23"/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4" t="s">
        <v>194</v>
      </c>
      <c r="AT131" s="184" t="s">
        <v>146</v>
      </c>
      <c r="AU131" s="184" t="s">
        <v>82</v>
      </c>
      <c r="AY131" s="17" t="s">
        <v>143</v>
      </c>
      <c r="BE131" s="185">
        <f t="shared" si="24"/>
        <v>0</v>
      </c>
      <c r="BF131" s="185">
        <f t="shared" si="25"/>
        <v>0</v>
      </c>
      <c r="BG131" s="185">
        <f t="shared" si="26"/>
        <v>0</v>
      </c>
      <c r="BH131" s="185">
        <f t="shared" si="27"/>
        <v>0</v>
      </c>
      <c r="BI131" s="185">
        <f t="shared" si="28"/>
        <v>0</v>
      </c>
      <c r="BJ131" s="17" t="s">
        <v>80</v>
      </c>
      <c r="BK131" s="185">
        <f t="shared" si="29"/>
        <v>0</v>
      </c>
      <c r="BL131" s="17" t="s">
        <v>194</v>
      </c>
      <c r="BM131" s="184" t="s">
        <v>368</v>
      </c>
    </row>
    <row r="132" spans="1:65" s="2" customFormat="1" ht="24.2" customHeight="1" x14ac:dyDescent="0.2">
      <c r="A132" s="34"/>
      <c r="B132" s="35"/>
      <c r="C132" s="173" t="s">
        <v>1452</v>
      </c>
      <c r="D132" s="173" t="s">
        <v>146</v>
      </c>
      <c r="E132" s="174" t="s">
        <v>1965</v>
      </c>
      <c r="F132" s="175" t="s">
        <v>1966</v>
      </c>
      <c r="G132" s="176" t="s">
        <v>296</v>
      </c>
      <c r="H132" s="177">
        <v>4</v>
      </c>
      <c r="I132" s="178"/>
      <c r="J132" s="179">
        <f t="shared" si="20"/>
        <v>0</v>
      </c>
      <c r="K132" s="175" t="s">
        <v>19</v>
      </c>
      <c r="L132" s="39"/>
      <c r="M132" s="180" t="s">
        <v>19</v>
      </c>
      <c r="N132" s="181" t="s">
        <v>43</v>
      </c>
      <c r="O132" s="64"/>
      <c r="P132" s="182">
        <f t="shared" si="21"/>
        <v>0</v>
      </c>
      <c r="Q132" s="182">
        <v>0</v>
      </c>
      <c r="R132" s="182">
        <f t="shared" si="22"/>
        <v>0</v>
      </c>
      <c r="S132" s="182">
        <v>0</v>
      </c>
      <c r="T132" s="183">
        <f t="shared" si="23"/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4" t="s">
        <v>194</v>
      </c>
      <c r="AT132" s="184" t="s">
        <v>146</v>
      </c>
      <c r="AU132" s="184" t="s">
        <v>82</v>
      </c>
      <c r="AY132" s="17" t="s">
        <v>143</v>
      </c>
      <c r="BE132" s="185">
        <f t="shared" si="24"/>
        <v>0</v>
      </c>
      <c r="BF132" s="185">
        <f t="shared" si="25"/>
        <v>0</v>
      </c>
      <c r="BG132" s="185">
        <f t="shared" si="26"/>
        <v>0</v>
      </c>
      <c r="BH132" s="185">
        <f t="shared" si="27"/>
        <v>0</v>
      </c>
      <c r="BI132" s="185">
        <f t="shared" si="28"/>
        <v>0</v>
      </c>
      <c r="BJ132" s="17" t="s">
        <v>80</v>
      </c>
      <c r="BK132" s="185">
        <f t="shared" si="29"/>
        <v>0</v>
      </c>
      <c r="BL132" s="17" t="s">
        <v>194</v>
      </c>
      <c r="BM132" s="184" t="s">
        <v>373</v>
      </c>
    </row>
    <row r="133" spans="1:65" s="2" customFormat="1" ht="24.2" customHeight="1" x14ac:dyDescent="0.2">
      <c r="A133" s="34"/>
      <c r="B133" s="35"/>
      <c r="C133" s="173" t="s">
        <v>287</v>
      </c>
      <c r="D133" s="173" t="s">
        <v>146</v>
      </c>
      <c r="E133" s="174" t="s">
        <v>1967</v>
      </c>
      <c r="F133" s="175" t="s">
        <v>1968</v>
      </c>
      <c r="G133" s="176" t="s">
        <v>296</v>
      </c>
      <c r="H133" s="177">
        <v>4</v>
      </c>
      <c r="I133" s="178"/>
      <c r="J133" s="179">
        <f t="shared" si="20"/>
        <v>0</v>
      </c>
      <c r="K133" s="175" t="s">
        <v>19</v>
      </c>
      <c r="L133" s="39"/>
      <c r="M133" s="180" t="s">
        <v>19</v>
      </c>
      <c r="N133" s="181" t="s">
        <v>43</v>
      </c>
      <c r="O133" s="64"/>
      <c r="P133" s="182">
        <f t="shared" si="21"/>
        <v>0</v>
      </c>
      <c r="Q133" s="182">
        <v>0</v>
      </c>
      <c r="R133" s="182">
        <f t="shared" si="22"/>
        <v>0</v>
      </c>
      <c r="S133" s="182">
        <v>0</v>
      </c>
      <c r="T133" s="183">
        <f t="shared" si="23"/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4" t="s">
        <v>194</v>
      </c>
      <c r="AT133" s="184" t="s">
        <v>146</v>
      </c>
      <c r="AU133" s="184" t="s">
        <v>82</v>
      </c>
      <c r="AY133" s="17" t="s">
        <v>143</v>
      </c>
      <c r="BE133" s="185">
        <f t="shared" si="24"/>
        <v>0</v>
      </c>
      <c r="BF133" s="185">
        <f t="shared" si="25"/>
        <v>0</v>
      </c>
      <c r="BG133" s="185">
        <f t="shared" si="26"/>
        <v>0</v>
      </c>
      <c r="BH133" s="185">
        <f t="shared" si="27"/>
        <v>0</v>
      </c>
      <c r="BI133" s="185">
        <f t="shared" si="28"/>
        <v>0</v>
      </c>
      <c r="BJ133" s="17" t="s">
        <v>80</v>
      </c>
      <c r="BK133" s="185">
        <f t="shared" si="29"/>
        <v>0</v>
      </c>
      <c r="BL133" s="17" t="s">
        <v>194</v>
      </c>
      <c r="BM133" s="184" t="s">
        <v>1038</v>
      </c>
    </row>
    <row r="134" spans="1:65" s="2" customFormat="1" ht="24.2" customHeight="1" x14ac:dyDescent="0.2">
      <c r="A134" s="34"/>
      <c r="B134" s="35"/>
      <c r="C134" s="173" t="s">
        <v>1457</v>
      </c>
      <c r="D134" s="173" t="s">
        <v>146</v>
      </c>
      <c r="E134" s="174" t="s">
        <v>1969</v>
      </c>
      <c r="F134" s="175" t="s">
        <v>1970</v>
      </c>
      <c r="G134" s="176" t="s">
        <v>296</v>
      </c>
      <c r="H134" s="177">
        <v>4</v>
      </c>
      <c r="I134" s="178"/>
      <c r="J134" s="179">
        <f t="shared" si="20"/>
        <v>0</v>
      </c>
      <c r="K134" s="175" t="s">
        <v>19</v>
      </c>
      <c r="L134" s="39"/>
      <c r="M134" s="180" t="s">
        <v>19</v>
      </c>
      <c r="N134" s="181" t="s">
        <v>43</v>
      </c>
      <c r="O134" s="64"/>
      <c r="P134" s="182">
        <f t="shared" si="21"/>
        <v>0</v>
      </c>
      <c r="Q134" s="182">
        <v>0</v>
      </c>
      <c r="R134" s="182">
        <f t="shared" si="22"/>
        <v>0</v>
      </c>
      <c r="S134" s="182">
        <v>0</v>
      </c>
      <c r="T134" s="183">
        <f t="shared" si="23"/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4" t="s">
        <v>194</v>
      </c>
      <c r="AT134" s="184" t="s">
        <v>146</v>
      </c>
      <c r="AU134" s="184" t="s">
        <v>82</v>
      </c>
      <c r="AY134" s="17" t="s">
        <v>143</v>
      </c>
      <c r="BE134" s="185">
        <f t="shared" si="24"/>
        <v>0</v>
      </c>
      <c r="BF134" s="185">
        <f t="shared" si="25"/>
        <v>0</v>
      </c>
      <c r="BG134" s="185">
        <f t="shared" si="26"/>
        <v>0</v>
      </c>
      <c r="BH134" s="185">
        <f t="shared" si="27"/>
        <v>0</v>
      </c>
      <c r="BI134" s="185">
        <f t="shared" si="28"/>
        <v>0</v>
      </c>
      <c r="BJ134" s="17" t="s">
        <v>80</v>
      </c>
      <c r="BK134" s="185">
        <f t="shared" si="29"/>
        <v>0</v>
      </c>
      <c r="BL134" s="17" t="s">
        <v>194</v>
      </c>
      <c r="BM134" s="184" t="s">
        <v>1111</v>
      </c>
    </row>
    <row r="135" spans="1:65" s="2" customFormat="1" ht="24.2" customHeight="1" x14ac:dyDescent="0.2">
      <c r="A135" s="34"/>
      <c r="B135" s="35"/>
      <c r="C135" s="173" t="s">
        <v>292</v>
      </c>
      <c r="D135" s="173" t="s">
        <v>146</v>
      </c>
      <c r="E135" s="174" t="s">
        <v>1971</v>
      </c>
      <c r="F135" s="175" t="s">
        <v>1972</v>
      </c>
      <c r="G135" s="176" t="s">
        <v>296</v>
      </c>
      <c r="H135" s="177">
        <v>8</v>
      </c>
      <c r="I135" s="178"/>
      <c r="J135" s="179">
        <f t="shared" si="20"/>
        <v>0</v>
      </c>
      <c r="K135" s="175" t="s">
        <v>19</v>
      </c>
      <c r="L135" s="39"/>
      <c r="M135" s="180" t="s">
        <v>19</v>
      </c>
      <c r="N135" s="181" t="s">
        <v>43</v>
      </c>
      <c r="O135" s="64"/>
      <c r="P135" s="182">
        <f t="shared" si="21"/>
        <v>0</v>
      </c>
      <c r="Q135" s="182">
        <v>0</v>
      </c>
      <c r="R135" s="182">
        <f t="shared" si="22"/>
        <v>0</v>
      </c>
      <c r="S135" s="182">
        <v>0</v>
      </c>
      <c r="T135" s="183">
        <f t="shared" si="23"/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4" t="s">
        <v>194</v>
      </c>
      <c r="AT135" s="184" t="s">
        <v>146</v>
      </c>
      <c r="AU135" s="184" t="s">
        <v>82</v>
      </c>
      <c r="AY135" s="17" t="s">
        <v>143</v>
      </c>
      <c r="BE135" s="185">
        <f t="shared" si="24"/>
        <v>0</v>
      </c>
      <c r="BF135" s="185">
        <f t="shared" si="25"/>
        <v>0</v>
      </c>
      <c r="BG135" s="185">
        <f t="shared" si="26"/>
        <v>0</v>
      </c>
      <c r="BH135" s="185">
        <f t="shared" si="27"/>
        <v>0</v>
      </c>
      <c r="BI135" s="185">
        <f t="shared" si="28"/>
        <v>0</v>
      </c>
      <c r="BJ135" s="17" t="s">
        <v>80</v>
      </c>
      <c r="BK135" s="185">
        <f t="shared" si="29"/>
        <v>0</v>
      </c>
      <c r="BL135" s="17" t="s">
        <v>194</v>
      </c>
      <c r="BM135" s="184" t="s">
        <v>1173</v>
      </c>
    </row>
    <row r="136" spans="1:65" s="2" customFormat="1" ht="33" customHeight="1" x14ac:dyDescent="0.2">
      <c r="A136" s="34"/>
      <c r="B136" s="35"/>
      <c r="C136" s="173" t="s">
        <v>374</v>
      </c>
      <c r="D136" s="173" t="s">
        <v>146</v>
      </c>
      <c r="E136" s="174" t="s">
        <v>1973</v>
      </c>
      <c r="F136" s="175" t="s">
        <v>1974</v>
      </c>
      <c r="G136" s="176" t="s">
        <v>296</v>
      </c>
      <c r="H136" s="177">
        <v>7</v>
      </c>
      <c r="I136" s="178"/>
      <c r="J136" s="179">
        <f t="shared" si="20"/>
        <v>0</v>
      </c>
      <c r="K136" s="175" t="s">
        <v>19</v>
      </c>
      <c r="L136" s="39"/>
      <c r="M136" s="180" t="s">
        <v>19</v>
      </c>
      <c r="N136" s="181" t="s">
        <v>43</v>
      </c>
      <c r="O136" s="64"/>
      <c r="P136" s="182">
        <f t="shared" si="21"/>
        <v>0</v>
      </c>
      <c r="Q136" s="182">
        <v>0</v>
      </c>
      <c r="R136" s="182">
        <f t="shared" si="22"/>
        <v>0</v>
      </c>
      <c r="S136" s="182">
        <v>0</v>
      </c>
      <c r="T136" s="183">
        <f t="shared" si="23"/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4" t="s">
        <v>194</v>
      </c>
      <c r="AT136" s="184" t="s">
        <v>146</v>
      </c>
      <c r="AU136" s="184" t="s">
        <v>82</v>
      </c>
      <c r="AY136" s="17" t="s">
        <v>143</v>
      </c>
      <c r="BE136" s="185">
        <f t="shared" si="24"/>
        <v>0</v>
      </c>
      <c r="BF136" s="185">
        <f t="shared" si="25"/>
        <v>0</v>
      </c>
      <c r="BG136" s="185">
        <f t="shared" si="26"/>
        <v>0</v>
      </c>
      <c r="BH136" s="185">
        <f t="shared" si="27"/>
        <v>0</v>
      </c>
      <c r="BI136" s="185">
        <f t="shared" si="28"/>
        <v>0</v>
      </c>
      <c r="BJ136" s="17" t="s">
        <v>80</v>
      </c>
      <c r="BK136" s="185">
        <f t="shared" si="29"/>
        <v>0</v>
      </c>
      <c r="BL136" s="17" t="s">
        <v>194</v>
      </c>
      <c r="BM136" s="184" t="s">
        <v>464</v>
      </c>
    </row>
    <row r="137" spans="1:65" s="2" customFormat="1" ht="16.5" customHeight="1" x14ac:dyDescent="0.2">
      <c r="A137" s="34"/>
      <c r="B137" s="35"/>
      <c r="C137" s="191" t="s">
        <v>297</v>
      </c>
      <c r="D137" s="191" t="s">
        <v>155</v>
      </c>
      <c r="E137" s="192" t="s">
        <v>1975</v>
      </c>
      <c r="F137" s="193" t="s">
        <v>1976</v>
      </c>
      <c r="G137" s="194" t="s">
        <v>296</v>
      </c>
      <c r="H137" s="195">
        <v>7</v>
      </c>
      <c r="I137" s="196"/>
      <c r="J137" s="197">
        <f t="shared" si="20"/>
        <v>0</v>
      </c>
      <c r="K137" s="193" t="s">
        <v>19</v>
      </c>
      <c r="L137" s="198"/>
      <c r="M137" s="199" t="s">
        <v>19</v>
      </c>
      <c r="N137" s="200" t="s">
        <v>43</v>
      </c>
      <c r="O137" s="64"/>
      <c r="P137" s="182">
        <f t="shared" si="21"/>
        <v>0</v>
      </c>
      <c r="Q137" s="182">
        <v>0</v>
      </c>
      <c r="R137" s="182">
        <f t="shared" si="22"/>
        <v>0</v>
      </c>
      <c r="S137" s="182">
        <v>0</v>
      </c>
      <c r="T137" s="183">
        <f t="shared" si="23"/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4" t="s">
        <v>232</v>
      </c>
      <c r="AT137" s="184" t="s">
        <v>155</v>
      </c>
      <c r="AU137" s="184" t="s">
        <v>82</v>
      </c>
      <c r="AY137" s="17" t="s">
        <v>143</v>
      </c>
      <c r="BE137" s="185">
        <f t="shared" si="24"/>
        <v>0</v>
      </c>
      <c r="BF137" s="185">
        <f t="shared" si="25"/>
        <v>0</v>
      </c>
      <c r="BG137" s="185">
        <f t="shared" si="26"/>
        <v>0</v>
      </c>
      <c r="BH137" s="185">
        <f t="shared" si="27"/>
        <v>0</v>
      </c>
      <c r="BI137" s="185">
        <f t="shared" si="28"/>
        <v>0</v>
      </c>
      <c r="BJ137" s="17" t="s">
        <v>80</v>
      </c>
      <c r="BK137" s="185">
        <f t="shared" si="29"/>
        <v>0</v>
      </c>
      <c r="BL137" s="17" t="s">
        <v>194</v>
      </c>
      <c r="BM137" s="184" t="s">
        <v>485</v>
      </c>
    </row>
    <row r="138" spans="1:65" s="2" customFormat="1" ht="16.5" customHeight="1" x14ac:dyDescent="0.2">
      <c r="A138" s="34"/>
      <c r="B138" s="35"/>
      <c r="C138" s="191" t="s">
        <v>1977</v>
      </c>
      <c r="D138" s="191" t="s">
        <v>155</v>
      </c>
      <c r="E138" s="192" t="s">
        <v>1978</v>
      </c>
      <c r="F138" s="193" t="s">
        <v>1979</v>
      </c>
      <c r="G138" s="194" t="s">
        <v>296</v>
      </c>
      <c r="H138" s="195">
        <v>7</v>
      </c>
      <c r="I138" s="196"/>
      <c r="J138" s="197">
        <f t="shared" si="20"/>
        <v>0</v>
      </c>
      <c r="K138" s="193" t="s">
        <v>19</v>
      </c>
      <c r="L138" s="198"/>
      <c r="M138" s="199" t="s">
        <v>19</v>
      </c>
      <c r="N138" s="200" t="s">
        <v>43</v>
      </c>
      <c r="O138" s="64"/>
      <c r="P138" s="182">
        <f t="shared" si="21"/>
        <v>0</v>
      </c>
      <c r="Q138" s="182">
        <v>0</v>
      </c>
      <c r="R138" s="182">
        <f t="shared" si="22"/>
        <v>0</v>
      </c>
      <c r="S138" s="182">
        <v>0</v>
      </c>
      <c r="T138" s="183">
        <f t="shared" si="23"/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4" t="s">
        <v>232</v>
      </c>
      <c r="AT138" s="184" t="s">
        <v>155</v>
      </c>
      <c r="AU138" s="184" t="s">
        <v>82</v>
      </c>
      <c r="AY138" s="17" t="s">
        <v>143</v>
      </c>
      <c r="BE138" s="185">
        <f t="shared" si="24"/>
        <v>0</v>
      </c>
      <c r="BF138" s="185">
        <f t="shared" si="25"/>
        <v>0</v>
      </c>
      <c r="BG138" s="185">
        <f t="shared" si="26"/>
        <v>0</v>
      </c>
      <c r="BH138" s="185">
        <f t="shared" si="27"/>
        <v>0</v>
      </c>
      <c r="BI138" s="185">
        <f t="shared" si="28"/>
        <v>0</v>
      </c>
      <c r="BJ138" s="17" t="s">
        <v>80</v>
      </c>
      <c r="BK138" s="185">
        <f t="shared" si="29"/>
        <v>0</v>
      </c>
      <c r="BL138" s="17" t="s">
        <v>194</v>
      </c>
      <c r="BM138" s="184" t="s">
        <v>377</v>
      </c>
    </row>
    <row r="139" spans="1:65" s="2" customFormat="1" ht="37.9" customHeight="1" x14ac:dyDescent="0.2">
      <c r="A139" s="34"/>
      <c r="B139" s="35"/>
      <c r="C139" s="173" t="s">
        <v>302</v>
      </c>
      <c r="D139" s="173" t="s">
        <v>146</v>
      </c>
      <c r="E139" s="174" t="s">
        <v>1980</v>
      </c>
      <c r="F139" s="175" t="s">
        <v>1981</v>
      </c>
      <c r="G139" s="176" t="s">
        <v>296</v>
      </c>
      <c r="H139" s="177">
        <v>2</v>
      </c>
      <c r="I139" s="178"/>
      <c r="J139" s="179">
        <f t="shared" si="20"/>
        <v>0</v>
      </c>
      <c r="K139" s="175" t="s">
        <v>19</v>
      </c>
      <c r="L139" s="39"/>
      <c r="M139" s="180" t="s">
        <v>19</v>
      </c>
      <c r="N139" s="181" t="s">
        <v>43</v>
      </c>
      <c r="O139" s="64"/>
      <c r="P139" s="182">
        <f t="shared" si="21"/>
        <v>0</v>
      </c>
      <c r="Q139" s="182">
        <v>0</v>
      </c>
      <c r="R139" s="182">
        <f t="shared" si="22"/>
        <v>0</v>
      </c>
      <c r="S139" s="182">
        <v>0</v>
      </c>
      <c r="T139" s="183">
        <f t="shared" si="23"/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4" t="s">
        <v>194</v>
      </c>
      <c r="AT139" s="184" t="s">
        <v>146</v>
      </c>
      <c r="AU139" s="184" t="s">
        <v>82</v>
      </c>
      <c r="AY139" s="17" t="s">
        <v>143</v>
      </c>
      <c r="BE139" s="185">
        <f t="shared" si="24"/>
        <v>0</v>
      </c>
      <c r="BF139" s="185">
        <f t="shared" si="25"/>
        <v>0</v>
      </c>
      <c r="BG139" s="185">
        <f t="shared" si="26"/>
        <v>0</v>
      </c>
      <c r="BH139" s="185">
        <f t="shared" si="27"/>
        <v>0</v>
      </c>
      <c r="BI139" s="185">
        <f t="shared" si="28"/>
        <v>0</v>
      </c>
      <c r="BJ139" s="17" t="s">
        <v>80</v>
      </c>
      <c r="BK139" s="185">
        <f t="shared" si="29"/>
        <v>0</v>
      </c>
      <c r="BL139" s="17" t="s">
        <v>194</v>
      </c>
      <c r="BM139" s="184" t="s">
        <v>381</v>
      </c>
    </row>
    <row r="140" spans="1:65" s="2" customFormat="1" ht="33" customHeight="1" x14ac:dyDescent="0.2">
      <c r="A140" s="34"/>
      <c r="B140" s="35"/>
      <c r="C140" s="173" t="s">
        <v>385</v>
      </c>
      <c r="D140" s="173" t="s">
        <v>146</v>
      </c>
      <c r="E140" s="174" t="s">
        <v>1982</v>
      </c>
      <c r="F140" s="175" t="s">
        <v>1983</v>
      </c>
      <c r="G140" s="176" t="s">
        <v>296</v>
      </c>
      <c r="H140" s="177">
        <v>1</v>
      </c>
      <c r="I140" s="178"/>
      <c r="J140" s="179">
        <f t="shared" si="20"/>
        <v>0</v>
      </c>
      <c r="K140" s="175" t="s">
        <v>19</v>
      </c>
      <c r="L140" s="39"/>
      <c r="M140" s="180" t="s">
        <v>19</v>
      </c>
      <c r="N140" s="181" t="s">
        <v>43</v>
      </c>
      <c r="O140" s="64"/>
      <c r="P140" s="182">
        <f t="shared" si="21"/>
        <v>0</v>
      </c>
      <c r="Q140" s="182">
        <v>0</v>
      </c>
      <c r="R140" s="182">
        <f t="shared" si="22"/>
        <v>0</v>
      </c>
      <c r="S140" s="182">
        <v>0</v>
      </c>
      <c r="T140" s="183">
        <f t="shared" si="23"/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4" t="s">
        <v>194</v>
      </c>
      <c r="AT140" s="184" t="s">
        <v>146</v>
      </c>
      <c r="AU140" s="184" t="s">
        <v>82</v>
      </c>
      <c r="AY140" s="17" t="s">
        <v>143</v>
      </c>
      <c r="BE140" s="185">
        <f t="shared" si="24"/>
        <v>0</v>
      </c>
      <c r="BF140" s="185">
        <f t="shared" si="25"/>
        <v>0</v>
      </c>
      <c r="BG140" s="185">
        <f t="shared" si="26"/>
        <v>0</v>
      </c>
      <c r="BH140" s="185">
        <f t="shared" si="27"/>
        <v>0</v>
      </c>
      <c r="BI140" s="185">
        <f t="shared" si="28"/>
        <v>0</v>
      </c>
      <c r="BJ140" s="17" t="s">
        <v>80</v>
      </c>
      <c r="BK140" s="185">
        <f t="shared" si="29"/>
        <v>0</v>
      </c>
      <c r="BL140" s="17" t="s">
        <v>194</v>
      </c>
      <c r="BM140" s="184" t="s">
        <v>519</v>
      </c>
    </row>
    <row r="141" spans="1:65" s="2" customFormat="1" ht="44.25" customHeight="1" x14ac:dyDescent="0.2">
      <c r="A141" s="34"/>
      <c r="B141" s="35"/>
      <c r="C141" s="173" t="s">
        <v>304</v>
      </c>
      <c r="D141" s="173" t="s">
        <v>146</v>
      </c>
      <c r="E141" s="174" t="s">
        <v>1984</v>
      </c>
      <c r="F141" s="175" t="s">
        <v>1985</v>
      </c>
      <c r="G141" s="176" t="s">
        <v>180</v>
      </c>
      <c r="H141" s="177">
        <v>0.153</v>
      </c>
      <c r="I141" s="178"/>
      <c r="J141" s="179">
        <f t="shared" si="20"/>
        <v>0</v>
      </c>
      <c r="K141" s="175" t="s">
        <v>19</v>
      </c>
      <c r="L141" s="39"/>
      <c r="M141" s="180" t="s">
        <v>19</v>
      </c>
      <c r="N141" s="181" t="s">
        <v>43</v>
      </c>
      <c r="O141" s="64"/>
      <c r="P141" s="182">
        <f t="shared" si="21"/>
        <v>0</v>
      </c>
      <c r="Q141" s="182">
        <v>0</v>
      </c>
      <c r="R141" s="182">
        <f t="shared" si="22"/>
        <v>0</v>
      </c>
      <c r="S141" s="182">
        <v>0</v>
      </c>
      <c r="T141" s="183">
        <f t="shared" si="23"/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4" t="s">
        <v>194</v>
      </c>
      <c r="AT141" s="184" t="s">
        <v>146</v>
      </c>
      <c r="AU141" s="184" t="s">
        <v>82</v>
      </c>
      <c r="AY141" s="17" t="s">
        <v>143</v>
      </c>
      <c r="BE141" s="185">
        <f t="shared" si="24"/>
        <v>0</v>
      </c>
      <c r="BF141" s="185">
        <f t="shared" si="25"/>
        <v>0</v>
      </c>
      <c r="BG141" s="185">
        <f t="shared" si="26"/>
        <v>0</v>
      </c>
      <c r="BH141" s="185">
        <f t="shared" si="27"/>
        <v>0</v>
      </c>
      <c r="BI141" s="185">
        <f t="shared" si="28"/>
        <v>0</v>
      </c>
      <c r="BJ141" s="17" t="s">
        <v>80</v>
      </c>
      <c r="BK141" s="185">
        <f t="shared" si="29"/>
        <v>0</v>
      </c>
      <c r="BL141" s="17" t="s">
        <v>194</v>
      </c>
      <c r="BM141" s="184" t="s">
        <v>384</v>
      </c>
    </row>
    <row r="142" spans="1:65" s="12" customFormat="1" ht="22.9" customHeight="1" x14ac:dyDescent="0.2">
      <c r="B142" s="157"/>
      <c r="C142" s="158"/>
      <c r="D142" s="159" t="s">
        <v>71</v>
      </c>
      <c r="E142" s="171" t="s">
        <v>1986</v>
      </c>
      <c r="F142" s="171" t="s">
        <v>1987</v>
      </c>
      <c r="G142" s="158"/>
      <c r="H142" s="158"/>
      <c r="I142" s="161"/>
      <c r="J142" s="172">
        <f>BK142</f>
        <v>0</v>
      </c>
      <c r="K142" s="158"/>
      <c r="L142" s="163"/>
      <c r="M142" s="164"/>
      <c r="N142" s="165"/>
      <c r="O142" s="165"/>
      <c r="P142" s="166">
        <f>SUM(P143:P173)</f>
        <v>0</v>
      </c>
      <c r="Q142" s="165"/>
      <c r="R142" s="166">
        <f>SUM(R143:R173)</f>
        <v>0</v>
      </c>
      <c r="S142" s="165"/>
      <c r="T142" s="167">
        <f>SUM(T143:T173)</f>
        <v>0</v>
      </c>
      <c r="AR142" s="168" t="s">
        <v>82</v>
      </c>
      <c r="AT142" s="169" t="s">
        <v>71</v>
      </c>
      <c r="AU142" s="169" t="s">
        <v>80</v>
      </c>
      <c r="AY142" s="168" t="s">
        <v>143</v>
      </c>
      <c r="BK142" s="170">
        <f>SUM(BK143:BK173)</f>
        <v>0</v>
      </c>
    </row>
    <row r="143" spans="1:65" s="2" customFormat="1" ht="37.9" customHeight="1" x14ac:dyDescent="0.2">
      <c r="A143" s="34"/>
      <c r="B143" s="35"/>
      <c r="C143" s="173" t="s">
        <v>393</v>
      </c>
      <c r="D143" s="173" t="s">
        <v>146</v>
      </c>
      <c r="E143" s="174" t="s">
        <v>1988</v>
      </c>
      <c r="F143" s="175" t="s">
        <v>1989</v>
      </c>
      <c r="G143" s="176" t="s">
        <v>296</v>
      </c>
      <c r="H143" s="177">
        <v>60</v>
      </c>
      <c r="I143" s="178"/>
      <c r="J143" s="179">
        <f t="shared" ref="J143:J173" si="30">ROUND(I143*H143,2)</f>
        <v>0</v>
      </c>
      <c r="K143" s="175" t="s">
        <v>19</v>
      </c>
      <c r="L143" s="39"/>
      <c r="M143" s="180" t="s">
        <v>19</v>
      </c>
      <c r="N143" s="181" t="s">
        <v>43</v>
      </c>
      <c r="O143" s="64"/>
      <c r="P143" s="182">
        <f t="shared" ref="P143:P173" si="31">O143*H143</f>
        <v>0</v>
      </c>
      <c r="Q143" s="182">
        <v>0</v>
      </c>
      <c r="R143" s="182">
        <f t="shared" ref="R143:R173" si="32">Q143*H143</f>
        <v>0</v>
      </c>
      <c r="S143" s="182">
        <v>0</v>
      </c>
      <c r="T143" s="183">
        <f t="shared" ref="T143:T173" si="33"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4" t="s">
        <v>194</v>
      </c>
      <c r="AT143" s="184" t="s">
        <v>146</v>
      </c>
      <c r="AU143" s="184" t="s">
        <v>82</v>
      </c>
      <c r="AY143" s="17" t="s">
        <v>143</v>
      </c>
      <c r="BE143" s="185">
        <f t="shared" ref="BE143:BE173" si="34">IF(N143="základní",J143,0)</f>
        <v>0</v>
      </c>
      <c r="BF143" s="185">
        <f t="shared" ref="BF143:BF173" si="35">IF(N143="snížená",J143,0)</f>
        <v>0</v>
      </c>
      <c r="BG143" s="185">
        <f t="shared" ref="BG143:BG173" si="36">IF(N143="zákl. přenesená",J143,0)</f>
        <v>0</v>
      </c>
      <c r="BH143" s="185">
        <f t="shared" ref="BH143:BH173" si="37">IF(N143="sníž. přenesená",J143,0)</f>
        <v>0</v>
      </c>
      <c r="BI143" s="185">
        <f t="shared" ref="BI143:BI173" si="38">IF(N143="nulová",J143,0)</f>
        <v>0</v>
      </c>
      <c r="BJ143" s="17" t="s">
        <v>80</v>
      </c>
      <c r="BK143" s="185">
        <f t="shared" ref="BK143:BK173" si="39">ROUND(I143*H143,2)</f>
        <v>0</v>
      </c>
      <c r="BL143" s="17" t="s">
        <v>194</v>
      </c>
      <c r="BM143" s="184" t="s">
        <v>388</v>
      </c>
    </row>
    <row r="144" spans="1:65" s="2" customFormat="1" ht="49.15" customHeight="1" x14ac:dyDescent="0.2">
      <c r="A144" s="34"/>
      <c r="B144" s="35"/>
      <c r="C144" s="173" t="s">
        <v>309</v>
      </c>
      <c r="D144" s="173" t="s">
        <v>146</v>
      </c>
      <c r="E144" s="174" t="s">
        <v>1990</v>
      </c>
      <c r="F144" s="175" t="s">
        <v>1991</v>
      </c>
      <c r="G144" s="176" t="s">
        <v>296</v>
      </c>
      <c r="H144" s="177">
        <v>4</v>
      </c>
      <c r="I144" s="178"/>
      <c r="J144" s="179">
        <f t="shared" si="30"/>
        <v>0</v>
      </c>
      <c r="K144" s="175" t="s">
        <v>19</v>
      </c>
      <c r="L144" s="39"/>
      <c r="M144" s="180" t="s">
        <v>19</v>
      </c>
      <c r="N144" s="181" t="s">
        <v>43</v>
      </c>
      <c r="O144" s="64"/>
      <c r="P144" s="182">
        <f t="shared" si="31"/>
        <v>0</v>
      </c>
      <c r="Q144" s="182">
        <v>0</v>
      </c>
      <c r="R144" s="182">
        <f t="shared" si="32"/>
        <v>0</v>
      </c>
      <c r="S144" s="182">
        <v>0</v>
      </c>
      <c r="T144" s="183">
        <f t="shared" si="33"/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4" t="s">
        <v>194</v>
      </c>
      <c r="AT144" s="184" t="s">
        <v>146</v>
      </c>
      <c r="AU144" s="184" t="s">
        <v>82</v>
      </c>
      <c r="AY144" s="17" t="s">
        <v>143</v>
      </c>
      <c r="BE144" s="185">
        <f t="shared" si="34"/>
        <v>0</v>
      </c>
      <c r="BF144" s="185">
        <f t="shared" si="35"/>
        <v>0</v>
      </c>
      <c r="BG144" s="185">
        <f t="shared" si="36"/>
        <v>0</v>
      </c>
      <c r="BH144" s="185">
        <f t="shared" si="37"/>
        <v>0</v>
      </c>
      <c r="BI144" s="185">
        <f t="shared" si="38"/>
        <v>0</v>
      </c>
      <c r="BJ144" s="17" t="s">
        <v>80</v>
      </c>
      <c r="BK144" s="185">
        <f t="shared" si="39"/>
        <v>0</v>
      </c>
      <c r="BL144" s="17" t="s">
        <v>194</v>
      </c>
      <c r="BM144" s="184" t="s">
        <v>391</v>
      </c>
    </row>
    <row r="145" spans="1:65" s="2" customFormat="1" ht="49.15" customHeight="1" x14ac:dyDescent="0.2">
      <c r="A145" s="34"/>
      <c r="B145" s="35"/>
      <c r="C145" s="173" t="s">
        <v>318</v>
      </c>
      <c r="D145" s="173" t="s">
        <v>146</v>
      </c>
      <c r="E145" s="174" t="s">
        <v>1992</v>
      </c>
      <c r="F145" s="175" t="s">
        <v>1993</v>
      </c>
      <c r="G145" s="176" t="s">
        <v>296</v>
      </c>
      <c r="H145" s="177">
        <v>2</v>
      </c>
      <c r="I145" s="178"/>
      <c r="J145" s="179">
        <f t="shared" si="30"/>
        <v>0</v>
      </c>
      <c r="K145" s="175" t="s">
        <v>19</v>
      </c>
      <c r="L145" s="39"/>
      <c r="M145" s="180" t="s">
        <v>19</v>
      </c>
      <c r="N145" s="181" t="s">
        <v>43</v>
      </c>
      <c r="O145" s="64"/>
      <c r="P145" s="182">
        <f t="shared" si="31"/>
        <v>0</v>
      </c>
      <c r="Q145" s="182">
        <v>0</v>
      </c>
      <c r="R145" s="182">
        <f t="shared" si="32"/>
        <v>0</v>
      </c>
      <c r="S145" s="182">
        <v>0</v>
      </c>
      <c r="T145" s="183">
        <f t="shared" si="33"/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4" t="s">
        <v>194</v>
      </c>
      <c r="AT145" s="184" t="s">
        <v>146</v>
      </c>
      <c r="AU145" s="184" t="s">
        <v>82</v>
      </c>
      <c r="AY145" s="17" t="s">
        <v>143</v>
      </c>
      <c r="BE145" s="185">
        <f t="shared" si="34"/>
        <v>0</v>
      </c>
      <c r="BF145" s="185">
        <f t="shared" si="35"/>
        <v>0</v>
      </c>
      <c r="BG145" s="185">
        <f t="shared" si="36"/>
        <v>0</v>
      </c>
      <c r="BH145" s="185">
        <f t="shared" si="37"/>
        <v>0</v>
      </c>
      <c r="BI145" s="185">
        <f t="shared" si="38"/>
        <v>0</v>
      </c>
      <c r="BJ145" s="17" t="s">
        <v>80</v>
      </c>
      <c r="BK145" s="185">
        <f t="shared" si="39"/>
        <v>0</v>
      </c>
      <c r="BL145" s="17" t="s">
        <v>194</v>
      </c>
      <c r="BM145" s="184" t="s">
        <v>409</v>
      </c>
    </row>
    <row r="146" spans="1:65" s="2" customFormat="1" ht="49.15" customHeight="1" x14ac:dyDescent="0.2">
      <c r="A146" s="34"/>
      <c r="B146" s="35"/>
      <c r="C146" s="173" t="s">
        <v>415</v>
      </c>
      <c r="D146" s="173" t="s">
        <v>146</v>
      </c>
      <c r="E146" s="174" t="s">
        <v>1994</v>
      </c>
      <c r="F146" s="175" t="s">
        <v>1995</v>
      </c>
      <c r="G146" s="176" t="s">
        <v>296</v>
      </c>
      <c r="H146" s="177">
        <v>4</v>
      </c>
      <c r="I146" s="178"/>
      <c r="J146" s="179">
        <f t="shared" si="30"/>
        <v>0</v>
      </c>
      <c r="K146" s="175" t="s">
        <v>19</v>
      </c>
      <c r="L146" s="39"/>
      <c r="M146" s="180" t="s">
        <v>19</v>
      </c>
      <c r="N146" s="181" t="s">
        <v>43</v>
      </c>
      <c r="O146" s="64"/>
      <c r="P146" s="182">
        <f t="shared" si="31"/>
        <v>0</v>
      </c>
      <c r="Q146" s="182">
        <v>0</v>
      </c>
      <c r="R146" s="182">
        <f t="shared" si="32"/>
        <v>0</v>
      </c>
      <c r="S146" s="182">
        <v>0</v>
      </c>
      <c r="T146" s="183">
        <f t="shared" si="33"/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4" t="s">
        <v>194</v>
      </c>
      <c r="AT146" s="184" t="s">
        <v>146</v>
      </c>
      <c r="AU146" s="184" t="s">
        <v>82</v>
      </c>
      <c r="AY146" s="17" t="s">
        <v>143</v>
      </c>
      <c r="BE146" s="185">
        <f t="shared" si="34"/>
        <v>0</v>
      </c>
      <c r="BF146" s="185">
        <f t="shared" si="35"/>
        <v>0</v>
      </c>
      <c r="BG146" s="185">
        <f t="shared" si="36"/>
        <v>0</v>
      </c>
      <c r="BH146" s="185">
        <f t="shared" si="37"/>
        <v>0</v>
      </c>
      <c r="BI146" s="185">
        <f t="shared" si="38"/>
        <v>0</v>
      </c>
      <c r="BJ146" s="17" t="s">
        <v>80</v>
      </c>
      <c r="BK146" s="185">
        <f t="shared" si="39"/>
        <v>0</v>
      </c>
      <c r="BL146" s="17" t="s">
        <v>194</v>
      </c>
      <c r="BM146" s="184" t="s">
        <v>623</v>
      </c>
    </row>
    <row r="147" spans="1:65" s="2" customFormat="1" ht="49.15" customHeight="1" x14ac:dyDescent="0.2">
      <c r="A147" s="34"/>
      <c r="B147" s="35"/>
      <c r="C147" s="173" t="s">
        <v>322</v>
      </c>
      <c r="D147" s="173" t="s">
        <v>146</v>
      </c>
      <c r="E147" s="174" t="s">
        <v>1996</v>
      </c>
      <c r="F147" s="175" t="s">
        <v>1997</v>
      </c>
      <c r="G147" s="176" t="s">
        <v>296</v>
      </c>
      <c r="H147" s="177">
        <v>2</v>
      </c>
      <c r="I147" s="178"/>
      <c r="J147" s="179">
        <f t="shared" si="30"/>
        <v>0</v>
      </c>
      <c r="K147" s="175" t="s">
        <v>19</v>
      </c>
      <c r="L147" s="39"/>
      <c r="M147" s="180" t="s">
        <v>19</v>
      </c>
      <c r="N147" s="181" t="s">
        <v>43</v>
      </c>
      <c r="O147" s="64"/>
      <c r="P147" s="182">
        <f t="shared" si="31"/>
        <v>0</v>
      </c>
      <c r="Q147" s="182">
        <v>0</v>
      </c>
      <c r="R147" s="182">
        <f t="shared" si="32"/>
        <v>0</v>
      </c>
      <c r="S147" s="182">
        <v>0</v>
      </c>
      <c r="T147" s="183">
        <f t="shared" si="33"/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4" t="s">
        <v>194</v>
      </c>
      <c r="AT147" s="184" t="s">
        <v>146</v>
      </c>
      <c r="AU147" s="184" t="s">
        <v>82</v>
      </c>
      <c r="AY147" s="17" t="s">
        <v>143</v>
      </c>
      <c r="BE147" s="185">
        <f t="shared" si="34"/>
        <v>0</v>
      </c>
      <c r="BF147" s="185">
        <f t="shared" si="35"/>
        <v>0</v>
      </c>
      <c r="BG147" s="185">
        <f t="shared" si="36"/>
        <v>0</v>
      </c>
      <c r="BH147" s="185">
        <f t="shared" si="37"/>
        <v>0</v>
      </c>
      <c r="BI147" s="185">
        <f t="shared" si="38"/>
        <v>0</v>
      </c>
      <c r="BJ147" s="17" t="s">
        <v>80</v>
      </c>
      <c r="BK147" s="185">
        <f t="shared" si="39"/>
        <v>0</v>
      </c>
      <c r="BL147" s="17" t="s">
        <v>194</v>
      </c>
      <c r="BM147" s="184" t="s">
        <v>633</v>
      </c>
    </row>
    <row r="148" spans="1:65" s="2" customFormat="1" ht="49.15" customHeight="1" x14ac:dyDescent="0.2">
      <c r="A148" s="34"/>
      <c r="B148" s="35"/>
      <c r="C148" s="173" t="s">
        <v>436</v>
      </c>
      <c r="D148" s="173" t="s">
        <v>146</v>
      </c>
      <c r="E148" s="174" t="s">
        <v>1998</v>
      </c>
      <c r="F148" s="175" t="s">
        <v>1999</v>
      </c>
      <c r="G148" s="176" t="s">
        <v>296</v>
      </c>
      <c r="H148" s="177">
        <v>4</v>
      </c>
      <c r="I148" s="178"/>
      <c r="J148" s="179">
        <f t="shared" si="30"/>
        <v>0</v>
      </c>
      <c r="K148" s="175" t="s">
        <v>19</v>
      </c>
      <c r="L148" s="39"/>
      <c r="M148" s="180" t="s">
        <v>19</v>
      </c>
      <c r="N148" s="181" t="s">
        <v>43</v>
      </c>
      <c r="O148" s="64"/>
      <c r="P148" s="182">
        <f t="shared" si="31"/>
        <v>0</v>
      </c>
      <c r="Q148" s="182">
        <v>0</v>
      </c>
      <c r="R148" s="182">
        <f t="shared" si="32"/>
        <v>0</v>
      </c>
      <c r="S148" s="182">
        <v>0</v>
      </c>
      <c r="T148" s="183">
        <f t="shared" si="33"/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4" t="s">
        <v>194</v>
      </c>
      <c r="AT148" s="184" t="s">
        <v>146</v>
      </c>
      <c r="AU148" s="184" t="s">
        <v>82</v>
      </c>
      <c r="AY148" s="17" t="s">
        <v>143</v>
      </c>
      <c r="BE148" s="185">
        <f t="shared" si="34"/>
        <v>0</v>
      </c>
      <c r="BF148" s="185">
        <f t="shared" si="35"/>
        <v>0</v>
      </c>
      <c r="BG148" s="185">
        <f t="shared" si="36"/>
        <v>0</v>
      </c>
      <c r="BH148" s="185">
        <f t="shared" si="37"/>
        <v>0</v>
      </c>
      <c r="BI148" s="185">
        <f t="shared" si="38"/>
        <v>0</v>
      </c>
      <c r="BJ148" s="17" t="s">
        <v>80</v>
      </c>
      <c r="BK148" s="185">
        <f t="shared" si="39"/>
        <v>0</v>
      </c>
      <c r="BL148" s="17" t="s">
        <v>194</v>
      </c>
      <c r="BM148" s="184" t="s">
        <v>154</v>
      </c>
    </row>
    <row r="149" spans="1:65" s="2" customFormat="1" ht="49.15" customHeight="1" x14ac:dyDescent="0.2">
      <c r="A149" s="34"/>
      <c r="B149" s="35"/>
      <c r="C149" s="173" t="s">
        <v>326</v>
      </c>
      <c r="D149" s="173" t="s">
        <v>146</v>
      </c>
      <c r="E149" s="174" t="s">
        <v>2000</v>
      </c>
      <c r="F149" s="175" t="s">
        <v>2001</v>
      </c>
      <c r="G149" s="176" t="s">
        <v>296</v>
      </c>
      <c r="H149" s="177">
        <v>2</v>
      </c>
      <c r="I149" s="178"/>
      <c r="J149" s="179">
        <f t="shared" si="30"/>
        <v>0</v>
      </c>
      <c r="K149" s="175" t="s">
        <v>19</v>
      </c>
      <c r="L149" s="39"/>
      <c r="M149" s="180" t="s">
        <v>19</v>
      </c>
      <c r="N149" s="181" t="s">
        <v>43</v>
      </c>
      <c r="O149" s="64"/>
      <c r="P149" s="182">
        <f t="shared" si="31"/>
        <v>0</v>
      </c>
      <c r="Q149" s="182">
        <v>0</v>
      </c>
      <c r="R149" s="182">
        <f t="shared" si="32"/>
        <v>0</v>
      </c>
      <c r="S149" s="182">
        <v>0</v>
      </c>
      <c r="T149" s="183">
        <f t="shared" si="33"/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4" t="s">
        <v>194</v>
      </c>
      <c r="AT149" s="184" t="s">
        <v>146</v>
      </c>
      <c r="AU149" s="184" t="s">
        <v>82</v>
      </c>
      <c r="AY149" s="17" t="s">
        <v>143</v>
      </c>
      <c r="BE149" s="185">
        <f t="shared" si="34"/>
        <v>0</v>
      </c>
      <c r="BF149" s="185">
        <f t="shared" si="35"/>
        <v>0</v>
      </c>
      <c r="BG149" s="185">
        <f t="shared" si="36"/>
        <v>0</v>
      </c>
      <c r="BH149" s="185">
        <f t="shared" si="37"/>
        <v>0</v>
      </c>
      <c r="BI149" s="185">
        <f t="shared" si="38"/>
        <v>0</v>
      </c>
      <c r="BJ149" s="17" t="s">
        <v>80</v>
      </c>
      <c r="BK149" s="185">
        <f t="shared" si="39"/>
        <v>0</v>
      </c>
      <c r="BL149" s="17" t="s">
        <v>194</v>
      </c>
      <c r="BM149" s="184" t="s">
        <v>413</v>
      </c>
    </row>
    <row r="150" spans="1:65" s="2" customFormat="1" ht="49.15" customHeight="1" x14ac:dyDescent="0.2">
      <c r="A150" s="34"/>
      <c r="B150" s="35"/>
      <c r="C150" s="173" t="s">
        <v>432</v>
      </c>
      <c r="D150" s="173" t="s">
        <v>146</v>
      </c>
      <c r="E150" s="174" t="s">
        <v>2002</v>
      </c>
      <c r="F150" s="175" t="s">
        <v>2003</v>
      </c>
      <c r="G150" s="176" t="s">
        <v>296</v>
      </c>
      <c r="H150" s="177">
        <v>3</v>
      </c>
      <c r="I150" s="178"/>
      <c r="J150" s="179">
        <f t="shared" si="30"/>
        <v>0</v>
      </c>
      <c r="K150" s="175" t="s">
        <v>19</v>
      </c>
      <c r="L150" s="39"/>
      <c r="M150" s="180" t="s">
        <v>19</v>
      </c>
      <c r="N150" s="181" t="s">
        <v>43</v>
      </c>
      <c r="O150" s="64"/>
      <c r="P150" s="182">
        <f t="shared" si="31"/>
        <v>0</v>
      </c>
      <c r="Q150" s="182">
        <v>0</v>
      </c>
      <c r="R150" s="182">
        <f t="shared" si="32"/>
        <v>0</v>
      </c>
      <c r="S150" s="182">
        <v>0</v>
      </c>
      <c r="T150" s="183">
        <f t="shared" si="33"/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4" t="s">
        <v>194</v>
      </c>
      <c r="AT150" s="184" t="s">
        <v>146</v>
      </c>
      <c r="AU150" s="184" t="s">
        <v>82</v>
      </c>
      <c r="AY150" s="17" t="s">
        <v>143</v>
      </c>
      <c r="BE150" s="185">
        <f t="shared" si="34"/>
        <v>0</v>
      </c>
      <c r="BF150" s="185">
        <f t="shared" si="35"/>
        <v>0</v>
      </c>
      <c r="BG150" s="185">
        <f t="shared" si="36"/>
        <v>0</v>
      </c>
      <c r="BH150" s="185">
        <f t="shared" si="37"/>
        <v>0</v>
      </c>
      <c r="BI150" s="185">
        <f t="shared" si="38"/>
        <v>0</v>
      </c>
      <c r="BJ150" s="17" t="s">
        <v>80</v>
      </c>
      <c r="BK150" s="185">
        <f t="shared" si="39"/>
        <v>0</v>
      </c>
      <c r="BL150" s="17" t="s">
        <v>194</v>
      </c>
      <c r="BM150" s="184" t="s">
        <v>418</v>
      </c>
    </row>
    <row r="151" spans="1:65" s="2" customFormat="1" ht="49.15" customHeight="1" x14ac:dyDescent="0.2">
      <c r="A151" s="34"/>
      <c r="B151" s="35"/>
      <c r="C151" s="173" t="s">
        <v>331</v>
      </c>
      <c r="D151" s="173" t="s">
        <v>146</v>
      </c>
      <c r="E151" s="174" t="s">
        <v>2004</v>
      </c>
      <c r="F151" s="175" t="s">
        <v>2005</v>
      </c>
      <c r="G151" s="176" t="s">
        <v>296</v>
      </c>
      <c r="H151" s="177">
        <v>1</v>
      </c>
      <c r="I151" s="178"/>
      <c r="J151" s="179">
        <f t="shared" si="30"/>
        <v>0</v>
      </c>
      <c r="K151" s="175" t="s">
        <v>19</v>
      </c>
      <c r="L151" s="39"/>
      <c r="M151" s="180" t="s">
        <v>19</v>
      </c>
      <c r="N151" s="181" t="s">
        <v>43</v>
      </c>
      <c r="O151" s="64"/>
      <c r="P151" s="182">
        <f t="shared" si="31"/>
        <v>0</v>
      </c>
      <c r="Q151" s="182">
        <v>0</v>
      </c>
      <c r="R151" s="182">
        <f t="shared" si="32"/>
        <v>0</v>
      </c>
      <c r="S151" s="182">
        <v>0</v>
      </c>
      <c r="T151" s="183">
        <f t="shared" si="33"/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4" t="s">
        <v>194</v>
      </c>
      <c r="AT151" s="184" t="s">
        <v>146</v>
      </c>
      <c r="AU151" s="184" t="s">
        <v>82</v>
      </c>
      <c r="AY151" s="17" t="s">
        <v>143</v>
      </c>
      <c r="BE151" s="185">
        <f t="shared" si="34"/>
        <v>0</v>
      </c>
      <c r="BF151" s="185">
        <f t="shared" si="35"/>
        <v>0</v>
      </c>
      <c r="BG151" s="185">
        <f t="shared" si="36"/>
        <v>0</v>
      </c>
      <c r="BH151" s="185">
        <f t="shared" si="37"/>
        <v>0</v>
      </c>
      <c r="BI151" s="185">
        <f t="shared" si="38"/>
        <v>0</v>
      </c>
      <c r="BJ151" s="17" t="s">
        <v>80</v>
      </c>
      <c r="BK151" s="185">
        <f t="shared" si="39"/>
        <v>0</v>
      </c>
      <c r="BL151" s="17" t="s">
        <v>194</v>
      </c>
      <c r="BM151" s="184" t="s">
        <v>423</v>
      </c>
    </row>
    <row r="152" spans="1:65" s="2" customFormat="1" ht="24.2" customHeight="1" x14ac:dyDescent="0.2">
      <c r="A152" s="34"/>
      <c r="B152" s="35"/>
      <c r="C152" s="173" t="s">
        <v>337</v>
      </c>
      <c r="D152" s="173" t="s">
        <v>146</v>
      </c>
      <c r="E152" s="174" t="s">
        <v>2006</v>
      </c>
      <c r="F152" s="175" t="s">
        <v>2007</v>
      </c>
      <c r="G152" s="176" t="s">
        <v>296</v>
      </c>
      <c r="H152" s="177">
        <v>16</v>
      </c>
      <c r="I152" s="178"/>
      <c r="J152" s="179">
        <f t="shared" si="30"/>
        <v>0</v>
      </c>
      <c r="K152" s="175" t="s">
        <v>19</v>
      </c>
      <c r="L152" s="39"/>
      <c r="M152" s="180" t="s">
        <v>19</v>
      </c>
      <c r="N152" s="181" t="s">
        <v>43</v>
      </c>
      <c r="O152" s="64"/>
      <c r="P152" s="182">
        <f t="shared" si="31"/>
        <v>0</v>
      </c>
      <c r="Q152" s="182">
        <v>0</v>
      </c>
      <c r="R152" s="182">
        <f t="shared" si="32"/>
        <v>0</v>
      </c>
      <c r="S152" s="182">
        <v>0</v>
      </c>
      <c r="T152" s="183">
        <f t="shared" si="33"/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4" t="s">
        <v>194</v>
      </c>
      <c r="AT152" s="184" t="s">
        <v>146</v>
      </c>
      <c r="AU152" s="184" t="s">
        <v>82</v>
      </c>
      <c r="AY152" s="17" t="s">
        <v>143</v>
      </c>
      <c r="BE152" s="185">
        <f t="shared" si="34"/>
        <v>0</v>
      </c>
      <c r="BF152" s="185">
        <f t="shared" si="35"/>
        <v>0</v>
      </c>
      <c r="BG152" s="185">
        <f t="shared" si="36"/>
        <v>0</v>
      </c>
      <c r="BH152" s="185">
        <f t="shared" si="37"/>
        <v>0</v>
      </c>
      <c r="BI152" s="185">
        <f t="shared" si="38"/>
        <v>0</v>
      </c>
      <c r="BJ152" s="17" t="s">
        <v>80</v>
      </c>
      <c r="BK152" s="185">
        <f t="shared" si="39"/>
        <v>0</v>
      </c>
      <c r="BL152" s="17" t="s">
        <v>194</v>
      </c>
      <c r="BM152" s="184" t="s">
        <v>435</v>
      </c>
    </row>
    <row r="153" spans="1:65" s="2" customFormat="1" ht="24.2" customHeight="1" x14ac:dyDescent="0.2">
      <c r="A153" s="34"/>
      <c r="B153" s="35"/>
      <c r="C153" s="173" t="s">
        <v>444</v>
      </c>
      <c r="D153" s="173" t="s">
        <v>146</v>
      </c>
      <c r="E153" s="174" t="s">
        <v>2006</v>
      </c>
      <c r="F153" s="175" t="s">
        <v>2007</v>
      </c>
      <c r="G153" s="176" t="s">
        <v>296</v>
      </c>
      <c r="H153" s="177">
        <v>16</v>
      </c>
      <c r="I153" s="178"/>
      <c r="J153" s="179">
        <f t="shared" si="30"/>
        <v>0</v>
      </c>
      <c r="K153" s="175" t="s">
        <v>19</v>
      </c>
      <c r="L153" s="39"/>
      <c r="M153" s="180" t="s">
        <v>19</v>
      </c>
      <c r="N153" s="181" t="s">
        <v>43</v>
      </c>
      <c r="O153" s="64"/>
      <c r="P153" s="182">
        <f t="shared" si="31"/>
        <v>0</v>
      </c>
      <c r="Q153" s="182">
        <v>0</v>
      </c>
      <c r="R153" s="182">
        <f t="shared" si="32"/>
        <v>0</v>
      </c>
      <c r="S153" s="182">
        <v>0</v>
      </c>
      <c r="T153" s="183">
        <f t="shared" si="33"/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4" t="s">
        <v>194</v>
      </c>
      <c r="AT153" s="184" t="s">
        <v>146</v>
      </c>
      <c r="AU153" s="184" t="s">
        <v>82</v>
      </c>
      <c r="AY153" s="17" t="s">
        <v>143</v>
      </c>
      <c r="BE153" s="185">
        <f t="shared" si="34"/>
        <v>0</v>
      </c>
      <c r="BF153" s="185">
        <f t="shared" si="35"/>
        <v>0</v>
      </c>
      <c r="BG153" s="185">
        <f t="shared" si="36"/>
        <v>0</v>
      </c>
      <c r="BH153" s="185">
        <f t="shared" si="37"/>
        <v>0</v>
      </c>
      <c r="BI153" s="185">
        <f t="shared" si="38"/>
        <v>0</v>
      </c>
      <c r="BJ153" s="17" t="s">
        <v>80</v>
      </c>
      <c r="BK153" s="185">
        <f t="shared" si="39"/>
        <v>0</v>
      </c>
      <c r="BL153" s="17" t="s">
        <v>194</v>
      </c>
      <c r="BM153" s="184" t="s">
        <v>439</v>
      </c>
    </row>
    <row r="154" spans="1:65" s="2" customFormat="1" ht="24.2" customHeight="1" x14ac:dyDescent="0.2">
      <c r="A154" s="34"/>
      <c r="B154" s="35"/>
      <c r="C154" s="173" t="s">
        <v>448</v>
      </c>
      <c r="D154" s="173" t="s">
        <v>146</v>
      </c>
      <c r="E154" s="174" t="s">
        <v>2008</v>
      </c>
      <c r="F154" s="175" t="s">
        <v>2009</v>
      </c>
      <c r="G154" s="176" t="s">
        <v>296</v>
      </c>
      <c r="H154" s="177">
        <v>21</v>
      </c>
      <c r="I154" s="178"/>
      <c r="J154" s="179">
        <f t="shared" si="30"/>
        <v>0</v>
      </c>
      <c r="K154" s="175" t="s">
        <v>19</v>
      </c>
      <c r="L154" s="39"/>
      <c r="M154" s="180" t="s">
        <v>19</v>
      </c>
      <c r="N154" s="181" t="s">
        <v>43</v>
      </c>
      <c r="O154" s="64"/>
      <c r="P154" s="182">
        <f t="shared" si="31"/>
        <v>0</v>
      </c>
      <c r="Q154" s="182">
        <v>0</v>
      </c>
      <c r="R154" s="182">
        <f t="shared" si="32"/>
        <v>0</v>
      </c>
      <c r="S154" s="182">
        <v>0</v>
      </c>
      <c r="T154" s="183">
        <f t="shared" si="33"/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84" t="s">
        <v>194</v>
      </c>
      <c r="AT154" s="184" t="s">
        <v>146</v>
      </c>
      <c r="AU154" s="184" t="s">
        <v>82</v>
      </c>
      <c r="AY154" s="17" t="s">
        <v>143</v>
      </c>
      <c r="BE154" s="185">
        <f t="shared" si="34"/>
        <v>0</v>
      </c>
      <c r="BF154" s="185">
        <f t="shared" si="35"/>
        <v>0</v>
      </c>
      <c r="BG154" s="185">
        <f t="shared" si="36"/>
        <v>0</v>
      </c>
      <c r="BH154" s="185">
        <f t="shared" si="37"/>
        <v>0</v>
      </c>
      <c r="BI154" s="185">
        <f t="shared" si="38"/>
        <v>0</v>
      </c>
      <c r="BJ154" s="17" t="s">
        <v>80</v>
      </c>
      <c r="BK154" s="185">
        <f t="shared" si="39"/>
        <v>0</v>
      </c>
      <c r="BL154" s="17" t="s">
        <v>194</v>
      </c>
      <c r="BM154" s="184" t="s">
        <v>443</v>
      </c>
    </row>
    <row r="155" spans="1:65" s="2" customFormat="1" ht="37.9" customHeight="1" x14ac:dyDescent="0.2">
      <c r="A155" s="34"/>
      <c r="B155" s="35"/>
      <c r="C155" s="173" t="s">
        <v>593</v>
      </c>
      <c r="D155" s="173" t="s">
        <v>146</v>
      </c>
      <c r="E155" s="174" t="s">
        <v>2010</v>
      </c>
      <c r="F155" s="175" t="s">
        <v>2011</v>
      </c>
      <c r="G155" s="176" t="s">
        <v>149</v>
      </c>
      <c r="H155" s="177">
        <v>279.88</v>
      </c>
      <c r="I155" s="178"/>
      <c r="J155" s="179">
        <f t="shared" si="30"/>
        <v>0</v>
      </c>
      <c r="K155" s="175" t="s">
        <v>19</v>
      </c>
      <c r="L155" s="39"/>
      <c r="M155" s="180" t="s">
        <v>19</v>
      </c>
      <c r="N155" s="181" t="s">
        <v>43</v>
      </c>
      <c r="O155" s="64"/>
      <c r="P155" s="182">
        <f t="shared" si="31"/>
        <v>0</v>
      </c>
      <c r="Q155" s="182">
        <v>0</v>
      </c>
      <c r="R155" s="182">
        <f t="shared" si="32"/>
        <v>0</v>
      </c>
      <c r="S155" s="182">
        <v>0</v>
      </c>
      <c r="T155" s="183">
        <f t="shared" si="33"/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4" t="s">
        <v>194</v>
      </c>
      <c r="AT155" s="184" t="s">
        <v>146</v>
      </c>
      <c r="AU155" s="184" t="s">
        <v>82</v>
      </c>
      <c r="AY155" s="17" t="s">
        <v>143</v>
      </c>
      <c r="BE155" s="185">
        <f t="shared" si="34"/>
        <v>0</v>
      </c>
      <c r="BF155" s="185">
        <f t="shared" si="35"/>
        <v>0</v>
      </c>
      <c r="BG155" s="185">
        <f t="shared" si="36"/>
        <v>0</v>
      </c>
      <c r="BH155" s="185">
        <f t="shared" si="37"/>
        <v>0</v>
      </c>
      <c r="BI155" s="185">
        <f t="shared" si="38"/>
        <v>0</v>
      </c>
      <c r="BJ155" s="17" t="s">
        <v>80</v>
      </c>
      <c r="BK155" s="185">
        <f t="shared" si="39"/>
        <v>0</v>
      </c>
      <c r="BL155" s="17" t="s">
        <v>194</v>
      </c>
      <c r="BM155" s="184" t="s">
        <v>447</v>
      </c>
    </row>
    <row r="156" spans="1:65" s="2" customFormat="1" ht="24.2" customHeight="1" x14ac:dyDescent="0.2">
      <c r="A156" s="34"/>
      <c r="B156" s="35"/>
      <c r="C156" s="173" t="s">
        <v>600</v>
      </c>
      <c r="D156" s="173" t="s">
        <v>146</v>
      </c>
      <c r="E156" s="174" t="s">
        <v>2012</v>
      </c>
      <c r="F156" s="175" t="s">
        <v>2013</v>
      </c>
      <c r="G156" s="176" t="s">
        <v>296</v>
      </c>
      <c r="H156" s="177">
        <v>100</v>
      </c>
      <c r="I156" s="178"/>
      <c r="J156" s="179">
        <f t="shared" si="30"/>
        <v>0</v>
      </c>
      <c r="K156" s="175" t="s">
        <v>19</v>
      </c>
      <c r="L156" s="39"/>
      <c r="M156" s="180" t="s">
        <v>19</v>
      </c>
      <c r="N156" s="181" t="s">
        <v>43</v>
      </c>
      <c r="O156" s="64"/>
      <c r="P156" s="182">
        <f t="shared" si="31"/>
        <v>0</v>
      </c>
      <c r="Q156" s="182">
        <v>0</v>
      </c>
      <c r="R156" s="182">
        <f t="shared" si="32"/>
        <v>0</v>
      </c>
      <c r="S156" s="182">
        <v>0</v>
      </c>
      <c r="T156" s="183">
        <f t="shared" si="33"/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4" t="s">
        <v>194</v>
      </c>
      <c r="AT156" s="184" t="s">
        <v>146</v>
      </c>
      <c r="AU156" s="184" t="s">
        <v>82</v>
      </c>
      <c r="AY156" s="17" t="s">
        <v>143</v>
      </c>
      <c r="BE156" s="185">
        <f t="shared" si="34"/>
        <v>0</v>
      </c>
      <c r="BF156" s="185">
        <f t="shared" si="35"/>
        <v>0</v>
      </c>
      <c r="BG156" s="185">
        <f t="shared" si="36"/>
        <v>0</v>
      </c>
      <c r="BH156" s="185">
        <f t="shared" si="37"/>
        <v>0</v>
      </c>
      <c r="BI156" s="185">
        <f t="shared" si="38"/>
        <v>0</v>
      </c>
      <c r="BJ156" s="17" t="s">
        <v>80</v>
      </c>
      <c r="BK156" s="185">
        <f t="shared" si="39"/>
        <v>0</v>
      </c>
      <c r="BL156" s="17" t="s">
        <v>194</v>
      </c>
      <c r="BM156" s="184" t="s">
        <v>451</v>
      </c>
    </row>
    <row r="157" spans="1:65" s="2" customFormat="1" ht="24.2" customHeight="1" x14ac:dyDescent="0.2">
      <c r="A157" s="34"/>
      <c r="B157" s="35"/>
      <c r="C157" s="173" t="s">
        <v>1397</v>
      </c>
      <c r="D157" s="173" t="s">
        <v>146</v>
      </c>
      <c r="E157" s="174" t="s">
        <v>2014</v>
      </c>
      <c r="F157" s="175" t="s">
        <v>2015</v>
      </c>
      <c r="G157" s="176" t="s">
        <v>149</v>
      </c>
      <c r="H157" s="177">
        <v>279.88</v>
      </c>
      <c r="I157" s="178"/>
      <c r="J157" s="179">
        <f t="shared" si="30"/>
        <v>0</v>
      </c>
      <c r="K157" s="175" t="s">
        <v>19</v>
      </c>
      <c r="L157" s="39"/>
      <c r="M157" s="180" t="s">
        <v>19</v>
      </c>
      <c r="N157" s="181" t="s">
        <v>43</v>
      </c>
      <c r="O157" s="64"/>
      <c r="P157" s="182">
        <f t="shared" si="31"/>
        <v>0</v>
      </c>
      <c r="Q157" s="182">
        <v>0</v>
      </c>
      <c r="R157" s="182">
        <f t="shared" si="32"/>
        <v>0</v>
      </c>
      <c r="S157" s="182">
        <v>0</v>
      </c>
      <c r="T157" s="183">
        <f t="shared" si="33"/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84" t="s">
        <v>194</v>
      </c>
      <c r="AT157" s="184" t="s">
        <v>146</v>
      </c>
      <c r="AU157" s="184" t="s">
        <v>82</v>
      </c>
      <c r="AY157" s="17" t="s">
        <v>143</v>
      </c>
      <c r="BE157" s="185">
        <f t="shared" si="34"/>
        <v>0</v>
      </c>
      <c r="BF157" s="185">
        <f t="shared" si="35"/>
        <v>0</v>
      </c>
      <c r="BG157" s="185">
        <f t="shared" si="36"/>
        <v>0</v>
      </c>
      <c r="BH157" s="185">
        <f t="shared" si="37"/>
        <v>0</v>
      </c>
      <c r="BI157" s="185">
        <f t="shared" si="38"/>
        <v>0</v>
      </c>
      <c r="BJ157" s="17" t="s">
        <v>80</v>
      </c>
      <c r="BK157" s="185">
        <f t="shared" si="39"/>
        <v>0</v>
      </c>
      <c r="BL157" s="17" t="s">
        <v>194</v>
      </c>
      <c r="BM157" s="184" t="s">
        <v>455</v>
      </c>
    </row>
    <row r="158" spans="1:65" s="2" customFormat="1" ht="16.5" customHeight="1" x14ac:dyDescent="0.2">
      <c r="A158" s="34"/>
      <c r="B158" s="35"/>
      <c r="C158" s="173" t="s">
        <v>1482</v>
      </c>
      <c r="D158" s="173" t="s">
        <v>146</v>
      </c>
      <c r="E158" s="174" t="s">
        <v>2016</v>
      </c>
      <c r="F158" s="175" t="s">
        <v>2017</v>
      </c>
      <c r="G158" s="176" t="s">
        <v>998</v>
      </c>
      <c r="H158" s="177">
        <v>400</v>
      </c>
      <c r="I158" s="178"/>
      <c r="J158" s="179">
        <f t="shared" si="30"/>
        <v>0</v>
      </c>
      <c r="K158" s="175" t="s">
        <v>19</v>
      </c>
      <c r="L158" s="39"/>
      <c r="M158" s="180" t="s">
        <v>19</v>
      </c>
      <c r="N158" s="181" t="s">
        <v>43</v>
      </c>
      <c r="O158" s="64"/>
      <c r="P158" s="182">
        <f t="shared" si="31"/>
        <v>0</v>
      </c>
      <c r="Q158" s="182">
        <v>0</v>
      </c>
      <c r="R158" s="182">
        <f t="shared" si="32"/>
        <v>0</v>
      </c>
      <c r="S158" s="182">
        <v>0</v>
      </c>
      <c r="T158" s="183">
        <f t="shared" si="33"/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4" t="s">
        <v>194</v>
      </c>
      <c r="AT158" s="184" t="s">
        <v>146</v>
      </c>
      <c r="AU158" s="184" t="s">
        <v>82</v>
      </c>
      <c r="AY158" s="17" t="s">
        <v>143</v>
      </c>
      <c r="BE158" s="185">
        <f t="shared" si="34"/>
        <v>0</v>
      </c>
      <c r="BF158" s="185">
        <f t="shared" si="35"/>
        <v>0</v>
      </c>
      <c r="BG158" s="185">
        <f t="shared" si="36"/>
        <v>0</v>
      </c>
      <c r="BH158" s="185">
        <f t="shared" si="37"/>
        <v>0</v>
      </c>
      <c r="BI158" s="185">
        <f t="shared" si="38"/>
        <v>0</v>
      </c>
      <c r="BJ158" s="17" t="s">
        <v>80</v>
      </c>
      <c r="BK158" s="185">
        <f t="shared" si="39"/>
        <v>0</v>
      </c>
      <c r="BL158" s="17" t="s">
        <v>194</v>
      </c>
      <c r="BM158" s="184" t="s">
        <v>458</v>
      </c>
    </row>
    <row r="159" spans="1:65" s="2" customFormat="1" ht="16.5" customHeight="1" x14ac:dyDescent="0.2">
      <c r="A159" s="34"/>
      <c r="B159" s="35"/>
      <c r="C159" s="191" t="s">
        <v>1401</v>
      </c>
      <c r="D159" s="191" t="s">
        <v>155</v>
      </c>
      <c r="E159" s="192" t="s">
        <v>2018</v>
      </c>
      <c r="F159" s="193" t="s">
        <v>2019</v>
      </c>
      <c r="G159" s="194" t="s">
        <v>180</v>
      </c>
      <c r="H159" s="195">
        <v>0.4</v>
      </c>
      <c r="I159" s="196"/>
      <c r="J159" s="197">
        <f t="shared" si="30"/>
        <v>0</v>
      </c>
      <c r="K159" s="193" t="s">
        <v>19</v>
      </c>
      <c r="L159" s="198"/>
      <c r="M159" s="199" t="s">
        <v>19</v>
      </c>
      <c r="N159" s="200" t="s">
        <v>43</v>
      </c>
      <c r="O159" s="64"/>
      <c r="P159" s="182">
        <f t="shared" si="31"/>
        <v>0</v>
      </c>
      <c r="Q159" s="182">
        <v>0</v>
      </c>
      <c r="R159" s="182">
        <f t="shared" si="32"/>
        <v>0</v>
      </c>
      <c r="S159" s="182">
        <v>0</v>
      </c>
      <c r="T159" s="183">
        <f t="shared" si="33"/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84" t="s">
        <v>232</v>
      </c>
      <c r="AT159" s="184" t="s">
        <v>155</v>
      </c>
      <c r="AU159" s="184" t="s">
        <v>82</v>
      </c>
      <c r="AY159" s="17" t="s">
        <v>143</v>
      </c>
      <c r="BE159" s="185">
        <f t="shared" si="34"/>
        <v>0</v>
      </c>
      <c r="BF159" s="185">
        <f t="shared" si="35"/>
        <v>0</v>
      </c>
      <c r="BG159" s="185">
        <f t="shared" si="36"/>
        <v>0</v>
      </c>
      <c r="BH159" s="185">
        <f t="shared" si="37"/>
        <v>0</v>
      </c>
      <c r="BI159" s="185">
        <f t="shared" si="38"/>
        <v>0</v>
      </c>
      <c r="BJ159" s="17" t="s">
        <v>80</v>
      </c>
      <c r="BK159" s="185">
        <f t="shared" si="39"/>
        <v>0</v>
      </c>
      <c r="BL159" s="17" t="s">
        <v>194</v>
      </c>
      <c r="BM159" s="184" t="s">
        <v>462</v>
      </c>
    </row>
    <row r="160" spans="1:65" s="2" customFormat="1" ht="16.5" customHeight="1" x14ac:dyDescent="0.2">
      <c r="A160" s="34"/>
      <c r="B160" s="35"/>
      <c r="C160" s="173" t="s">
        <v>2020</v>
      </c>
      <c r="D160" s="173" t="s">
        <v>146</v>
      </c>
      <c r="E160" s="174" t="s">
        <v>2021</v>
      </c>
      <c r="F160" s="175" t="s">
        <v>2022</v>
      </c>
      <c r="G160" s="176" t="s">
        <v>149</v>
      </c>
      <c r="H160" s="177">
        <v>13</v>
      </c>
      <c r="I160" s="178"/>
      <c r="J160" s="179">
        <f t="shared" si="30"/>
        <v>0</v>
      </c>
      <c r="K160" s="175" t="s">
        <v>19</v>
      </c>
      <c r="L160" s="39"/>
      <c r="M160" s="180" t="s">
        <v>19</v>
      </c>
      <c r="N160" s="181" t="s">
        <v>43</v>
      </c>
      <c r="O160" s="64"/>
      <c r="P160" s="182">
        <f t="shared" si="31"/>
        <v>0</v>
      </c>
      <c r="Q160" s="182">
        <v>0</v>
      </c>
      <c r="R160" s="182">
        <f t="shared" si="32"/>
        <v>0</v>
      </c>
      <c r="S160" s="182">
        <v>0</v>
      </c>
      <c r="T160" s="183">
        <f t="shared" si="33"/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84" t="s">
        <v>194</v>
      </c>
      <c r="AT160" s="184" t="s">
        <v>146</v>
      </c>
      <c r="AU160" s="184" t="s">
        <v>82</v>
      </c>
      <c r="AY160" s="17" t="s">
        <v>143</v>
      </c>
      <c r="BE160" s="185">
        <f t="shared" si="34"/>
        <v>0</v>
      </c>
      <c r="BF160" s="185">
        <f t="shared" si="35"/>
        <v>0</v>
      </c>
      <c r="BG160" s="185">
        <f t="shared" si="36"/>
        <v>0</v>
      </c>
      <c r="BH160" s="185">
        <f t="shared" si="37"/>
        <v>0</v>
      </c>
      <c r="BI160" s="185">
        <f t="shared" si="38"/>
        <v>0</v>
      </c>
      <c r="BJ160" s="17" t="s">
        <v>80</v>
      </c>
      <c r="BK160" s="185">
        <f t="shared" si="39"/>
        <v>0</v>
      </c>
      <c r="BL160" s="17" t="s">
        <v>194</v>
      </c>
      <c r="BM160" s="184" t="s">
        <v>467</v>
      </c>
    </row>
    <row r="161" spans="1:65" s="2" customFormat="1" ht="16.5" customHeight="1" x14ac:dyDescent="0.2">
      <c r="A161" s="34"/>
      <c r="B161" s="35"/>
      <c r="C161" s="173" t="s">
        <v>342</v>
      </c>
      <c r="D161" s="173" t="s">
        <v>146</v>
      </c>
      <c r="E161" s="174" t="s">
        <v>2023</v>
      </c>
      <c r="F161" s="175" t="s">
        <v>2024</v>
      </c>
      <c r="G161" s="176" t="s">
        <v>149</v>
      </c>
      <c r="H161" s="177">
        <v>13</v>
      </c>
      <c r="I161" s="178"/>
      <c r="J161" s="179">
        <f t="shared" si="30"/>
        <v>0</v>
      </c>
      <c r="K161" s="175" t="s">
        <v>19</v>
      </c>
      <c r="L161" s="39"/>
      <c r="M161" s="180" t="s">
        <v>19</v>
      </c>
      <c r="N161" s="181" t="s">
        <v>43</v>
      </c>
      <c r="O161" s="64"/>
      <c r="P161" s="182">
        <f t="shared" si="31"/>
        <v>0</v>
      </c>
      <c r="Q161" s="182">
        <v>0</v>
      </c>
      <c r="R161" s="182">
        <f t="shared" si="32"/>
        <v>0</v>
      </c>
      <c r="S161" s="182">
        <v>0</v>
      </c>
      <c r="T161" s="183">
        <f t="shared" si="33"/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84" t="s">
        <v>194</v>
      </c>
      <c r="AT161" s="184" t="s">
        <v>146</v>
      </c>
      <c r="AU161" s="184" t="s">
        <v>82</v>
      </c>
      <c r="AY161" s="17" t="s">
        <v>143</v>
      </c>
      <c r="BE161" s="185">
        <f t="shared" si="34"/>
        <v>0</v>
      </c>
      <c r="BF161" s="185">
        <f t="shared" si="35"/>
        <v>0</v>
      </c>
      <c r="BG161" s="185">
        <f t="shared" si="36"/>
        <v>0</v>
      </c>
      <c r="BH161" s="185">
        <f t="shared" si="37"/>
        <v>0</v>
      </c>
      <c r="BI161" s="185">
        <f t="shared" si="38"/>
        <v>0</v>
      </c>
      <c r="BJ161" s="17" t="s">
        <v>80</v>
      </c>
      <c r="BK161" s="185">
        <f t="shared" si="39"/>
        <v>0</v>
      </c>
      <c r="BL161" s="17" t="s">
        <v>194</v>
      </c>
      <c r="BM161" s="184" t="s">
        <v>473</v>
      </c>
    </row>
    <row r="162" spans="1:65" s="2" customFormat="1" ht="21.75" customHeight="1" x14ac:dyDescent="0.2">
      <c r="A162" s="34"/>
      <c r="B162" s="35"/>
      <c r="C162" s="173" t="s">
        <v>2025</v>
      </c>
      <c r="D162" s="173" t="s">
        <v>146</v>
      </c>
      <c r="E162" s="174" t="s">
        <v>2026</v>
      </c>
      <c r="F162" s="175" t="s">
        <v>2027</v>
      </c>
      <c r="G162" s="176" t="s">
        <v>251</v>
      </c>
      <c r="H162" s="177">
        <v>10</v>
      </c>
      <c r="I162" s="178"/>
      <c r="J162" s="179">
        <f t="shared" si="30"/>
        <v>0</v>
      </c>
      <c r="K162" s="175" t="s">
        <v>19</v>
      </c>
      <c r="L162" s="39"/>
      <c r="M162" s="180" t="s">
        <v>19</v>
      </c>
      <c r="N162" s="181" t="s">
        <v>43</v>
      </c>
      <c r="O162" s="64"/>
      <c r="P162" s="182">
        <f t="shared" si="31"/>
        <v>0</v>
      </c>
      <c r="Q162" s="182">
        <v>0</v>
      </c>
      <c r="R162" s="182">
        <f t="shared" si="32"/>
        <v>0</v>
      </c>
      <c r="S162" s="182">
        <v>0</v>
      </c>
      <c r="T162" s="183">
        <f t="shared" si="33"/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84" t="s">
        <v>194</v>
      </c>
      <c r="AT162" s="184" t="s">
        <v>146</v>
      </c>
      <c r="AU162" s="184" t="s">
        <v>82</v>
      </c>
      <c r="AY162" s="17" t="s">
        <v>143</v>
      </c>
      <c r="BE162" s="185">
        <f t="shared" si="34"/>
        <v>0</v>
      </c>
      <c r="BF162" s="185">
        <f t="shared" si="35"/>
        <v>0</v>
      </c>
      <c r="BG162" s="185">
        <f t="shared" si="36"/>
        <v>0</v>
      </c>
      <c r="BH162" s="185">
        <f t="shared" si="37"/>
        <v>0</v>
      </c>
      <c r="BI162" s="185">
        <f t="shared" si="38"/>
        <v>0</v>
      </c>
      <c r="BJ162" s="17" t="s">
        <v>80</v>
      </c>
      <c r="BK162" s="185">
        <f t="shared" si="39"/>
        <v>0</v>
      </c>
      <c r="BL162" s="17" t="s">
        <v>194</v>
      </c>
      <c r="BM162" s="184" t="s">
        <v>478</v>
      </c>
    </row>
    <row r="163" spans="1:65" s="2" customFormat="1" ht="21.75" customHeight="1" x14ac:dyDescent="0.2">
      <c r="A163" s="34"/>
      <c r="B163" s="35"/>
      <c r="C163" s="173" t="s">
        <v>1406</v>
      </c>
      <c r="D163" s="173" t="s">
        <v>146</v>
      </c>
      <c r="E163" s="174" t="s">
        <v>2028</v>
      </c>
      <c r="F163" s="175" t="s">
        <v>2029</v>
      </c>
      <c r="G163" s="176" t="s">
        <v>251</v>
      </c>
      <c r="H163" s="177">
        <v>4</v>
      </c>
      <c r="I163" s="178"/>
      <c r="J163" s="179">
        <f t="shared" si="30"/>
        <v>0</v>
      </c>
      <c r="K163" s="175" t="s">
        <v>19</v>
      </c>
      <c r="L163" s="39"/>
      <c r="M163" s="180" t="s">
        <v>19</v>
      </c>
      <c r="N163" s="181" t="s">
        <v>43</v>
      </c>
      <c r="O163" s="64"/>
      <c r="P163" s="182">
        <f t="shared" si="31"/>
        <v>0</v>
      </c>
      <c r="Q163" s="182">
        <v>0</v>
      </c>
      <c r="R163" s="182">
        <f t="shared" si="32"/>
        <v>0</v>
      </c>
      <c r="S163" s="182">
        <v>0</v>
      </c>
      <c r="T163" s="183">
        <f t="shared" si="33"/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84" t="s">
        <v>194</v>
      </c>
      <c r="AT163" s="184" t="s">
        <v>146</v>
      </c>
      <c r="AU163" s="184" t="s">
        <v>82</v>
      </c>
      <c r="AY163" s="17" t="s">
        <v>143</v>
      </c>
      <c r="BE163" s="185">
        <f t="shared" si="34"/>
        <v>0</v>
      </c>
      <c r="BF163" s="185">
        <f t="shared" si="35"/>
        <v>0</v>
      </c>
      <c r="BG163" s="185">
        <f t="shared" si="36"/>
        <v>0</v>
      </c>
      <c r="BH163" s="185">
        <f t="shared" si="37"/>
        <v>0</v>
      </c>
      <c r="BI163" s="185">
        <f t="shared" si="38"/>
        <v>0</v>
      </c>
      <c r="BJ163" s="17" t="s">
        <v>80</v>
      </c>
      <c r="BK163" s="185">
        <f t="shared" si="39"/>
        <v>0</v>
      </c>
      <c r="BL163" s="17" t="s">
        <v>194</v>
      </c>
      <c r="BM163" s="184" t="s">
        <v>483</v>
      </c>
    </row>
    <row r="164" spans="1:65" s="2" customFormat="1" ht="16.5" customHeight="1" x14ac:dyDescent="0.2">
      <c r="A164" s="34"/>
      <c r="B164" s="35"/>
      <c r="C164" s="173" t="s">
        <v>2030</v>
      </c>
      <c r="D164" s="173" t="s">
        <v>146</v>
      </c>
      <c r="E164" s="174" t="s">
        <v>2031</v>
      </c>
      <c r="F164" s="175" t="s">
        <v>2032</v>
      </c>
      <c r="G164" s="176" t="s">
        <v>1302</v>
      </c>
      <c r="H164" s="177">
        <v>40</v>
      </c>
      <c r="I164" s="178"/>
      <c r="J164" s="179">
        <f t="shared" si="30"/>
        <v>0</v>
      </c>
      <c r="K164" s="175" t="s">
        <v>19</v>
      </c>
      <c r="L164" s="39"/>
      <c r="M164" s="180" t="s">
        <v>19</v>
      </c>
      <c r="N164" s="181" t="s">
        <v>43</v>
      </c>
      <c r="O164" s="64"/>
      <c r="P164" s="182">
        <f t="shared" si="31"/>
        <v>0</v>
      </c>
      <c r="Q164" s="182">
        <v>0</v>
      </c>
      <c r="R164" s="182">
        <f t="shared" si="32"/>
        <v>0</v>
      </c>
      <c r="S164" s="182">
        <v>0</v>
      </c>
      <c r="T164" s="183">
        <f t="shared" si="33"/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84" t="s">
        <v>194</v>
      </c>
      <c r="AT164" s="184" t="s">
        <v>146</v>
      </c>
      <c r="AU164" s="184" t="s">
        <v>82</v>
      </c>
      <c r="AY164" s="17" t="s">
        <v>143</v>
      </c>
      <c r="BE164" s="185">
        <f t="shared" si="34"/>
        <v>0</v>
      </c>
      <c r="BF164" s="185">
        <f t="shared" si="35"/>
        <v>0</v>
      </c>
      <c r="BG164" s="185">
        <f t="shared" si="36"/>
        <v>0</v>
      </c>
      <c r="BH164" s="185">
        <f t="shared" si="37"/>
        <v>0</v>
      </c>
      <c r="BI164" s="185">
        <f t="shared" si="38"/>
        <v>0</v>
      </c>
      <c r="BJ164" s="17" t="s">
        <v>80</v>
      </c>
      <c r="BK164" s="185">
        <f t="shared" si="39"/>
        <v>0</v>
      </c>
      <c r="BL164" s="17" t="s">
        <v>194</v>
      </c>
      <c r="BM164" s="184" t="s">
        <v>488</v>
      </c>
    </row>
    <row r="165" spans="1:65" s="2" customFormat="1" ht="16.5" customHeight="1" x14ac:dyDescent="0.2">
      <c r="A165" s="34"/>
      <c r="B165" s="35"/>
      <c r="C165" s="173" t="s">
        <v>346</v>
      </c>
      <c r="D165" s="173" t="s">
        <v>146</v>
      </c>
      <c r="E165" s="174" t="s">
        <v>2033</v>
      </c>
      <c r="F165" s="175" t="s">
        <v>2034</v>
      </c>
      <c r="G165" s="176" t="s">
        <v>1302</v>
      </c>
      <c r="H165" s="177">
        <v>25</v>
      </c>
      <c r="I165" s="178"/>
      <c r="J165" s="179">
        <f t="shared" si="30"/>
        <v>0</v>
      </c>
      <c r="K165" s="175" t="s">
        <v>19</v>
      </c>
      <c r="L165" s="39"/>
      <c r="M165" s="180" t="s">
        <v>19</v>
      </c>
      <c r="N165" s="181" t="s">
        <v>43</v>
      </c>
      <c r="O165" s="64"/>
      <c r="P165" s="182">
        <f t="shared" si="31"/>
        <v>0</v>
      </c>
      <c r="Q165" s="182">
        <v>0</v>
      </c>
      <c r="R165" s="182">
        <f t="shared" si="32"/>
        <v>0</v>
      </c>
      <c r="S165" s="182">
        <v>0</v>
      </c>
      <c r="T165" s="183">
        <f t="shared" si="33"/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84" t="s">
        <v>194</v>
      </c>
      <c r="AT165" s="184" t="s">
        <v>146</v>
      </c>
      <c r="AU165" s="184" t="s">
        <v>82</v>
      </c>
      <c r="AY165" s="17" t="s">
        <v>143</v>
      </c>
      <c r="BE165" s="185">
        <f t="shared" si="34"/>
        <v>0</v>
      </c>
      <c r="BF165" s="185">
        <f t="shared" si="35"/>
        <v>0</v>
      </c>
      <c r="BG165" s="185">
        <f t="shared" si="36"/>
        <v>0</v>
      </c>
      <c r="BH165" s="185">
        <f t="shared" si="37"/>
        <v>0</v>
      </c>
      <c r="BI165" s="185">
        <f t="shared" si="38"/>
        <v>0</v>
      </c>
      <c r="BJ165" s="17" t="s">
        <v>80</v>
      </c>
      <c r="BK165" s="185">
        <f t="shared" si="39"/>
        <v>0</v>
      </c>
      <c r="BL165" s="17" t="s">
        <v>194</v>
      </c>
      <c r="BM165" s="184" t="s">
        <v>494</v>
      </c>
    </row>
    <row r="166" spans="1:65" s="2" customFormat="1" ht="21.75" customHeight="1" x14ac:dyDescent="0.2">
      <c r="A166" s="34"/>
      <c r="B166" s="35"/>
      <c r="C166" s="173" t="s">
        <v>2035</v>
      </c>
      <c r="D166" s="173" t="s">
        <v>146</v>
      </c>
      <c r="E166" s="174" t="s">
        <v>2036</v>
      </c>
      <c r="F166" s="175" t="s">
        <v>2037</v>
      </c>
      <c r="G166" s="176" t="s">
        <v>1302</v>
      </c>
      <c r="H166" s="177">
        <v>30</v>
      </c>
      <c r="I166" s="178"/>
      <c r="J166" s="179">
        <f t="shared" si="30"/>
        <v>0</v>
      </c>
      <c r="K166" s="175" t="s">
        <v>19</v>
      </c>
      <c r="L166" s="39"/>
      <c r="M166" s="180" t="s">
        <v>19</v>
      </c>
      <c r="N166" s="181" t="s">
        <v>43</v>
      </c>
      <c r="O166" s="64"/>
      <c r="P166" s="182">
        <f t="shared" si="31"/>
        <v>0</v>
      </c>
      <c r="Q166" s="182">
        <v>0</v>
      </c>
      <c r="R166" s="182">
        <f t="shared" si="32"/>
        <v>0</v>
      </c>
      <c r="S166" s="182">
        <v>0</v>
      </c>
      <c r="T166" s="183">
        <f t="shared" si="33"/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84" t="s">
        <v>194</v>
      </c>
      <c r="AT166" s="184" t="s">
        <v>146</v>
      </c>
      <c r="AU166" s="184" t="s">
        <v>82</v>
      </c>
      <c r="AY166" s="17" t="s">
        <v>143</v>
      </c>
      <c r="BE166" s="185">
        <f t="shared" si="34"/>
        <v>0</v>
      </c>
      <c r="BF166" s="185">
        <f t="shared" si="35"/>
        <v>0</v>
      </c>
      <c r="BG166" s="185">
        <f t="shared" si="36"/>
        <v>0</v>
      </c>
      <c r="BH166" s="185">
        <f t="shared" si="37"/>
        <v>0</v>
      </c>
      <c r="BI166" s="185">
        <f t="shared" si="38"/>
        <v>0</v>
      </c>
      <c r="BJ166" s="17" t="s">
        <v>80</v>
      </c>
      <c r="BK166" s="185">
        <f t="shared" si="39"/>
        <v>0</v>
      </c>
      <c r="BL166" s="17" t="s">
        <v>194</v>
      </c>
      <c r="BM166" s="184" t="s">
        <v>498</v>
      </c>
    </row>
    <row r="167" spans="1:65" s="2" customFormat="1" ht="16.5" customHeight="1" x14ac:dyDescent="0.2">
      <c r="A167" s="34"/>
      <c r="B167" s="35"/>
      <c r="C167" s="173" t="s">
        <v>351</v>
      </c>
      <c r="D167" s="173" t="s">
        <v>146</v>
      </c>
      <c r="E167" s="174" t="s">
        <v>2038</v>
      </c>
      <c r="F167" s="175" t="s">
        <v>2039</v>
      </c>
      <c r="G167" s="176" t="s">
        <v>1302</v>
      </c>
      <c r="H167" s="177">
        <v>48</v>
      </c>
      <c r="I167" s="178"/>
      <c r="J167" s="179">
        <f t="shared" si="30"/>
        <v>0</v>
      </c>
      <c r="K167" s="175" t="s">
        <v>19</v>
      </c>
      <c r="L167" s="39"/>
      <c r="M167" s="180" t="s">
        <v>19</v>
      </c>
      <c r="N167" s="181" t="s">
        <v>43</v>
      </c>
      <c r="O167" s="64"/>
      <c r="P167" s="182">
        <f t="shared" si="31"/>
        <v>0</v>
      </c>
      <c r="Q167" s="182">
        <v>0</v>
      </c>
      <c r="R167" s="182">
        <f t="shared" si="32"/>
        <v>0</v>
      </c>
      <c r="S167" s="182">
        <v>0</v>
      </c>
      <c r="T167" s="183">
        <f t="shared" si="33"/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84" t="s">
        <v>194</v>
      </c>
      <c r="AT167" s="184" t="s">
        <v>146</v>
      </c>
      <c r="AU167" s="184" t="s">
        <v>82</v>
      </c>
      <c r="AY167" s="17" t="s">
        <v>143</v>
      </c>
      <c r="BE167" s="185">
        <f t="shared" si="34"/>
        <v>0</v>
      </c>
      <c r="BF167" s="185">
        <f t="shared" si="35"/>
        <v>0</v>
      </c>
      <c r="BG167" s="185">
        <f t="shared" si="36"/>
        <v>0</v>
      </c>
      <c r="BH167" s="185">
        <f t="shared" si="37"/>
        <v>0</v>
      </c>
      <c r="BI167" s="185">
        <f t="shared" si="38"/>
        <v>0</v>
      </c>
      <c r="BJ167" s="17" t="s">
        <v>80</v>
      </c>
      <c r="BK167" s="185">
        <f t="shared" si="39"/>
        <v>0</v>
      </c>
      <c r="BL167" s="17" t="s">
        <v>194</v>
      </c>
      <c r="BM167" s="184" t="s">
        <v>505</v>
      </c>
    </row>
    <row r="168" spans="1:65" s="2" customFormat="1" ht="16.5" customHeight="1" x14ac:dyDescent="0.2">
      <c r="A168" s="34"/>
      <c r="B168" s="35"/>
      <c r="C168" s="173" t="s">
        <v>790</v>
      </c>
      <c r="D168" s="173" t="s">
        <v>146</v>
      </c>
      <c r="E168" s="174" t="s">
        <v>2040</v>
      </c>
      <c r="F168" s="175" t="s">
        <v>2041</v>
      </c>
      <c r="G168" s="176" t="s">
        <v>1302</v>
      </c>
      <c r="H168" s="177">
        <v>150</v>
      </c>
      <c r="I168" s="178"/>
      <c r="J168" s="179">
        <f t="shared" si="30"/>
        <v>0</v>
      </c>
      <c r="K168" s="175" t="s">
        <v>19</v>
      </c>
      <c r="L168" s="39"/>
      <c r="M168" s="180" t="s">
        <v>19</v>
      </c>
      <c r="N168" s="181" t="s">
        <v>43</v>
      </c>
      <c r="O168" s="64"/>
      <c r="P168" s="182">
        <f t="shared" si="31"/>
        <v>0</v>
      </c>
      <c r="Q168" s="182">
        <v>0</v>
      </c>
      <c r="R168" s="182">
        <f t="shared" si="32"/>
        <v>0</v>
      </c>
      <c r="S168" s="182">
        <v>0</v>
      </c>
      <c r="T168" s="183">
        <f t="shared" si="33"/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84" t="s">
        <v>194</v>
      </c>
      <c r="AT168" s="184" t="s">
        <v>146</v>
      </c>
      <c r="AU168" s="184" t="s">
        <v>82</v>
      </c>
      <c r="AY168" s="17" t="s">
        <v>143</v>
      </c>
      <c r="BE168" s="185">
        <f t="shared" si="34"/>
        <v>0</v>
      </c>
      <c r="BF168" s="185">
        <f t="shared" si="35"/>
        <v>0</v>
      </c>
      <c r="BG168" s="185">
        <f t="shared" si="36"/>
        <v>0</v>
      </c>
      <c r="BH168" s="185">
        <f t="shared" si="37"/>
        <v>0</v>
      </c>
      <c r="BI168" s="185">
        <f t="shared" si="38"/>
        <v>0</v>
      </c>
      <c r="BJ168" s="17" t="s">
        <v>80</v>
      </c>
      <c r="BK168" s="185">
        <f t="shared" si="39"/>
        <v>0</v>
      </c>
      <c r="BL168" s="17" t="s">
        <v>194</v>
      </c>
      <c r="BM168" s="184" t="s">
        <v>510</v>
      </c>
    </row>
    <row r="169" spans="1:65" s="2" customFormat="1" ht="16.5" customHeight="1" x14ac:dyDescent="0.2">
      <c r="A169" s="34"/>
      <c r="B169" s="35"/>
      <c r="C169" s="173" t="s">
        <v>355</v>
      </c>
      <c r="D169" s="173" t="s">
        <v>146</v>
      </c>
      <c r="E169" s="174" t="s">
        <v>2042</v>
      </c>
      <c r="F169" s="175" t="s">
        <v>2043</v>
      </c>
      <c r="G169" s="176" t="s">
        <v>1302</v>
      </c>
      <c r="H169" s="177">
        <v>200</v>
      </c>
      <c r="I169" s="178"/>
      <c r="J169" s="179">
        <f t="shared" si="30"/>
        <v>0</v>
      </c>
      <c r="K169" s="175" t="s">
        <v>19</v>
      </c>
      <c r="L169" s="39"/>
      <c r="M169" s="180" t="s">
        <v>19</v>
      </c>
      <c r="N169" s="181" t="s">
        <v>43</v>
      </c>
      <c r="O169" s="64"/>
      <c r="P169" s="182">
        <f t="shared" si="31"/>
        <v>0</v>
      </c>
      <c r="Q169" s="182">
        <v>0</v>
      </c>
      <c r="R169" s="182">
        <f t="shared" si="32"/>
        <v>0</v>
      </c>
      <c r="S169" s="182">
        <v>0</v>
      </c>
      <c r="T169" s="183">
        <f t="shared" si="33"/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84" t="s">
        <v>194</v>
      </c>
      <c r="AT169" s="184" t="s">
        <v>146</v>
      </c>
      <c r="AU169" s="184" t="s">
        <v>82</v>
      </c>
      <c r="AY169" s="17" t="s">
        <v>143</v>
      </c>
      <c r="BE169" s="185">
        <f t="shared" si="34"/>
        <v>0</v>
      </c>
      <c r="BF169" s="185">
        <f t="shared" si="35"/>
        <v>0</v>
      </c>
      <c r="BG169" s="185">
        <f t="shared" si="36"/>
        <v>0</v>
      </c>
      <c r="BH169" s="185">
        <f t="shared" si="37"/>
        <v>0</v>
      </c>
      <c r="BI169" s="185">
        <f t="shared" si="38"/>
        <v>0</v>
      </c>
      <c r="BJ169" s="17" t="s">
        <v>80</v>
      </c>
      <c r="BK169" s="185">
        <f t="shared" si="39"/>
        <v>0</v>
      </c>
      <c r="BL169" s="17" t="s">
        <v>194</v>
      </c>
      <c r="BM169" s="184" t="s">
        <v>515</v>
      </c>
    </row>
    <row r="170" spans="1:65" s="2" customFormat="1" ht="24.2" customHeight="1" x14ac:dyDescent="0.2">
      <c r="A170" s="34"/>
      <c r="B170" s="35"/>
      <c r="C170" s="173" t="s">
        <v>959</v>
      </c>
      <c r="D170" s="173" t="s">
        <v>146</v>
      </c>
      <c r="E170" s="174" t="s">
        <v>2044</v>
      </c>
      <c r="F170" s="175" t="s">
        <v>2045</v>
      </c>
      <c r="G170" s="176" t="s">
        <v>1302</v>
      </c>
      <c r="H170" s="177">
        <v>60</v>
      </c>
      <c r="I170" s="178"/>
      <c r="J170" s="179">
        <f t="shared" si="30"/>
        <v>0</v>
      </c>
      <c r="K170" s="175" t="s">
        <v>19</v>
      </c>
      <c r="L170" s="39"/>
      <c r="M170" s="180" t="s">
        <v>19</v>
      </c>
      <c r="N170" s="181" t="s">
        <v>43</v>
      </c>
      <c r="O170" s="64"/>
      <c r="P170" s="182">
        <f t="shared" si="31"/>
        <v>0</v>
      </c>
      <c r="Q170" s="182">
        <v>0</v>
      </c>
      <c r="R170" s="182">
        <f t="shared" si="32"/>
        <v>0</v>
      </c>
      <c r="S170" s="182">
        <v>0</v>
      </c>
      <c r="T170" s="183">
        <f t="shared" si="33"/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84" t="s">
        <v>194</v>
      </c>
      <c r="AT170" s="184" t="s">
        <v>146</v>
      </c>
      <c r="AU170" s="184" t="s">
        <v>82</v>
      </c>
      <c r="AY170" s="17" t="s">
        <v>143</v>
      </c>
      <c r="BE170" s="185">
        <f t="shared" si="34"/>
        <v>0</v>
      </c>
      <c r="BF170" s="185">
        <f t="shared" si="35"/>
        <v>0</v>
      </c>
      <c r="BG170" s="185">
        <f t="shared" si="36"/>
        <v>0</v>
      </c>
      <c r="BH170" s="185">
        <f t="shared" si="37"/>
        <v>0</v>
      </c>
      <c r="BI170" s="185">
        <f t="shared" si="38"/>
        <v>0</v>
      </c>
      <c r="BJ170" s="17" t="s">
        <v>80</v>
      </c>
      <c r="BK170" s="185">
        <f t="shared" si="39"/>
        <v>0</v>
      </c>
      <c r="BL170" s="17" t="s">
        <v>194</v>
      </c>
      <c r="BM170" s="184" t="s">
        <v>522</v>
      </c>
    </row>
    <row r="171" spans="1:65" s="2" customFormat="1" ht="16.5" customHeight="1" x14ac:dyDescent="0.2">
      <c r="A171" s="34"/>
      <c r="B171" s="35"/>
      <c r="C171" s="173" t="s">
        <v>359</v>
      </c>
      <c r="D171" s="173" t="s">
        <v>146</v>
      </c>
      <c r="E171" s="174" t="s">
        <v>2046</v>
      </c>
      <c r="F171" s="175" t="s">
        <v>2047</v>
      </c>
      <c r="G171" s="176" t="s">
        <v>1302</v>
      </c>
      <c r="H171" s="177">
        <v>30</v>
      </c>
      <c r="I171" s="178"/>
      <c r="J171" s="179">
        <f t="shared" si="30"/>
        <v>0</v>
      </c>
      <c r="K171" s="175" t="s">
        <v>19</v>
      </c>
      <c r="L171" s="39"/>
      <c r="M171" s="180" t="s">
        <v>19</v>
      </c>
      <c r="N171" s="181" t="s">
        <v>43</v>
      </c>
      <c r="O171" s="64"/>
      <c r="P171" s="182">
        <f t="shared" si="31"/>
        <v>0</v>
      </c>
      <c r="Q171" s="182">
        <v>0</v>
      </c>
      <c r="R171" s="182">
        <f t="shared" si="32"/>
        <v>0</v>
      </c>
      <c r="S171" s="182">
        <v>0</v>
      </c>
      <c r="T171" s="183">
        <f t="shared" si="33"/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84" t="s">
        <v>194</v>
      </c>
      <c r="AT171" s="184" t="s">
        <v>146</v>
      </c>
      <c r="AU171" s="184" t="s">
        <v>82</v>
      </c>
      <c r="AY171" s="17" t="s">
        <v>143</v>
      </c>
      <c r="BE171" s="185">
        <f t="shared" si="34"/>
        <v>0</v>
      </c>
      <c r="BF171" s="185">
        <f t="shared" si="35"/>
        <v>0</v>
      </c>
      <c r="BG171" s="185">
        <f t="shared" si="36"/>
        <v>0</v>
      </c>
      <c r="BH171" s="185">
        <f t="shared" si="37"/>
        <v>0</v>
      </c>
      <c r="BI171" s="185">
        <f t="shared" si="38"/>
        <v>0</v>
      </c>
      <c r="BJ171" s="17" t="s">
        <v>80</v>
      </c>
      <c r="BK171" s="185">
        <f t="shared" si="39"/>
        <v>0</v>
      </c>
      <c r="BL171" s="17" t="s">
        <v>194</v>
      </c>
      <c r="BM171" s="184" t="s">
        <v>527</v>
      </c>
    </row>
    <row r="172" spans="1:65" s="2" customFormat="1" ht="21.75" customHeight="1" x14ac:dyDescent="0.2">
      <c r="A172" s="34"/>
      <c r="B172" s="35"/>
      <c r="C172" s="173" t="s">
        <v>851</v>
      </c>
      <c r="D172" s="173" t="s">
        <v>146</v>
      </c>
      <c r="E172" s="174" t="s">
        <v>2048</v>
      </c>
      <c r="F172" s="175" t="s">
        <v>2049</v>
      </c>
      <c r="G172" s="176" t="s">
        <v>1302</v>
      </c>
      <c r="H172" s="177">
        <v>40</v>
      </c>
      <c r="I172" s="178"/>
      <c r="J172" s="179">
        <f t="shared" si="30"/>
        <v>0</v>
      </c>
      <c r="K172" s="175" t="s">
        <v>19</v>
      </c>
      <c r="L172" s="39"/>
      <c r="M172" s="180" t="s">
        <v>19</v>
      </c>
      <c r="N172" s="181" t="s">
        <v>43</v>
      </c>
      <c r="O172" s="64"/>
      <c r="P172" s="182">
        <f t="shared" si="31"/>
        <v>0</v>
      </c>
      <c r="Q172" s="182">
        <v>0</v>
      </c>
      <c r="R172" s="182">
        <f t="shared" si="32"/>
        <v>0</v>
      </c>
      <c r="S172" s="182">
        <v>0</v>
      </c>
      <c r="T172" s="183">
        <f t="shared" si="33"/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84" t="s">
        <v>194</v>
      </c>
      <c r="AT172" s="184" t="s">
        <v>146</v>
      </c>
      <c r="AU172" s="184" t="s">
        <v>82</v>
      </c>
      <c r="AY172" s="17" t="s">
        <v>143</v>
      </c>
      <c r="BE172" s="185">
        <f t="shared" si="34"/>
        <v>0</v>
      </c>
      <c r="BF172" s="185">
        <f t="shared" si="35"/>
        <v>0</v>
      </c>
      <c r="BG172" s="185">
        <f t="shared" si="36"/>
        <v>0</v>
      </c>
      <c r="BH172" s="185">
        <f t="shared" si="37"/>
        <v>0</v>
      </c>
      <c r="BI172" s="185">
        <f t="shared" si="38"/>
        <v>0</v>
      </c>
      <c r="BJ172" s="17" t="s">
        <v>80</v>
      </c>
      <c r="BK172" s="185">
        <f t="shared" si="39"/>
        <v>0</v>
      </c>
      <c r="BL172" s="17" t="s">
        <v>194</v>
      </c>
      <c r="BM172" s="184" t="s">
        <v>532</v>
      </c>
    </row>
    <row r="173" spans="1:65" s="2" customFormat="1" ht="44.25" customHeight="1" x14ac:dyDescent="0.2">
      <c r="A173" s="34"/>
      <c r="B173" s="35"/>
      <c r="C173" s="173" t="s">
        <v>363</v>
      </c>
      <c r="D173" s="173" t="s">
        <v>146</v>
      </c>
      <c r="E173" s="174" t="s">
        <v>2050</v>
      </c>
      <c r="F173" s="175" t="s">
        <v>2051</v>
      </c>
      <c r="G173" s="176" t="s">
        <v>180</v>
      </c>
      <c r="H173" s="177">
        <v>1.77</v>
      </c>
      <c r="I173" s="178"/>
      <c r="J173" s="179">
        <f t="shared" si="30"/>
        <v>0</v>
      </c>
      <c r="K173" s="175" t="s">
        <v>19</v>
      </c>
      <c r="L173" s="39"/>
      <c r="M173" s="238" t="s">
        <v>19</v>
      </c>
      <c r="N173" s="239" t="s">
        <v>43</v>
      </c>
      <c r="O173" s="236"/>
      <c r="P173" s="240">
        <f t="shared" si="31"/>
        <v>0</v>
      </c>
      <c r="Q173" s="240">
        <v>0</v>
      </c>
      <c r="R173" s="240">
        <f t="shared" si="32"/>
        <v>0</v>
      </c>
      <c r="S173" s="240">
        <v>0</v>
      </c>
      <c r="T173" s="241">
        <f t="shared" si="33"/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84" t="s">
        <v>194</v>
      </c>
      <c r="AT173" s="184" t="s">
        <v>146</v>
      </c>
      <c r="AU173" s="184" t="s">
        <v>82</v>
      </c>
      <c r="AY173" s="17" t="s">
        <v>143</v>
      </c>
      <c r="BE173" s="185">
        <f t="shared" si="34"/>
        <v>0</v>
      </c>
      <c r="BF173" s="185">
        <f t="shared" si="35"/>
        <v>0</v>
      </c>
      <c r="BG173" s="185">
        <f t="shared" si="36"/>
        <v>0</v>
      </c>
      <c r="BH173" s="185">
        <f t="shared" si="37"/>
        <v>0</v>
      </c>
      <c r="BI173" s="185">
        <f t="shared" si="38"/>
        <v>0</v>
      </c>
      <c r="BJ173" s="17" t="s">
        <v>80</v>
      </c>
      <c r="BK173" s="185">
        <f t="shared" si="39"/>
        <v>0</v>
      </c>
      <c r="BL173" s="17" t="s">
        <v>194</v>
      </c>
      <c r="BM173" s="184" t="s">
        <v>537</v>
      </c>
    </row>
    <row r="174" spans="1:65" s="2" customFormat="1" ht="6.95" customHeight="1" x14ac:dyDescent="0.2">
      <c r="A174" s="34"/>
      <c r="B174" s="47"/>
      <c r="C174" s="48"/>
      <c r="D174" s="48"/>
      <c r="E174" s="48"/>
      <c r="F174" s="48"/>
      <c r="G174" s="48"/>
      <c r="H174" s="48"/>
      <c r="I174" s="48"/>
      <c r="J174" s="48"/>
      <c r="K174" s="48"/>
      <c r="L174" s="39"/>
      <c r="M174" s="34"/>
      <c r="O174" s="34"/>
      <c r="P174" s="34"/>
      <c r="Q174" s="34"/>
      <c r="R174" s="34"/>
      <c r="S174" s="34"/>
      <c r="T174" s="34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</row>
  </sheetData>
  <sheetProtection algorithmName="SHA-512" hashValue="2Cs42QZyl6m8tFupPDk2sAHhJU6or3pkpbcDelG1lC2CPGiMRBKQ2BlQc3APkbb3OAN1CHtp9pETWTaoBY7ojw==" saltValue="lDvQKMKYIq98ItLCDGYJFwo8BzCyBaNg5wKuFLF0fMkO0cSn9bw4VLMbsWVndzoYshCwSS9mUMr1P1Mi4yXtBA==" spinCount="100000" sheet="1" objects="1" scenarios="1" formatColumns="0" formatRows="0" autoFilter="0"/>
  <autoFilter ref="C84:K173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8"/>
  <sheetViews>
    <sheetView showGridLines="0" workbookViewId="0"/>
  </sheetViews>
  <sheetFormatPr defaultRowHeight="1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81"/>
      <c r="M2" s="281"/>
      <c r="N2" s="281"/>
      <c r="O2" s="281"/>
      <c r="P2" s="281"/>
      <c r="Q2" s="281"/>
      <c r="R2" s="281"/>
      <c r="S2" s="281"/>
      <c r="T2" s="281"/>
      <c r="U2" s="281"/>
      <c r="V2" s="281"/>
      <c r="AT2" s="17" t="s">
        <v>97</v>
      </c>
    </row>
    <row r="3" spans="1:46" s="1" customFormat="1" ht="6.95" customHeight="1" x14ac:dyDescent="0.2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82</v>
      </c>
    </row>
    <row r="4" spans="1:46" s="1" customFormat="1" ht="24.95" customHeight="1" x14ac:dyDescent="0.2">
      <c r="B4" s="20"/>
      <c r="D4" s="103" t="s">
        <v>98</v>
      </c>
      <c r="L4" s="20"/>
      <c r="M4" s="104" t="s">
        <v>10</v>
      </c>
      <c r="AT4" s="17" t="s">
        <v>4</v>
      </c>
    </row>
    <row r="5" spans="1:46" s="1" customFormat="1" ht="6.95" customHeight="1" x14ac:dyDescent="0.2">
      <c r="B5" s="20"/>
      <c r="L5" s="20"/>
    </row>
    <row r="6" spans="1:46" s="1" customFormat="1" ht="12" customHeight="1" x14ac:dyDescent="0.2">
      <c r="B6" s="20"/>
      <c r="D6" s="105" t="s">
        <v>16</v>
      </c>
      <c r="L6" s="20"/>
    </row>
    <row r="7" spans="1:46" s="1" customFormat="1" ht="16.5" customHeight="1" x14ac:dyDescent="0.2">
      <c r="B7" s="20"/>
      <c r="E7" s="282" t="str">
        <f>'Rekapitulace stavby'!K6</f>
        <v>Rekonstrukce 1NP a 2NP - obj B - SVC Radovanek 3.5.2022</v>
      </c>
      <c r="F7" s="283"/>
      <c r="G7" s="283"/>
      <c r="H7" s="283"/>
      <c r="L7" s="20"/>
    </row>
    <row r="8" spans="1:46" s="2" customFormat="1" ht="12" customHeight="1" x14ac:dyDescent="0.2">
      <c r="A8" s="34"/>
      <c r="B8" s="39"/>
      <c r="C8" s="34"/>
      <c r="D8" s="105" t="s">
        <v>99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 x14ac:dyDescent="0.2">
      <c r="A9" s="34"/>
      <c r="B9" s="39"/>
      <c r="C9" s="34"/>
      <c r="D9" s="34"/>
      <c r="E9" s="284" t="s">
        <v>2052</v>
      </c>
      <c r="F9" s="285"/>
      <c r="G9" s="285"/>
      <c r="H9" s="285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 x14ac:dyDescent="0.2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 x14ac:dyDescent="0.2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 x14ac:dyDescent="0.2">
      <c r="A12" s="34"/>
      <c r="B12" s="39"/>
      <c r="C12" s="34"/>
      <c r="D12" s="105" t="s">
        <v>21</v>
      </c>
      <c r="E12" s="34"/>
      <c r="F12" s="107" t="s">
        <v>35</v>
      </c>
      <c r="G12" s="34"/>
      <c r="H12" s="34"/>
      <c r="I12" s="105" t="s">
        <v>23</v>
      </c>
      <c r="J12" s="108" t="str">
        <f>'Rekapitulace stavby'!AN8</f>
        <v>4. 5. 2022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 x14ac:dyDescent="0.2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 x14ac:dyDescent="0.2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tr">
        <f>IF('Rekapitulace stavby'!AN10="","",'Rekapitulace stavby'!AN10)</f>
        <v/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 x14ac:dyDescent="0.2">
      <c r="A15" s="34"/>
      <c r="B15" s="39"/>
      <c r="C15" s="34"/>
      <c r="D15" s="34"/>
      <c r="E15" s="107" t="str">
        <f>IF('Rekapitulace stavby'!E11="","",'Rekapitulace stavby'!E11)</f>
        <v>Středisko volného času Radovánek</v>
      </c>
      <c r="F15" s="34"/>
      <c r="G15" s="34"/>
      <c r="H15" s="34"/>
      <c r="I15" s="105" t="s">
        <v>28</v>
      </c>
      <c r="J15" s="107" t="str">
        <f>IF('Rekapitulace stavby'!AN11="","",'Rekapitulace stavby'!AN11)</f>
        <v/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 x14ac:dyDescent="0.2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 x14ac:dyDescent="0.2">
      <c r="A17" s="34"/>
      <c r="B17" s="39"/>
      <c r="C17" s="34"/>
      <c r="D17" s="105" t="s">
        <v>29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 x14ac:dyDescent="0.2">
      <c r="A18" s="34"/>
      <c r="B18" s="39"/>
      <c r="C18" s="34"/>
      <c r="D18" s="34"/>
      <c r="E18" s="286" t="str">
        <f>'Rekapitulace stavby'!E14</f>
        <v>Vyplň údaj</v>
      </c>
      <c r="F18" s="287"/>
      <c r="G18" s="287"/>
      <c r="H18" s="287"/>
      <c r="I18" s="105" t="s">
        <v>28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 x14ac:dyDescent="0.2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 x14ac:dyDescent="0.2">
      <c r="A20" s="34"/>
      <c r="B20" s="39"/>
      <c r="C20" s="34"/>
      <c r="D20" s="105" t="s">
        <v>31</v>
      </c>
      <c r="E20" s="34"/>
      <c r="F20" s="34"/>
      <c r="G20" s="34"/>
      <c r="H20" s="34"/>
      <c r="I20" s="105" t="s">
        <v>26</v>
      </c>
      <c r="J20" s="107" t="str">
        <f>IF('Rekapitulace stavby'!AN16="","",'Rekapitulace stavby'!AN16)</f>
        <v/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 x14ac:dyDescent="0.2">
      <c r="A21" s="34"/>
      <c r="B21" s="39"/>
      <c r="C21" s="34"/>
      <c r="D21" s="34"/>
      <c r="E21" s="107" t="str">
        <f>IF('Rekapitulace stavby'!E17="","",'Rekapitulace stavby'!E17)</f>
        <v>Luboš beneda</v>
      </c>
      <c r="F21" s="34"/>
      <c r="G21" s="34"/>
      <c r="H21" s="34"/>
      <c r="I21" s="105" t="s">
        <v>28</v>
      </c>
      <c r="J21" s="107" t="str">
        <f>IF('Rekapitulace stavby'!AN17="","",'Rekapitulace stavby'!AN17)</f>
        <v/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 x14ac:dyDescent="0.2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 x14ac:dyDescent="0.2">
      <c r="A23" s="34"/>
      <c r="B23" s="39"/>
      <c r="C23" s="34"/>
      <c r="D23" s="105" t="s">
        <v>34</v>
      </c>
      <c r="E23" s="34"/>
      <c r="F23" s="34"/>
      <c r="G23" s="34"/>
      <c r="H23" s="34"/>
      <c r="I23" s="105" t="s">
        <v>26</v>
      </c>
      <c r="J23" s="107" t="str">
        <f>IF('Rekapitulace stavby'!AN19="","",'Rekapitulace stavby'!AN19)</f>
        <v/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 x14ac:dyDescent="0.2">
      <c r="A24" s="34"/>
      <c r="B24" s="39"/>
      <c r="C24" s="34"/>
      <c r="D24" s="34"/>
      <c r="E24" s="107" t="str">
        <f>IF('Rekapitulace stavby'!E20="","",'Rekapitulace stavby'!E20)</f>
        <v xml:space="preserve"> </v>
      </c>
      <c r="F24" s="34"/>
      <c r="G24" s="34"/>
      <c r="H24" s="34"/>
      <c r="I24" s="105" t="s">
        <v>28</v>
      </c>
      <c r="J24" s="107" t="str">
        <f>IF('Rekapitulace stavby'!AN20="","",'Rekapitulace stavby'!AN20)</f>
        <v/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 x14ac:dyDescent="0.2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 x14ac:dyDescent="0.2">
      <c r="A26" s="34"/>
      <c r="B26" s="39"/>
      <c r="C26" s="34"/>
      <c r="D26" s="105" t="s">
        <v>36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 x14ac:dyDescent="0.2">
      <c r="A27" s="109"/>
      <c r="B27" s="110"/>
      <c r="C27" s="109"/>
      <c r="D27" s="109"/>
      <c r="E27" s="288" t="s">
        <v>19</v>
      </c>
      <c r="F27" s="288"/>
      <c r="G27" s="288"/>
      <c r="H27" s="288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 x14ac:dyDescent="0.2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 x14ac:dyDescent="0.2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 x14ac:dyDescent="0.2">
      <c r="A30" s="34"/>
      <c r="B30" s="39"/>
      <c r="C30" s="34"/>
      <c r="D30" s="113" t="s">
        <v>38</v>
      </c>
      <c r="E30" s="34"/>
      <c r="F30" s="34"/>
      <c r="G30" s="34"/>
      <c r="H30" s="34"/>
      <c r="I30" s="34"/>
      <c r="J30" s="114">
        <f>ROUND(J83,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 x14ac:dyDescent="0.2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 x14ac:dyDescent="0.2">
      <c r="A32" s="34"/>
      <c r="B32" s="39"/>
      <c r="C32" s="34"/>
      <c r="D32" s="34"/>
      <c r="E32" s="34"/>
      <c r="F32" s="115" t="s">
        <v>40</v>
      </c>
      <c r="G32" s="34"/>
      <c r="H32" s="34"/>
      <c r="I32" s="115" t="s">
        <v>39</v>
      </c>
      <c r="J32" s="115" t="s">
        <v>41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 x14ac:dyDescent="0.2">
      <c r="A33" s="34"/>
      <c r="B33" s="39"/>
      <c r="C33" s="34"/>
      <c r="D33" s="116" t="s">
        <v>42</v>
      </c>
      <c r="E33" s="105" t="s">
        <v>43</v>
      </c>
      <c r="F33" s="117">
        <f>ROUND((SUM(BE83:BE97)),  2)</f>
        <v>0</v>
      </c>
      <c r="G33" s="34"/>
      <c r="H33" s="34"/>
      <c r="I33" s="118">
        <v>0.21</v>
      </c>
      <c r="J33" s="117">
        <f>ROUND(((SUM(BE83:BE97))*I33),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 x14ac:dyDescent="0.2">
      <c r="A34" s="34"/>
      <c r="B34" s="39"/>
      <c r="C34" s="34"/>
      <c r="D34" s="34"/>
      <c r="E34" s="105" t="s">
        <v>44</v>
      </c>
      <c r="F34" s="117">
        <f>ROUND((SUM(BF83:BF97)),  2)</f>
        <v>0</v>
      </c>
      <c r="G34" s="34"/>
      <c r="H34" s="34"/>
      <c r="I34" s="118">
        <v>0.15</v>
      </c>
      <c r="J34" s="117">
        <f>ROUND(((SUM(BF83:BF97))*I34),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 x14ac:dyDescent="0.2">
      <c r="A35" s="34"/>
      <c r="B35" s="39"/>
      <c r="C35" s="34"/>
      <c r="D35" s="34"/>
      <c r="E35" s="105" t="s">
        <v>45</v>
      </c>
      <c r="F35" s="117">
        <f>ROUND((SUM(BG83:BG97)),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 x14ac:dyDescent="0.2">
      <c r="A36" s="34"/>
      <c r="B36" s="39"/>
      <c r="C36" s="34"/>
      <c r="D36" s="34"/>
      <c r="E36" s="105" t="s">
        <v>46</v>
      </c>
      <c r="F36" s="117">
        <f>ROUND((SUM(BH83:BH97)),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 x14ac:dyDescent="0.2">
      <c r="A37" s="34"/>
      <c r="B37" s="39"/>
      <c r="C37" s="34"/>
      <c r="D37" s="34"/>
      <c r="E37" s="105" t="s">
        <v>47</v>
      </c>
      <c r="F37" s="117">
        <f>ROUND((SUM(BI83:BI97)),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 x14ac:dyDescent="0.2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 x14ac:dyDescent="0.2">
      <c r="A39" s="34"/>
      <c r="B39" s="39"/>
      <c r="C39" s="119"/>
      <c r="D39" s="120" t="s">
        <v>48</v>
      </c>
      <c r="E39" s="121"/>
      <c r="F39" s="121"/>
      <c r="G39" s="122" t="s">
        <v>49</v>
      </c>
      <c r="H39" s="123" t="s">
        <v>50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 x14ac:dyDescent="0.2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hidden="1" customHeight="1" x14ac:dyDescent="0.2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hidden="1" customHeight="1" x14ac:dyDescent="0.2">
      <c r="A45" s="34"/>
      <c r="B45" s="35"/>
      <c r="C45" s="23" t="s">
        <v>101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hidden="1" customHeight="1" x14ac:dyDescent="0.2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hidden="1" customHeight="1" x14ac:dyDescent="0.2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hidden="1" customHeight="1" x14ac:dyDescent="0.2">
      <c r="A48" s="34"/>
      <c r="B48" s="35"/>
      <c r="C48" s="36"/>
      <c r="D48" s="36"/>
      <c r="E48" s="289" t="str">
        <f>E7</f>
        <v>Rekonstrukce 1NP a 2NP - obj B - SVC Radovanek 3.5.2022</v>
      </c>
      <c r="F48" s="290"/>
      <c r="G48" s="290"/>
      <c r="H48" s="290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hidden="1" customHeight="1" x14ac:dyDescent="0.2">
      <c r="A49" s="34"/>
      <c r="B49" s="35"/>
      <c r="C49" s="29" t="s">
        <v>99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hidden="1" customHeight="1" x14ac:dyDescent="0.2">
      <c r="A50" s="34"/>
      <c r="B50" s="35"/>
      <c r="C50" s="36"/>
      <c r="D50" s="36"/>
      <c r="E50" s="242" t="str">
        <f>E9</f>
        <v>x - VON</v>
      </c>
      <c r="F50" s="291"/>
      <c r="G50" s="291"/>
      <c r="H50" s="291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hidden="1" customHeight="1" x14ac:dyDescent="0.2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hidden="1" customHeight="1" x14ac:dyDescent="0.2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29" t="s">
        <v>23</v>
      </c>
      <c r="J52" s="59" t="str">
        <f>IF(J12="","",J12)</f>
        <v>4. 5. 2022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hidden="1" customHeight="1" x14ac:dyDescent="0.2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hidden="1" customHeight="1" x14ac:dyDescent="0.2">
      <c r="A54" s="34"/>
      <c r="B54" s="35"/>
      <c r="C54" s="29" t="s">
        <v>25</v>
      </c>
      <c r="D54" s="36"/>
      <c r="E54" s="36"/>
      <c r="F54" s="27" t="str">
        <f>E15</f>
        <v>Středisko volného času Radovánek</v>
      </c>
      <c r="G54" s="36"/>
      <c r="H54" s="36"/>
      <c r="I54" s="29" t="s">
        <v>31</v>
      </c>
      <c r="J54" s="32" t="str">
        <f>E21</f>
        <v>Luboš beneda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hidden="1" customHeight="1" x14ac:dyDescent="0.2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29" t="s">
        <v>34</v>
      </c>
      <c r="J55" s="32" t="str">
        <f>E24</f>
        <v xml:space="preserve"> 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hidden="1" customHeight="1" x14ac:dyDescent="0.2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hidden="1" customHeight="1" x14ac:dyDescent="0.2">
      <c r="A57" s="34"/>
      <c r="B57" s="35"/>
      <c r="C57" s="130" t="s">
        <v>102</v>
      </c>
      <c r="D57" s="131"/>
      <c r="E57" s="131"/>
      <c r="F57" s="131"/>
      <c r="G57" s="131"/>
      <c r="H57" s="131"/>
      <c r="I57" s="131"/>
      <c r="J57" s="132" t="s">
        <v>103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hidden="1" customHeight="1" x14ac:dyDescent="0.2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hidden="1" customHeight="1" x14ac:dyDescent="0.2">
      <c r="A59" s="34"/>
      <c r="B59" s="35"/>
      <c r="C59" s="133" t="s">
        <v>70</v>
      </c>
      <c r="D59" s="36"/>
      <c r="E59" s="36"/>
      <c r="F59" s="36"/>
      <c r="G59" s="36"/>
      <c r="H59" s="36"/>
      <c r="I59" s="36"/>
      <c r="J59" s="77">
        <f>J83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104</v>
      </c>
    </row>
    <row r="60" spans="1:47" s="9" customFormat="1" ht="24.95" hidden="1" customHeight="1" x14ac:dyDescent="0.2">
      <c r="B60" s="134"/>
      <c r="C60" s="135"/>
      <c r="D60" s="136" t="s">
        <v>2053</v>
      </c>
      <c r="E60" s="137"/>
      <c r="F60" s="137"/>
      <c r="G60" s="137"/>
      <c r="H60" s="137"/>
      <c r="I60" s="137"/>
      <c r="J60" s="138">
        <f>J84</f>
        <v>0</v>
      </c>
      <c r="K60" s="135"/>
      <c r="L60" s="139"/>
    </row>
    <row r="61" spans="1:47" s="10" customFormat="1" ht="19.899999999999999" hidden="1" customHeight="1" x14ac:dyDescent="0.2">
      <c r="B61" s="140"/>
      <c r="C61" s="141"/>
      <c r="D61" s="142" t="s">
        <v>2054</v>
      </c>
      <c r="E61" s="143"/>
      <c r="F61" s="143"/>
      <c r="G61" s="143"/>
      <c r="H61" s="143"/>
      <c r="I61" s="143"/>
      <c r="J61" s="144">
        <f>J85</f>
        <v>0</v>
      </c>
      <c r="K61" s="141"/>
      <c r="L61" s="145"/>
    </row>
    <row r="62" spans="1:47" s="10" customFormat="1" ht="19.899999999999999" hidden="1" customHeight="1" x14ac:dyDescent="0.2">
      <c r="B62" s="140"/>
      <c r="C62" s="141"/>
      <c r="D62" s="142" t="s">
        <v>2055</v>
      </c>
      <c r="E62" s="143"/>
      <c r="F62" s="143"/>
      <c r="G62" s="143"/>
      <c r="H62" s="143"/>
      <c r="I62" s="143"/>
      <c r="J62" s="144">
        <f>J90</f>
        <v>0</v>
      </c>
      <c r="K62" s="141"/>
      <c r="L62" s="145"/>
    </row>
    <row r="63" spans="1:47" s="10" customFormat="1" ht="19.899999999999999" hidden="1" customHeight="1" x14ac:dyDescent="0.2">
      <c r="B63" s="140"/>
      <c r="C63" s="141"/>
      <c r="D63" s="142" t="s">
        <v>2056</v>
      </c>
      <c r="E63" s="143"/>
      <c r="F63" s="143"/>
      <c r="G63" s="143"/>
      <c r="H63" s="143"/>
      <c r="I63" s="143"/>
      <c r="J63" s="144">
        <f>J93</f>
        <v>0</v>
      </c>
      <c r="K63" s="141"/>
      <c r="L63" s="145"/>
    </row>
    <row r="64" spans="1:47" s="2" customFormat="1" ht="21.75" hidden="1" customHeight="1" x14ac:dyDescent="0.2">
      <c r="A64" s="34"/>
      <c r="B64" s="35"/>
      <c r="C64" s="36"/>
      <c r="D64" s="36"/>
      <c r="E64" s="36"/>
      <c r="F64" s="36"/>
      <c r="G64" s="36"/>
      <c r="H64" s="36"/>
      <c r="I64" s="36"/>
      <c r="J64" s="36"/>
      <c r="K64" s="36"/>
      <c r="L64" s="106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5" spans="1:31" s="2" customFormat="1" ht="6.95" hidden="1" customHeight="1" x14ac:dyDescent="0.2">
      <c r="A65" s="34"/>
      <c r="B65" s="47"/>
      <c r="C65" s="48"/>
      <c r="D65" s="48"/>
      <c r="E65" s="48"/>
      <c r="F65" s="48"/>
      <c r="G65" s="48"/>
      <c r="H65" s="48"/>
      <c r="I65" s="48"/>
      <c r="J65" s="48"/>
      <c r="K65" s="48"/>
      <c r="L65" s="10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 hidden="1" x14ac:dyDescent="0.2"/>
    <row r="67" spans="1:31" ht="11.25" hidden="1" x14ac:dyDescent="0.2"/>
    <row r="68" spans="1:31" ht="11.25" hidden="1" x14ac:dyDescent="0.2"/>
    <row r="69" spans="1:31" s="2" customFormat="1" ht="6.95" customHeight="1" x14ac:dyDescent="0.2">
      <c r="A69" s="34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10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24.95" customHeight="1" x14ac:dyDescent="0.2">
      <c r="A70" s="34"/>
      <c r="B70" s="35"/>
      <c r="C70" s="23" t="s">
        <v>128</v>
      </c>
      <c r="D70" s="36"/>
      <c r="E70" s="36"/>
      <c r="F70" s="36"/>
      <c r="G70" s="36"/>
      <c r="H70" s="36"/>
      <c r="I70" s="36"/>
      <c r="J70" s="36"/>
      <c r="K70" s="36"/>
      <c r="L70" s="10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6.95" customHeight="1" x14ac:dyDescent="0.2">
      <c r="A71" s="34"/>
      <c r="B71" s="35"/>
      <c r="C71" s="36"/>
      <c r="D71" s="36"/>
      <c r="E71" s="36"/>
      <c r="F71" s="36"/>
      <c r="G71" s="36"/>
      <c r="H71" s="36"/>
      <c r="I71" s="36"/>
      <c r="J71" s="36"/>
      <c r="K71" s="36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12" customHeight="1" x14ac:dyDescent="0.2">
      <c r="A72" s="34"/>
      <c r="B72" s="35"/>
      <c r="C72" s="29" t="s">
        <v>16</v>
      </c>
      <c r="D72" s="36"/>
      <c r="E72" s="36"/>
      <c r="F72" s="36"/>
      <c r="G72" s="36"/>
      <c r="H72" s="36"/>
      <c r="I72" s="36"/>
      <c r="J72" s="36"/>
      <c r="K72" s="36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6.5" customHeight="1" x14ac:dyDescent="0.2">
      <c r="A73" s="34"/>
      <c r="B73" s="35"/>
      <c r="C73" s="36"/>
      <c r="D73" s="36"/>
      <c r="E73" s="289" t="str">
        <f>E7</f>
        <v>Rekonstrukce 1NP a 2NP - obj B - SVC Radovanek 3.5.2022</v>
      </c>
      <c r="F73" s="290"/>
      <c r="G73" s="290"/>
      <c r="H73" s="290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2" customHeight="1" x14ac:dyDescent="0.2">
      <c r="A74" s="34"/>
      <c r="B74" s="35"/>
      <c r="C74" s="29" t="s">
        <v>99</v>
      </c>
      <c r="D74" s="36"/>
      <c r="E74" s="36"/>
      <c r="F74" s="36"/>
      <c r="G74" s="36"/>
      <c r="H74" s="36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6.5" customHeight="1" x14ac:dyDescent="0.2">
      <c r="A75" s="34"/>
      <c r="B75" s="35"/>
      <c r="C75" s="36"/>
      <c r="D75" s="36"/>
      <c r="E75" s="242" t="str">
        <f>E9</f>
        <v>x - VON</v>
      </c>
      <c r="F75" s="291"/>
      <c r="G75" s="291"/>
      <c r="H75" s="291"/>
      <c r="I75" s="36"/>
      <c r="J75" s="36"/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6.95" customHeight="1" x14ac:dyDescent="0.2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2" customHeight="1" x14ac:dyDescent="0.2">
      <c r="A77" s="34"/>
      <c r="B77" s="35"/>
      <c r="C77" s="29" t="s">
        <v>21</v>
      </c>
      <c r="D77" s="36"/>
      <c r="E77" s="36"/>
      <c r="F77" s="27" t="str">
        <f>F12</f>
        <v xml:space="preserve"> </v>
      </c>
      <c r="G77" s="36"/>
      <c r="H77" s="36"/>
      <c r="I77" s="29" t="s">
        <v>23</v>
      </c>
      <c r="J77" s="59" t="str">
        <f>IF(J12="","",J12)</f>
        <v>4. 5. 2022</v>
      </c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6.95" customHeight="1" x14ac:dyDescent="0.2">
      <c r="A78" s="34"/>
      <c r="B78" s="35"/>
      <c r="C78" s="36"/>
      <c r="D78" s="36"/>
      <c r="E78" s="36"/>
      <c r="F78" s="36"/>
      <c r="G78" s="36"/>
      <c r="H78" s="36"/>
      <c r="I78" s="36"/>
      <c r="J78" s="36"/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5.2" customHeight="1" x14ac:dyDescent="0.2">
      <c r="A79" s="34"/>
      <c r="B79" s="35"/>
      <c r="C79" s="29" t="s">
        <v>25</v>
      </c>
      <c r="D79" s="36"/>
      <c r="E79" s="36"/>
      <c r="F79" s="27" t="str">
        <f>E15</f>
        <v>Středisko volného času Radovánek</v>
      </c>
      <c r="G79" s="36"/>
      <c r="H79" s="36"/>
      <c r="I79" s="29" t="s">
        <v>31</v>
      </c>
      <c r="J79" s="32" t="str">
        <f>E21</f>
        <v>Luboš beneda</v>
      </c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5.2" customHeight="1" x14ac:dyDescent="0.2">
      <c r="A80" s="34"/>
      <c r="B80" s="35"/>
      <c r="C80" s="29" t="s">
        <v>29</v>
      </c>
      <c r="D80" s="36"/>
      <c r="E80" s="36"/>
      <c r="F80" s="27" t="str">
        <f>IF(E18="","",E18)</f>
        <v>Vyplň údaj</v>
      </c>
      <c r="G80" s="36"/>
      <c r="H80" s="36"/>
      <c r="I80" s="29" t="s">
        <v>34</v>
      </c>
      <c r="J80" s="32" t="str">
        <f>E24</f>
        <v xml:space="preserve"> </v>
      </c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0.35" customHeight="1" x14ac:dyDescent="0.2">
      <c r="A81" s="34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10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11" customFormat="1" ht="29.25" customHeight="1" x14ac:dyDescent="0.2">
      <c r="A82" s="146"/>
      <c r="B82" s="147"/>
      <c r="C82" s="148" t="s">
        <v>129</v>
      </c>
      <c r="D82" s="149" t="s">
        <v>57</v>
      </c>
      <c r="E82" s="149" t="s">
        <v>53</v>
      </c>
      <c r="F82" s="149" t="s">
        <v>54</v>
      </c>
      <c r="G82" s="149" t="s">
        <v>130</v>
      </c>
      <c r="H82" s="149" t="s">
        <v>131</v>
      </c>
      <c r="I82" s="149" t="s">
        <v>132</v>
      </c>
      <c r="J82" s="149" t="s">
        <v>103</v>
      </c>
      <c r="K82" s="150" t="s">
        <v>133</v>
      </c>
      <c r="L82" s="151"/>
      <c r="M82" s="68" t="s">
        <v>19</v>
      </c>
      <c r="N82" s="69" t="s">
        <v>42</v>
      </c>
      <c r="O82" s="69" t="s">
        <v>134</v>
      </c>
      <c r="P82" s="69" t="s">
        <v>135</v>
      </c>
      <c r="Q82" s="69" t="s">
        <v>136</v>
      </c>
      <c r="R82" s="69" t="s">
        <v>137</v>
      </c>
      <c r="S82" s="69" t="s">
        <v>138</v>
      </c>
      <c r="T82" s="70" t="s">
        <v>139</v>
      </c>
      <c r="U82" s="146"/>
      <c r="V82" s="146"/>
      <c r="W82" s="146"/>
      <c r="X82" s="146"/>
      <c r="Y82" s="146"/>
      <c r="Z82" s="146"/>
      <c r="AA82" s="146"/>
      <c r="AB82" s="146"/>
      <c r="AC82" s="146"/>
      <c r="AD82" s="146"/>
      <c r="AE82" s="146"/>
    </row>
    <row r="83" spans="1:65" s="2" customFormat="1" ht="22.9" customHeight="1" x14ac:dyDescent="0.25">
      <c r="A83" s="34"/>
      <c r="B83" s="35"/>
      <c r="C83" s="75" t="s">
        <v>140</v>
      </c>
      <c r="D83" s="36"/>
      <c r="E83" s="36"/>
      <c r="F83" s="36"/>
      <c r="G83" s="36"/>
      <c r="H83" s="36"/>
      <c r="I83" s="36"/>
      <c r="J83" s="152">
        <f>BK83</f>
        <v>0</v>
      </c>
      <c r="K83" s="36"/>
      <c r="L83" s="39"/>
      <c r="M83" s="71"/>
      <c r="N83" s="153"/>
      <c r="O83" s="72"/>
      <c r="P83" s="154">
        <f>P84</f>
        <v>0</v>
      </c>
      <c r="Q83" s="72"/>
      <c r="R83" s="154">
        <f>R84</f>
        <v>0</v>
      </c>
      <c r="S83" s="72"/>
      <c r="T83" s="155">
        <f>T84</f>
        <v>0</v>
      </c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T83" s="17" t="s">
        <v>71</v>
      </c>
      <c r="AU83" s="17" t="s">
        <v>104</v>
      </c>
      <c r="BK83" s="156">
        <f>BK84</f>
        <v>0</v>
      </c>
    </row>
    <row r="84" spans="1:65" s="12" customFormat="1" ht="25.9" customHeight="1" x14ac:dyDescent="0.2">
      <c r="B84" s="157"/>
      <c r="C84" s="158"/>
      <c r="D84" s="159" t="s">
        <v>71</v>
      </c>
      <c r="E84" s="160" t="s">
        <v>2057</v>
      </c>
      <c r="F84" s="160" t="s">
        <v>2058</v>
      </c>
      <c r="G84" s="158"/>
      <c r="H84" s="158"/>
      <c r="I84" s="161"/>
      <c r="J84" s="162">
        <f>BK84</f>
        <v>0</v>
      </c>
      <c r="K84" s="158"/>
      <c r="L84" s="163"/>
      <c r="M84" s="164"/>
      <c r="N84" s="165"/>
      <c r="O84" s="165"/>
      <c r="P84" s="166">
        <f>P85+P90+P93</f>
        <v>0</v>
      </c>
      <c r="Q84" s="165"/>
      <c r="R84" s="166">
        <f>R85+R90+R93</f>
        <v>0</v>
      </c>
      <c r="S84" s="165"/>
      <c r="T84" s="167">
        <f>T85+T90+T93</f>
        <v>0</v>
      </c>
      <c r="AR84" s="168" t="s">
        <v>185</v>
      </c>
      <c r="AT84" s="169" t="s">
        <v>71</v>
      </c>
      <c r="AU84" s="169" t="s">
        <v>72</v>
      </c>
      <c r="AY84" s="168" t="s">
        <v>143</v>
      </c>
      <c r="BK84" s="170">
        <f>BK85+BK90+BK93</f>
        <v>0</v>
      </c>
    </row>
    <row r="85" spans="1:65" s="12" customFormat="1" ht="22.9" customHeight="1" x14ac:dyDescent="0.2">
      <c r="B85" s="157"/>
      <c r="C85" s="158"/>
      <c r="D85" s="159" t="s">
        <v>71</v>
      </c>
      <c r="E85" s="171" t="s">
        <v>2059</v>
      </c>
      <c r="F85" s="171" t="s">
        <v>2060</v>
      </c>
      <c r="G85" s="158"/>
      <c r="H85" s="158"/>
      <c r="I85" s="161"/>
      <c r="J85" s="172">
        <f>BK85</f>
        <v>0</v>
      </c>
      <c r="K85" s="158"/>
      <c r="L85" s="163"/>
      <c r="M85" s="164"/>
      <c r="N85" s="165"/>
      <c r="O85" s="165"/>
      <c r="P85" s="166">
        <f>SUM(P86:P89)</f>
        <v>0</v>
      </c>
      <c r="Q85" s="165"/>
      <c r="R85" s="166">
        <f>SUM(R86:R89)</f>
        <v>0</v>
      </c>
      <c r="S85" s="165"/>
      <c r="T85" s="167">
        <f>SUM(T86:T89)</f>
        <v>0</v>
      </c>
      <c r="AR85" s="168" t="s">
        <v>185</v>
      </c>
      <c r="AT85" s="169" t="s">
        <v>71</v>
      </c>
      <c r="AU85" s="169" t="s">
        <v>80</v>
      </c>
      <c r="AY85" s="168" t="s">
        <v>143</v>
      </c>
      <c r="BK85" s="170">
        <f>SUM(BK86:BK89)</f>
        <v>0</v>
      </c>
    </row>
    <row r="86" spans="1:65" s="2" customFormat="1" ht="16.5" customHeight="1" x14ac:dyDescent="0.2">
      <c r="A86" s="34"/>
      <c r="B86" s="35"/>
      <c r="C86" s="173" t="s">
        <v>80</v>
      </c>
      <c r="D86" s="173" t="s">
        <v>146</v>
      </c>
      <c r="E86" s="174" t="s">
        <v>2061</v>
      </c>
      <c r="F86" s="175" t="s">
        <v>2062</v>
      </c>
      <c r="G86" s="176" t="s">
        <v>2063</v>
      </c>
      <c r="H86" s="177">
        <v>1</v>
      </c>
      <c r="I86" s="178"/>
      <c r="J86" s="179">
        <f>ROUND(I86*H86,2)</f>
        <v>0</v>
      </c>
      <c r="K86" s="175" t="s">
        <v>150</v>
      </c>
      <c r="L86" s="39"/>
      <c r="M86" s="180" t="s">
        <v>19</v>
      </c>
      <c r="N86" s="181" t="s">
        <v>43</v>
      </c>
      <c r="O86" s="64"/>
      <c r="P86" s="182">
        <f>O86*H86</f>
        <v>0</v>
      </c>
      <c r="Q86" s="182">
        <v>0</v>
      </c>
      <c r="R86" s="182">
        <f>Q86*H86</f>
        <v>0</v>
      </c>
      <c r="S86" s="182">
        <v>0</v>
      </c>
      <c r="T86" s="183">
        <f>S86*H86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184" t="s">
        <v>151</v>
      </c>
      <c r="AT86" s="184" t="s">
        <v>146</v>
      </c>
      <c r="AU86" s="184" t="s">
        <v>82</v>
      </c>
      <c r="AY86" s="17" t="s">
        <v>143</v>
      </c>
      <c r="BE86" s="185">
        <f>IF(N86="základní",J86,0)</f>
        <v>0</v>
      </c>
      <c r="BF86" s="185">
        <f>IF(N86="snížená",J86,0)</f>
        <v>0</v>
      </c>
      <c r="BG86" s="185">
        <f>IF(N86="zákl. přenesená",J86,0)</f>
        <v>0</v>
      </c>
      <c r="BH86" s="185">
        <f>IF(N86="sníž. přenesená",J86,0)</f>
        <v>0</v>
      </c>
      <c r="BI86" s="185">
        <f>IF(N86="nulová",J86,0)</f>
        <v>0</v>
      </c>
      <c r="BJ86" s="17" t="s">
        <v>80</v>
      </c>
      <c r="BK86" s="185">
        <f>ROUND(I86*H86,2)</f>
        <v>0</v>
      </c>
      <c r="BL86" s="17" t="s">
        <v>151</v>
      </c>
      <c r="BM86" s="184" t="s">
        <v>82</v>
      </c>
    </row>
    <row r="87" spans="1:65" s="2" customFormat="1" ht="11.25" x14ac:dyDescent="0.2">
      <c r="A87" s="34"/>
      <c r="B87" s="35"/>
      <c r="C87" s="36"/>
      <c r="D87" s="186" t="s">
        <v>152</v>
      </c>
      <c r="E87" s="36"/>
      <c r="F87" s="187" t="s">
        <v>2064</v>
      </c>
      <c r="G87" s="36"/>
      <c r="H87" s="36"/>
      <c r="I87" s="188"/>
      <c r="J87" s="36"/>
      <c r="K87" s="36"/>
      <c r="L87" s="39"/>
      <c r="M87" s="189"/>
      <c r="N87" s="190"/>
      <c r="O87" s="64"/>
      <c r="P87" s="64"/>
      <c r="Q87" s="64"/>
      <c r="R87" s="64"/>
      <c r="S87" s="64"/>
      <c r="T87" s="65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7" t="s">
        <v>152</v>
      </c>
      <c r="AU87" s="17" t="s">
        <v>82</v>
      </c>
    </row>
    <row r="88" spans="1:65" s="2" customFormat="1" ht="16.5" customHeight="1" x14ac:dyDescent="0.2">
      <c r="A88" s="34"/>
      <c r="B88" s="35"/>
      <c r="C88" s="173" t="s">
        <v>82</v>
      </c>
      <c r="D88" s="173" t="s">
        <v>146</v>
      </c>
      <c r="E88" s="174" t="s">
        <v>2065</v>
      </c>
      <c r="F88" s="175" t="s">
        <v>2066</v>
      </c>
      <c r="G88" s="176" t="s">
        <v>2063</v>
      </c>
      <c r="H88" s="177">
        <v>1</v>
      </c>
      <c r="I88" s="178"/>
      <c r="J88" s="179">
        <f>ROUND(I88*H88,2)</f>
        <v>0</v>
      </c>
      <c r="K88" s="175" t="s">
        <v>150</v>
      </c>
      <c r="L88" s="39"/>
      <c r="M88" s="180" t="s">
        <v>19</v>
      </c>
      <c r="N88" s="181" t="s">
        <v>43</v>
      </c>
      <c r="O88" s="64"/>
      <c r="P88" s="182">
        <f>O88*H88</f>
        <v>0</v>
      </c>
      <c r="Q88" s="182">
        <v>0</v>
      </c>
      <c r="R88" s="182">
        <f>Q88*H88</f>
        <v>0</v>
      </c>
      <c r="S88" s="182">
        <v>0</v>
      </c>
      <c r="T88" s="183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84" t="s">
        <v>151</v>
      </c>
      <c r="AT88" s="184" t="s">
        <v>146</v>
      </c>
      <c r="AU88" s="184" t="s">
        <v>82</v>
      </c>
      <c r="AY88" s="17" t="s">
        <v>143</v>
      </c>
      <c r="BE88" s="185">
        <f>IF(N88="základní",J88,0)</f>
        <v>0</v>
      </c>
      <c r="BF88" s="185">
        <f>IF(N88="snížená",J88,0)</f>
        <v>0</v>
      </c>
      <c r="BG88" s="185">
        <f>IF(N88="zákl. přenesená",J88,0)</f>
        <v>0</v>
      </c>
      <c r="BH88" s="185">
        <f>IF(N88="sníž. přenesená",J88,0)</f>
        <v>0</v>
      </c>
      <c r="BI88" s="185">
        <f>IF(N88="nulová",J88,0)</f>
        <v>0</v>
      </c>
      <c r="BJ88" s="17" t="s">
        <v>80</v>
      </c>
      <c r="BK88" s="185">
        <f>ROUND(I88*H88,2)</f>
        <v>0</v>
      </c>
      <c r="BL88" s="17" t="s">
        <v>151</v>
      </c>
      <c r="BM88" s="184" t="s">
        <v>151</v>
      </c>
    </row>
    <row r="89" spans="1:65" s="2" customFormat="1" ht="11.25" x14ac:dyDescent="0.2">
      <c r="A89" s="34"/>
      <c r="B89" s="35"/>
      <c r="C89" s="36"/>
      <c r="D89" s="186" t="s">
        <v>152</v>
      </c>
      <c r="E89" s="36"/>
      <c r="F89" s="187" t="s">
        <v>2067</v>
      </c>
      <c r="G89" s="36"/>
      <c r="H89" s="36"/>
      <c r="I89" s="188"/>
      <c r="J89" s="36"/>
      <c r="K89" s="36"/>
      <c r="L89" s="39"/>
      <c r="M89" s="189"/>
      <c r="N89" s="190"/>
      <c r="O89" s="64"/>
      <c r="P89" s="64"/>
      <c r="Q89" s="64"/>
      <c r="R89" s="64"/>
      <c r="S89" s="64"/>
      <c r="T89" s="65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7" t="s">
        <v>152</v>
      </c>
      <c r="AU89" s="17" t="s">
        <v>82</v>
      </c>
    </row>
    <row r="90" spans="1:65" s="12" customFormat="1" ht="22.9" customHeight="1" x14ac:dyDescent="0.2">
      <c r="B90" s="157"/>
      <c r="C90" s="158"/>
      <c r="D90" s="159" t="s">
        <v>71</v>
      </c>
      <c r="E90" s="171" t="s">
        <v>2068</v>
      </c>
      <c r="F90" s="171" t="s">
        <v>2069</v>
      </c>
      <c r="G90" s="158"/>
      <c r="H90" s="158"/>
      <c r="I90" s="161"/>
      <c r="J90" s="172">
        <f>BK90</f>
        <v>0</v>
      </c>
      <c r="K90" s="158"/>
      <c r="L90" s="163"/>
      <c r="M90" s="164"/>
      <c r="N90" s="165"/>
      <c r="O90" s="165"/>
      <c r="P90" s="166">
        <f>SUM(P91:P92)</f>
        <v>0</v>
      </c>
      <c r="Q90" s="165"/>
      <c r="R90" s="166">
        <f>SUM(R91:R92)</f>
        <v>0</v>
      </c>
      <c r="S90" s="165"/>
      <c r="T90" s="167">
        <f>SUM(T91:T92)</f>
        <v>0</v>
      </c>
      <c r="AR90" s="168" t="s">
        <v>185</v>
      </c>
      <c r="AT90" s="169" t="s">
        <v>71</v>
      </c>
      <c r="AU90" s="169" t="s">
        <v>80</v>
      </c>
      <c r="AY90" s="168" t="s">
        <v>143</v>
      </c>
      <c r="BK90" s="170">
        <f>SUM(BK91:BK92)</f>
        <v>0</v>
      </c>
    </row>
    <row r="91" spans="1:65" s="2" customFormat="1" ht="16.5" customHeight="1" x14ac:dyDescent="0.2">
      <c r="A91" s="34"/>
      <c r="B91" s="35"/>
      <c r="C91" s="173" t="s">
        <v>162</v>
      </c>
      <c r="D91" s="173" t="s">
        <v>146</v>
      </c>
      <c r="E91" s="174" t="s">
        <v>2070</v>
      </c>
      <c r="F91" s="175" t="s">
        <v>2069</v>
      </c>
      <c r="G91" s="176" t="s">
        <v>2063</v>
      </c>
      <c r="H91" s="177">
        <v>1</v>
      </c>
      <c r="I91" s="178"/>
      <c r="J91" s="179">
        <f>ROUND(I91*H91,2)</f>
        <v>0</v>
      </c>
      <c r="K91" s="175" t="s">
        <v>150</v>
      </c>
      <c r="L91" s="39"/>
      <c r="M91" s="180" t="s">
        <v>19</v>
      </c>
      <c r="N91" s="181" t="s">
        <v>43</v>
      </c>
      <c r="O91" s="64"/>
      <c r="P91" s="182">
        <f>O91*H91</f>
        <v>0</v>
      </c>
      <c r="Q91" s="182">
        <v>0</v>
      </c>
      <c r="R91" s="182">
        <f>Q91*H91</f>
        <v>0</v>
      </c>
      <c r="S91" s="182">
        <v>0</v>
      </c>
      <c r="T91" s="183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84" t="s">
        <v>151</v>
      </c>
      <c r="AT91" s="184" t="s">
        <v>146</v>
      </c>
      <c r="AU91" s="184" t="s">
        <v>82</v>
      </c>
      <c r="AY91" s="17" t="s">
        <v>143</v>
      </c>
      <c r="BE91" s="185">
        <f>IF(N91="základní",J91,0)</f>
        <v>0</v>
      </c>
      <c r="BF91" s="185">
        <f>IF(N91="snížená",J91,0)</f>
        <v>0</v>
      </c>
      <c r="BG91" s="185">
        <f>IF(N91="zákl. přenesená",J91,0)</f>
        <v>0</v>
      </c>
      <c r="BH91" s="185">
        <f>IF(N91="sníž. přenesená",J91,0)</f>
        <v>0</v>
      </c>
      <c r="BI91" s="185">
        <f>IF(N91="nulová",J91,0)</f>
        <v>0</v>
      </c>
      <c r="BJ91" s="17" t="s">
        <v>80</v>
      </c>
      <c r="BK91" s="185">
        <f>ROUND(I91*H91,2)</f>
        <v>0</v>
      </c>
      <c r="BL91" s="17" t="s">
        <v>151</v>
      </c>
      <c r="BM91" s="184" t="s">
        <v>167</v>
      </c>
    </row>
    <row r="92" spans="1:65" s="2" customFormat="1" ht="11.25" x14ac:dyDescent="0.2">
      <c r="A92" s="34"/>
      <c r="B92" s="35"/>
      <c r="C92" s="36"/>
      <c r="D92" s="186" t="s">
        <v>152</v>
      </c>
      <c r="E92" s="36"/>
      <c r="F92" s="187" t="s">
        <v>2071</v>
      </c>
      <c r="G92" s="36"/>
      <c r="H92" s="36"/>
      <c r="I92" s="188"/>
      <c r="J92" s="36"/>
      <c r="K92" s="36"/>
      <c r="L92" s="39"/>
      <c r="M92" s="189"/>
      <c r="N92" s="190"/>
      <c r="O92" s="64"/>
      <c r="P92" s="64"/>
      <c r="Q92" s="64"/>
      <c r="R92" s="64"/>
      <c r="S92" s="64"/>
      <c r="T92" s="65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7" t="s">
        <v>152</v>
      </c>
      <c r="AU92" s="17" t="s">
        <v>82</v>
      </c>
    </row>
    <row r="93" spans="1:65" s="12" customFormat="1" ht="22.9" customHeight="1" x14ac:dyDescent="0.2">
      <c r="B93" s="157"/>
      <c r="C93" s="158"/>
      <c r="D93" s="159" t="s">
        <v>71</v>
      </c>
      <c r="E93" s="171" t="s">
        <v>2072</v>
      </c>
      <c r="F93" s="171" t="s">
        <v>2073</v>
      </c>
      <c r="G93" s="158"/>
      <c r="H93" s="158"/>
      <c r="I93" s="161"/>
      <c r="J93" s="172">
        <f>BK93</f>
        <v>0</v>
      </c>
      <c r="K93" s="158"/>
      <c r="L93" s="163"/>
      <c r="M93" s="164"/>
      <c r="N93" s="165"/>
      <c r="O93" s="165"/>
      <c r="P93" s="166">
        <f>SUM(P94:P97)</f>
        <v>0</v>
      </c>
      <c r="Q93" s="165"/>
      <c r="R93" s="166">
        <f>SUM(R94:R97)</f>
        <v>0</v>
      </c>
      <c r="S93" s="165"/>
      <c r="T93" s="167">
        <f>SUM(T94:T97)</f>
        <v>0</v>
      </c>
      <c r="AR93" s="168" t="s">
        <v>185</v>
      </c>
      <c r="AT93" s="169" t="s">
        <v>71</v>
      </c>
      <c r="AU93" s="169" t="s">
        <v>80</v>
      </c>
      <c r="AY93" s="168" t="s">
        <v>143</v>
      </c>
      <c r="BK93" s="170">
        <f>SUM(BK94:BK97)</f>
        <v>0</v>
      </c>
    </row>
    <row r="94" spans="1:65" s="2" customFormat="1" ht="16.5" customHeight="1" x14ac:dyDescent="0.2">
      <c r="A94" s="34"/>
      <c r="B94" s="35"/>
      <c r="C94" s="173" t="s">
        <v>151</v>
      </c>
      <c r="D94" s="173" t="s">
        <v>146</v>
      </c>
      <c r="E94" s="174" t="s">
        <v>2074</v>
      </c>
      <c r="F94" s="175" t="s">
        <v>2075</v>
      </c>
      <c r="G94" s="176" t="s">
        <v>2063</v>
      </c>
      <c r="H94" s="177">
        <v>1</v>
      </c>
      <c r="I94" s="178"/>
      <c r="J94" s="179">
        <f>ROUND(I94*H94,2)</f>
        <v>0</v>
      </c>
      <c r="K94" s="175" t="s">
        <v>150</v>
      </c>
      <c r="L94" s="39"/>
      <c r="M94" s="180" t="s">
        <v>19</v>
      </c>
      <c r="N94" s="181" t="s">
        <v>43</v>
      </c>
      <c r="O94" s="64"/>
      <c r="P94" s="182">
        <f>O94*H94</f>
        <v>0</v>
      </c>
      <c r="Q94" s="182">
        <v>0</v>
      </c>
      <c r="R94" s="182">
        <f>Q94*H94</f>
        <v>0</v>
      </c>
      <c r="S94" s="182">
        <v>0</v>
      </c>
      <c r="T94" s="183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84" t="s">
        <v>151</v>
      </c>
      <c r="AT94" s="184" t="s">
        <v>146</v>
      </c>
      <c r="AU94" s="184" t="s">
        <v>82</v>
      </c>
      <c r="AY94" s="17" t="s">
        <v>143</v>
      </c>
      <c r="BE94" s="185">
        <f>IF(N94="základní",J94,0)</f>
        <v>0</v>
      </c>
      <c r="BF94" s="185">
        <f>IF(N94="snížená",J94,0)</f>
        <v>0</v>
      </c>
      <c r="BG94" s="185">
        <f>IF(N94="zákl. přenesená",J94,0)</f>
        <v>0</v>
      </c>
      <c r="BH94" s="185">
        <f>IF(N94="sníž. přenesená",J94,0)</f>
        <v>0</v>
      </c>
      <c r="BI94" s="185">
        <f>IF(N94="nulová",J94,0)</f>
        <v>0</v>
      </c>
      <c r="BJ94" s="17" t="s">
        <v>80</v>
      </c>
      <c r="BK94" s="185">
        <f>ROUND(I94*H94,2)</f>
        <v>0</v>
      </c>
      <c r="BL94" s="17" t="s">
        <v>151</v>
      </c>
      <c r="BM94" s="184" t="s">
        <v>158</v>
      </c>
    </row>
    <row r="95" spans="1:65" s="2" customFormat="1" ht="11.25" x14ac:dyDescent="0.2">
      <c r="A95" s="34"/>
      <c r="B95" s="35"/>
      <c r="C95" s="36"/>
      <c r="D95" s="186" t="s">
        <v>152</v>
      </c>
      <c r="E95" s="36"/>
      <c r="F95" s="187" t="s">
        <v>2076</v>
      </c>
      <c r="G95" s="36"/>
      <c r="H95" s="36"/>
      <c r="I95" s="188"/>
      <c r="J95" s="36"/>
      <c r="K95" s="36"/>
      <c r="L95" s="39"/>
      <c r="M95" s="189"/>
      <c r="N95" s="190"/>
      <c r="O95" s="64"/>
      <c r="P95" s="64"/>
      <c r="Q95" s="64"/>
      <c r="R95" s="64"/>
      <c r="S95" s="64"/>
      <c r="T95" s="65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7" t="s">
        <v>152</v>
      </c>
      <c r="AU95" s="17" t="s">
        <v>82</v>
      </c>
    </row>
    <row r="96" spans="1:65" s="2" customFormat="1" ht="16.5" customHeight="1" x14ac:dyDescent="0.2">
      <c r="A96" s="34"/>
      <c r="B96" s="35"/>
      <c r="C96" s="173" t="s">
        <v>185</v>
      </c>
      <c r="D96" s="173" t="s">
        <v>146</v>
      </c>
      <c r="E96" s="174" t="s">
        <v>2077</v>
      </c>
      <c r="F96" s="175" t="s">
        <v>2078</v>
      </c>
      <c r="G96" s="176" t="s">
        <v>2063</v>
      </c>
      <c r="H96" s="177">
        <v>1</v>
      </c>
      <c r="I96" s="178"/>
      <c r="J96" s="179">
        <f>ROUND(I96*H96,2)</f>
        <v>0</v>
      </c>
      <c r="K96" s="175" t="s">
        <v>150</v>
      </c>
      <c r="L96" s="39"/>
      <c r="M96" s="180" t="s">
        <v>19</v>
      </c>
      <c r="N96" s="181" t="s">
        <v>43</v>
      </c>
      <c r="O96" s="64"/>
      <c r="P96" s="182">
        <f>O96*H96</f>
        <v>0</v>
      </c>
      <c r="Q96" s="182">
        <v>0</v>
      </c>
      <c r="R96" s="182">
        <f>Q96*H96</f>
        <v>0</v>
      </c>
      <c r="S96" s="182">
        <v>0</v>
      </c>
      <c r="T96" s="183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4" t="s">
        <v>151</v>
      </c>
      <c r="AT96" s="184" t="s">
        <v>146</v>
      </c>
      <c r="AU96" s="184" t="s">
        <v>82</v>
      </c>
      <c r="AY96" s="17" t="s">
        <v>143</v>
      </c>
      <c r="BE96" s="185">
        <f>IF(N96="základní",J96,0)</f>
        <v>0</v>
      </c>
      <c r="BF96" s="185">
        <f>IF(N96="snížená",J96,0)</f>
        <v>0</v>
      </c>
      <c r="BG96" s="185">
        <f>IF(N96="zákl. přenesená",J96,0)</f>
        <v>0</v>
      </c>
      <c r="BH96" s="185">
        <f>IF(N96="sníž. přenesená",J96,0)</f>
        <v>0</v>
      </c>
      <c r="BI96" s="185">
        <f>IF(N96="nulová",J96,0)</f>
        <v>0</v>
      </c>
      <c r="BJ96" s="17" t="s">
        <v>80</v>
      </c>
      <c r="BK96" s="185">
        <f>ROUND(I96*H96,2)</f>
        <v>0</v>
      </c>
      <c r="BL96" s="17" t="s">
        <v>151</v>
      </c>
      <c r="BM96" s="184" t="s">
        <v>176</v>
      </c>
    </row>
    <row r="97" spans="1:47" s="2" customFormat="1" ht="11.25" x14ac:dyDescent="0.2">
      <c r="A97" s="34"/>
      <c r="B97" s="35"/>
      <c r="C97" s="36"/>
      <c r="D97" s="186" t="s">
        <v>152</v>
      </c>
      <c r="E97" s="36"/>
      <c r="F97" s="187" t="s">
        <v>2079</v>
      </c>
      <c r="G97" s="36"/>
      <c r="H97" s="36"/>
      <c r="I97" s="188"/>
      <c r="J97" s="36"/>
      <c r="K97" s="36"/>
      <c r="L97" s="39"/>
      <c r="M97" s="234"/>
      <c r="N97" s="235"/>
      <c r="O97" s="236"/>
      <c r="P97" s="236"/>
      <c r="Q97" s="236"/>
      <c r="R97" s="236"/>
      <c r="S97" s="236"/>
      <c r="T97" s="237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152</v>
      </c>
      <c r="AU97" s="17" t="s">
        <v>82</v>
      </c>
    </row>
    <row r="98" spans="1:47" s="2" customFormat="1" ht="6.95" customHeight="1" x14ac:dyDescent="0.2">
      <c r="A98" s="34"/>
      <c r="B98" s="47"/>
      <c r="C98" s="48"/>
      <c r="D98" s="48"/>
      <c r="E98" s="48"/>
      <c r="F98" s="48"/>
      <c r="G98" s="48"/>
      <c r="H98" s="48"/>
      <c r="I98" s="48"/>
      <c r="J98" s="48"/>
      <c r="K98" s="48"/>
      <c r="L98" s="39"/>
      <c r="M98" s="34"/>
      <c r="O98" s="34"/>
      <c r="P98" s="34"/>
      <c r="Q98" s="34"/>
      <c r="R98" s="34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</sheetData>
  <sheetProtection algorithmName="SHA-512" hashValue="N/KK6ttS6AScDpF8K/S7MEM2QB+GQN8SNz+KXe7zxAf415TgbCt59jw9OvPzUxUXQ5q9DfjHdd2aDRcGPTiasQ==" saltValue="426yRbmLfHr6/FdJ6vvswPX5u5SdvBZsfEIsCiJYpICpYaNGPwu8q2pwRKGPnD6SLQJf3zV+bZ0FL4OXq7f79w==" spinCount="100000" sheet="1" objects="1" scenarios="1" formatColumns="0" formatRows="0" autoFilter="0"/>
  <autoFilter ref="C82:K97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hyperlinks>
    <hyperlink ref="F87" r:id="rId1"/>
    <hyperlink ref="F89" r:id="rId2"/>
    <hyperlink ref="F92" r:id="rId3"/>
    <hyperlink ref="F95" r:id="rId4"/>
    <hyperlink ref="F97" r:id="rId5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14</vt:i4>
      </vt:variant>
    </vt:vector>
  </HeadingPairs>
  <TitlesOfParts>
    <vt:vector size="21" baseType="lpstr">
      <vt:lpstr>Rekapitulace stavby</vt:lpstr>
      <vt:lpstr>a - Stavební část</vt:lpstr>
      <vt:lpstr>b - Elektroinstalace</vt:lpstr>
      <vt:lpstr>c - Slaboproud</vt:lpstr>
      <vt:lpstr>d - ZTI</vt:lpstr>
      <vt:lpstr>e - ÚT</vt:lpstr>
      <vt:lpstr>x - VON</vt:lpstr>
      <vt:lpstr>'a - Stavební část'!Názvy_tisku</vt:lpstr>
      <vt:lpstr>'b - Elektroinstalace'!Názvy_tisku</vt:lpstr>
      <vt:lpstr>'c - Slaboproud'!Názvy_tisku</vt:lpstr>
      <vt:lpstr>'d - ZTI'!Názvy_tisku</vt:lpstr>
      <vt:lpstr>'e - ÚT'!Názvy_tisku</vt:lpstr>
      <vt:lpstr>'Rekapitulace stavby'!Názvy_tisku</vt:lpstr>
      <vt:lpstr>'x - VON'!Názvy_tisku</vt:lpstr>
      <vt:lpstr>'a - Stavební část'!Oblast_tisku</vt:lpstr>
      <vt:lpstr>'b - Elektroinstalace'!Oblast_tisku</vt:lpstr>
      <vt:lpstr>'c - Slaboproud'!Oblast_tisku</vt:lpstr>
      <vt:lpstr>'d - ZTI'!Oblast_tisku</vt:lpstr>
      <vt:lpstr>'e - ÚT'!Oblast_tisku</vt:lpstr>
      <vt:lpstr>'Rekapitulace stavby'!Oblast_tisku</vt:lpstr>
      <vt:lpstr>'x - VON'!Oblast_tisku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Chaloupek</dc:creator>
  <cp:lastModifiedBy>Milan Froněk</cp:lastModifiedBy>
  <dcterms:created xsi:type="dcterms:W3CDTF">2022-05-04T07:06:48Z</dcterms:created>
  <dcterms:modified xsi:type="dcterms:W3CDTF">2022-05-06T05:33:03Z</dcterms:modified>
</cp:coreProperties>
</file>