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ZL4 k VV - Dotazy č. 17" sheetId="2" r:id="rId2"/>
  </sheets>
  <definedNames>
    <definedName name="_xlnm.Print_Area" localSheetId="0">'Rekapitulace stavby'!$D$4:$AO$36,'Rekapitulace stavby'!$C$42:$AQ$57</definedName>
    <definedName name="_xlnm._FilterDatabase" localSheetId="1" hidden="1">'ZL4 k VV - Dotazy č. 17'!$C$89:$K$113</definedName>
    <definedName name="_xlnm.Print_Area" localSheetId="1">'ZL4 k VV - Dotazy č. 17'!$C$4:$J$41,'ZL4 k VV - Dotazy č. 17'!$C$47:$J$69,'ZL4 k VV - Dotazy č. 17'!$C$75:$K$113</definedName>
    <definedName name="_xlnm.Print_Titles" localSheetId="0">'Rekapitulace stavby'!$52:$52</definedName>
    <definedName name="_xlnm.Print_Titles" localSheetId="1">'ZL4 k VV - Dotazy č. 17'!$89:$89</definedName>
  </definedNames>
  <calcPr fullCalcOnLoad="1"/>
</workbook>
</file>

<file path=xl/sharedStrings.xml><?xml version="1.0" encoding="utf-8"?>
<sst xmlns="http://schemas.openxmlformats.org/spreadsheetml/2006/main" count="520" uniqueCount="202">
  <si>
    <t>Export Komplet</t>
  </si>
  <si>
    <t>VZ</t>
  </si>
  <si>
    <t>2.0</t>
  </si>
  <si>
    <t>ZAMOK</t>
  </si>
  <si>
    <t>False</t>
  </si>
  <si>
    <t>{ead23957-566b-4ba8-87d1-28f2812601a2}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</si>
  <si>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</si>
  <si>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</si>
  <si>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</si>
  <si>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</si>
  <si>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</si>
  <si>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</si>
  <si>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</si>
  <si>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</si>
  <si>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</si>
  <si>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</si>
  <si>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</si>
  <si>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</si>
  <si>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</si>
  <si>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</si>
  <si>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</si>
  <si>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</si>
  <si>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</si>
  <si>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</si>
  <si>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</si>
  <si>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</si>
  <si>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</si>
  <si>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</si>
  <si>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</si>
  <si>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</si>
  <si>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</si>
  <si>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</si>
  <si>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</si>
  <si>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</si>
  <si>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</si>
  <si>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</si>
  <si>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</si>
  <si>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</si>
  <si>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</si>
  <si>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</si>
  <si>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</si>
  <si>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</si>
  <si>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</si>
  <si>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</si>
  <si>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</si>
  <si>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</si>
  <si>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</si>
  <si>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</si>
  <si>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</si>
  <si>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</si>
  <si>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</si>
  <si>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</si>
  <si>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</si>
  <si>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</si>
  <si>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</si>
  <si>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</si>
  <si>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</si>
  <si>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</si>
  <si>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</si>
  <si>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</si>
  <si>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</si>
  <si>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</si>
  <si>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</si>
  <si>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</si>
  <si>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</si>
  <si>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</si>
  <si>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</si>
  <si>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</si>
  <si>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</si>
  <si>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</si>
  <si>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</si>
  <si>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</si>
  <si>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</si>
  <si>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</si>
  <si>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</si>
  <si>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</si>
  <si>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</si>
  <si>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</si>
  <si>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</si>
  <si>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</si>
  <si>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</si>
  <si>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</si>
  <si>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</si>
  <si>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II.</t>
  </si>
  <si>
    <t>Změnové listy dle dotazů ze zadávacího řízení</t>
  </si>
  <si>
    <t>STA</t>
  </si>
  <si>
    <t>1</t>
  </si>
  <si>
    <t>{15428e02-2a9a-4014-ad92-17344be926eb}</t>
  </si>
  <si>
    <t>2</t>
  </si>
  <si>
    <t>/</t>
  </si>
  <si>
    <t>ZL4 k VV</t>
  </si>
  <si>
    <t>Dotazy č. 17</t>
  </si>
  <si>
    <t>Soupis</t>
  </si>
  <si>
    <t>{5e640184-edc9-41b5-a534-16360af82c0a}</t>
  </si>
  <si>
    <t>KRYCÍ LIST SOUPISU PRACÍ</t>
  </si>
  <si>
    <t>Objekt:</t>
  </si>
  <si>
    <t>II. - Změnové listy dle dotazů ze zadávacího řízení</t>
  </si>
  <si>
    <t>Soupis:</t>
  </si>
  <si>
    <t>ZL4 k VV - Dotazy č. 17</t>
  </si>
  <si>
    <t>REKAPITULACE ČLENĚNÍ SOUPISU PRACÍ</t>
  </si>
  <si>
    <t>Kód dílu - Popis</t>
  </si>
  <si>
    <t>Cena celkem [CZK]</t>
  </si>
  <si>
    <t>-1</t>
  </si>
  <si>
    <t>IO.00 - Vrty a primární okruh pro TČ</t>
  </si>
  <si>
    <t xml:space="preserve">    SO.01.A.II - Objekt SO.01.A - materiál na propojení a sdružení vrtů</t>
  </si>
  <si>
    <t xml:space="preserve">    SO.01.A.III - Objekt SO.01.A - realizace propojení vrtů a plnění</t>
  </si>
  <si>
    <t>PSV - Práce a dodávky PSV</t>
  </si>
  <si>
    <t xml:space="preserve">    763 - Konstrukce suché výstavby - Blok 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</si>
  <si>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</si>
  <si>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</si>
  <si>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</si>
  <si>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</si>
  <si>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</si>
  <si>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</si>
  <si>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</si>
  <si>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</si>
  <si>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</si>
  <si>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</si>
  <si>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</si>
  <si>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</si>
  <si>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</si>
  <si>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IO.00</t>
  </si>
  <si>
    <t>Vrty a primární okruh pro TČ</t>
  </si>
  <si>
    <t>ROZPOCET</t>
  </si>
  <si>
    <t>SO.01.A.II</t>
  </si>
  <si>
    <t>Objekt SO.01.A - materiál na propojení a sdružení vrtů</t>
  </si>
  <si>
    <t>23</t>
  </si>
  <si>
    <t>K</t>
  </si>
  <si>
    <t>733323112</t>
  </si>
  <si>
    <t>Páteřní vedení PE-RC STRONG d90x 5,4 mm á6 m (SDR17, PN10)
- potrubí vyrobeno dle normy PAS 1075 typ II.</t>
  </si>
  <si>
    <t>m</t>
  </si>
  <si>
    <t>4</t>
  </si>
  <si>
    <t>674829634</t>
  </si>
  <si>
    <t>24</t>
  </si>
  <si>
    <t>733323113</t>
  </si>
  <si>
    <t>Kaučuková izolace d89x 13 mm
tepelná vodivost 0°C λ=0,036 W/(m*K), faktor difuzního odporu min. 8.000 μ.</t>
  </si>
  <si>
    <t>1100387817</t>
  </si>
  <si>
    <t>25</t>
  </si>
  <si>
    <t>733323114</t>
  </si>
  <si>
    <t>Kaučuková izolace d89x 19 mm
tepelná vodivost 0°C λ=0,036 W/(m*K), faktor difuzního odporu min. 8.000 μ.</t>
  </si>
  <si>
    <t>129586924</t>
  </si>
  <si>
    <t>26</t>
  </si>
  <si>
    <t>733323115</t>
  </si>
  <si>
    <t>Potrubí ochranné PVC DN160 pro podzemní instalaci.</t>
  </si>
  <si>
    <t>1737003904</t>
  </si>
  <si>
    <t>27</t>
  </si>
  <si>
    <t>733323116</t>
  </si>
  <si>
    <t>Elektrospojka d90 (SDR11, PN16).</t>
  </si>
  <si>
    <t>kus</t>
  </si>
  <si>
    <t>286784579</t>
  </si>
  <si>
    <t>28</t>
  </si>
  <si>
    <t>733323117</t>
  </si>
  <si>
    <t>Elektrokoleno 90° d90 (SDR11, PN16).</t>
  </si>
  <si>
    <t>581424410</t>
  </si>
  <si>
    <t>29</t>
  </si>
  <si>
    <t>733323118</t>
  </si>
  <si>
    <t>Prostupová nerezová pažnice DUO 2x DN 150
- vnitřní průměr 150 mm
- délka výstupů 100 mm.</t>
  </si>
  <si>
    <t>-620578707</t>
  </si>
  <si>
    <t>31</t>
  </si>
  <si>
    <t>733323120</t>
  </si>
  <si>
    <t>Lemový nákružek d90 (SDR17, PN10).</t>
  </si>
  <si>
    <t>-1987586861</t>
  </si>
  <si>
    <t>SO.01.A.III</t>
  </si>
  <si>
    <t>Objekt SO.01.A - realizace propojení vrtů a plnění</t>
  </si>
  <si>
    <t>41</t>
  </si>
  <si>
    <t>132251115</t>
  </si>
  <si>
    <t>Páteř d90 - pokládka a svařování potrubí.</t>
  </si>
  <si>
    <t>1129516450</t>
  </si>
  <si>
    <t>42</t>
  </si>
  <si>
    <t>132251116</t>
  </si>
  <si>
    <t>Páteř d90 - izolování, vložení do KG potrubí a utěsnění těsnící hmotou (vnější část).</t>
  </si>
  <si>
    <t>-1987512801</t>
  </si>
  <si>
    <t>43</t>
  </si>
  <si>
    <t>132251117</t>
  </si>
  <si>
    <t>Páteř d90 - izolování, závěsy a instalační objímky (vnitřní část).</t>
  </si>
  <si>
    <t>1308634018</t>
  </si>
  <si>
    <t>44</t>
  </si>
  <si>
    <t>132251118</t>
  </si>
  <si>
    <t>Montáž prostupu.</t>
  </si>
  <si>
    <t>-447073885</t>
  </si>
  <si>
    <t>PSV</t>
  </si>
  <si>
    <t>Práce a dodávky PSV</t>
  </si>
  <si>
    <t>763</t>
  </si>
  <si>
    <t>Konstrukce suché výstavby - Blok D</t>
  </si>
  <si>
    <t>329</t>
  </si>
  <si>
    <t>763136111R</t>
  </si>
  <si>
    <t>Kopletní dodávka a provedení dočasné vyplnění otvoru před realizací bloku "B" (cementoštěpkové desky + minerální vata tl. 100 mm, vnitřní úprava pomocí SDK desky), včetně demontáže a likvidace</t>
  </si>
  <si>
    <t>m2</t>
  </si>
  <si>
    <t>16</t>
  </si>
  <si>
    <t>-197094750</t>
  </si>
  <si>
    <t>VV</t>
  </si>
  <si>
    <t>"D.1.1.B.5 Půdorys 3.NP</t>
  </si>
  <si>
    <t>"§17" -1,47*2,135</t>
  </si>
  <si>
    <t>Součet</t>
  </si>
  <si>
    <t>350</t>
  </si>
  <si>
    <t>998763403</t>
  </si>
  <si>
    <t>Přesun hmot pro konstrukce montované z desek stanovený procentní sazbou (%) z ceny vodorovná dopravní vzdálenost do 50 m v objektech výšky přes 12 do 24 m</t>
  </si>
  <si>
    <t>%</t>
  </si>
  <si>
    <t>CS ÚRS 2022 01</t>
  </si>
  <si>
    <t>-1036335757</t>
  </si>
  <si>
    <t>Online PSC</t>
  </si>
  <si>
    <t>https://podminky.urs.cz/item/CS_URS_2022_01/998763403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</si>
</sst>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3403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31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39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41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48</v>
      </c>
      <c r="E29" s="47"/>
      <c r="F29" s="32" t="s">
        <v>49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50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55</v>
      </c>
      <c r="U35" s="54"/>
      <c r="V35" s="54"/>
      <c r="W35" s="54"/>
      <c r="X35" s="56" t="s">
        <v>56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20220526_1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Přístavba a celková rekonstrukce domu sociální péče Kralovice - 1.ETAPA, vč. ZL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Plzeňská třída 345, 331 41  Kralovice u Rakovníka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26. 5. 2022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Dům sociální péče Kralovice, p.o.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34</v>
      </c>
      <c r="AJ49" s="40"/>
      <c r="AK49" s="40"/>
      <c r="AL49" s="40"/>
      <c r="AM49" s="73" t="str">
        <f>IF(E17="","",E17)</f>
        <v>Řezanina &amp; Bartoň, s.r.o.</v>
      </c>
      <c r="AN49" s="64"/>
      <c r="AO49" s="64"/>
      <c r="AP49" s="64"/>
      <c r="AQ49" s="40"/>
      <c r="AR49" s="44"/>
      <c r="AS49" s="74" t="s">
        <v>58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BACing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59</v>
      </c>
      <c r="D52" s="87"/>
      <c r="E52" s="87"/>
      <c r="F52" s="87"/>
      <c r="G52" s="87"/>
      <c r="H52" s="88"/>
      <c r="I52" s="89" t="s">
        <v>60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61</v>
      </c>
      <c r="AH52" s="87"/>
      <c r="AI52" s="87"/>
      <c r="AJ52" s="87"/>
      <c r="AK52" s="87"/>
      <c r="AL52" s="87"/>
      <c r="AM52" s="87"/>
      <c r="AN52" s="89" t="s">
        <v>62</v>
      </c>
      <c r="AO52" s="87"/>
      <c r="AP52" s="87"/>
      <c r="AQ52" s="91" t="s">
        <v>63</v>
      </c>
      <c r="AR52" s="44"/>
      <c r="AS52" s="92" t="s">
        <v>64</v>
      </c>
      <c r="AT52" s="93" t="s">
        <v>65</v>
      </c>
      <c r="AU52" s="93" t="s">
        <v>66</v>
      </c>
      <c r="AV52" s="93" t="s">
        <v>67</v>
      </c>
      <c r="AW52" s="93" t="s">
        <v>68</v>
      </c>
      <c r="AX52" s="93" t="s">
        <v>69</v>
      </c>
      <c r="AY52" s="93" t="s">
        <v>70</v>
      </c>
      <c r="AZ52" s="93" t="s">
        <v>71</v>
      </c>
      <c r="BA52" s="93" t="s">
        <v>72</v>
      </c>
      <c r="BB52" s="93" t="s">
        <v>73</v>
      </c>
      <c r="BC52" s="93" t="s">
        <v>74</v>
      </c>
      <c r="BD52" s="94" t="s">
        <v>75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77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78</v>
      </c>
      <c r="BT54" s="109" t="s">
        <v>79</v>
      </c>
      <c r="BU54" s="110" t="s">
        <v>80</v>
      </c>
      <c r="BV54" s="109" t="s">
        <v>81</v>
      </c>
      <c r="BW54" s="109" t="s">
        <v>5</v>
      </c>
      <c r="BX54" s="109" t="s">
        <v>82</v>
      </c>
      <c r="CL54" s="109" t="s">
        <v>19</v>
      </c>
    </row>
    <row r="55" spans="1:91" s="7" customFormat="1" ht="24.75" customHeight="1">
      <c r="A55" s="7"/>
      <c r="B55" s="111"/>
      <c r="C55" s="112"/>
      <c r="D55" s="113" t="s">
        <v>83</v>
      </c>
      <c r="E55" s="113"/>
      <c r="F55" s="113"/>
      <c r="G55" s="113"/>
      <c r="H55" s="113"/>
      <c r="I55" s="114"/>
      <c r="J55" s="113" t="s">
        <v>84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85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78</v>
      </c>
      <c r="BT55" s="123" t="s">
        <v>86</v>
      </c>
      <c r="BU55" s="123" t="s">
        <v>80</v>
      </c>
      <c r="BV55" s="123" t="s">
        <v>81</v>
      </c>
      <c r="BW55" s="123" t="s">
        <v>87</v>
      </c>
      <c r="BX55" s="123" t="s">
        <v>5</v>
      </c>
      <c r="CL55" s="123" t="s">
        <v>19</v>
      </c>
      <c r="CM55" s="123" t="s">
        <v>88</v>
      </c>
    </row>
    <row r="56" spans="1:90" s="4" customFormat="1" ht="23.25" customHeight="1">
      <c r="A56" s="124" t="s">
        <v>89</v>
      </c>
      <c r="B56" s="63"/>
      <c r="C56" s="125"/>
      <c r="D56" s="125"/>
      <c r="E56" s="126" t="s">
        <v>90</v>
      </c>
      <c r="F56" s="126"/>
      <c r="G56" s="126"/>
      <c r="H56" s="126"/>
      <c r="I56" s="126"/>
      <c r="J56" s="125"/>
      <c r="K56" s="126" t="s">
        <v>91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'ZL4 k VV - Dotazy č. 17'!J32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92</v>
      </c>
      <c r="AR56" s="65"/>
      <c r="AS56" s="129">
        <v>0</v>
      </c>
      <c r="AT56" s="130">
        <f>ROUND(SUM(AV56:AW56),2)</f>
        <v>0</v>
      </c>
      <c r="AU56" s="131">
        <f>'ZL4 k VV - Dotazy č. 17'!P90</f>
        <v>0</v>
      </c>
      <c r="AV56" s="130">
        <f>'ZL4 k VV - Dotazy č. 17'!J35</f>
        <v>0</v>
      </c>
      <c r="AW56" s="130">
        <f>'ZL4 k VV - Dotazy č. 17'!J36</f>
        <v>0</v>
      </c>
      <c r="AX56" s="130">
        <f>'ZL4 k VV - Dotazy č. 17'!J37</f>
        <v>0</v>
      </c>
      <c r="AY56" s="130">
        <f>'ZL4 k VV - Dotazy č. 17'!J38</f>
        <v>0</v>
      </c>
      <c r="AZ56" s="130">
        <f>'ZL4 k VV - Dotazy č. 17'!F35</f>
        <v>0</v>
      </c>
      <c r="BA56" s="130">
        <f>'ZL4 k VV - Dotazy č. 17'!F36</f>
        <v>0</v>
      </c>
      <c r="BB56" s="130">
        <f>'ZL4 k VV - Dotazy č. 17'!F37</f>
        <v>0</v>
      </c>
      <c r="BC56" s="130">
        <f>'ZL4 k VV - Dotazy č. 17'!F38</f>
        <v>0</v>
      </c>
      <c r="BD56" s="132">
        <f>'ZL4 k VV - Dotazy č. 17'!F39</f>
        <v>0</v>
      </c>
      <c r="BE56" s="4"/>
      <c r="BT56" s="133" t="s">
        <v>88</v>
      </c>
      <c r="BV56" s="133" t="s">
        <v>81</v>
      </c>
      <c r="BW56" s="133" t="s">
        <v>93</v>
      </c>
      <c r="BX56" s="133" t="s">
        <v>87</v>
      </c>
      <c r="CL56" s="133" t="s">
        <v>19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ZL4 k VV - Dotazy č. 17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0"/>
      <c r="AT3" s="17" t="s">
        <v>88</v>
      </c>
    </row>
    <row r="4" spans="2:46" s="1" customFormat="1" ht="24.95" customHeight="1">
      <c r="B4" s="20"/>
      <c r="D4" s="136" t="s">
        <v>94</v>
      </c>
      <c r="L4" s="20"/>
      <c r="M4" s="13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8" t="s">
        <v>16</v>
      </c>
      <c r="L6" s="20"/>
    </row>
    <row r="7" spans="2:12" s="1" customFormat="1" ht="26.25" customHeight="1">
      <c r="B7" s="20"/>
      <c r="E7" s="139" t="str">
        <f>'Rekapitulace stavby'!K6</f>
        <v>Přístavba a celková rekonstrukce domu sociální péče Kralovice - 1.ETAPA, vč. ZL</v>
      </c>
      <c r="F7" s="138"/>
      <c r="G7" s="138"/>
      <c r="H7" s="138"/>
      <c r="L7" s="20"/>
    </row>
    <row r="8" spans="2:12" s="1" customFormat="1" ht="12" customHeight="1">
      <c r="B8" s="20"/>
      <c r="D8" s="138" t="s">
        <v>95</v>
      </c>
      <c r="L8" s="20"/>
    </row>
    <row r="9" spans="1:31" s="2" customFormat="1" ht="16.5" customHeight="1">
      <c r="A9" s="38"/>
      <c r="B9" s="44"/>
      <c r="C9" s="38"/>
      <c r="D9" s="38"/>
      <c r="E9" s="139" t="s">
        <v>96</v>
      </c>
      <c r="F9" s="38"/>
      <c r="G9" s="38"/>
      <c r="H9" s="38"/>
      <c r="I9" s="38"/>
      <c r="J9" s="38"/>
      <c r="K9" s="38"/>
      <c r="L9" s="14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8" t="s">
        <v>97</v>
      </c>
      <c r="E10" s="38"/>
      <c r="F10" s="38"/>
      <c r="G10" s="38"/>
      <c r="H10" s="38"/>
      <c r="I10" s="38"/>
      <c r="J10" s="38"/>
      <c r="K10" s="38"/>
      <c r="L10" s="14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1" t="s">
        <v>98</v>
      </c>
      <c r="F11" s="38"/>
      <c r="G11" s="38"/>
      <c r="H11" s="38"/>
      <c r="I11" s="38"/>
      <c r="J11" s="38"/>
      <c r="K11" s="38"/>
      <c r="L11" s="14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38" t="s">
        <v>18</v>
      </c>
      <c r="E13" s="38"/>
      <c r="F13" s="133" t="s">
        <v>19</v>
      </c>
      <c r="G13" s="38"/>
      <c r="H13" s="38"/>
      <c r="I13" s="138" t="s">
        <v>20</v>
      </c>
      <c r="J13" s="133" t="s">
        <v>77</v>
      </c>
      <c r="K13" s="38"/>
      <c r="L13" s="14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22</v>
      </c>
      <c r="E14" s="38"/>
      <c r="F14" s="133" t="s">
        <v>23</v>
      </c>
      <c r="G14" s="38"/>
      <c r="H14" s="38"/>
      <c r="I14" s="138" t="s">
        <v>24</v>
      </c>
      <c r="J14" s="142" t="str">
        <f>'Rekapitulace stavby'!AN8</f>
        <v>26. 5. 2022</v>
      </c>
      <c r="K14" s="38"/>
      <c r="L14" s="14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38" t="s">
        <v>26</v>
      </c>
      <c r="E16" s="38"/>
      <c r="F16" s="38"/>
      <c r="G16" s="38"/>
      <c r="H16" s="38"/>
      <c r="I16" s="138" t="s">
        <v>27</v>
      </c>
      <c r="J16" s="133" t="s">
        <v>28</v>
      </c>
      <c r="K16" s="38"/>
      <c r="L16" s="14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29</v>
      </c>
      <c r="F17" s="38"/>
      <c r="G17" s="38"/>
      <c r="H17" s="38"/>
      <c r="I17" s="138" t="s">
        <v>30</v>
      </c>
      <c r="J17" s="133" t="s">
        <v>31</v>
      </c>
      <c r="K17" s="38"/>
      <c r="L17" s="14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38" t="s">
        <v>32</v>
      </c>
      <c r="E19" s="38"/>
      <c r="F19" s="38"/>
      <c r="G19" s="38"/>
      <c r="H19" s="38"/>
      <c r="I19" s="138" t="s">
        <v>27</v>
      </c>
      <c r="J19" s="33" t="str">
        <f>'Rekapitulace stavby'!AN13</f>
        <v>Vyplň údaj</v>
      </c>
      <c r="K19" s="38"/>
      <c r="L19" s="14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38" t="s">
        <v>30</v>
      </c>
      <c r="J20" s="33" t="str">
        <f>'Rekapitulace stavby'!AN14</f>
        <v>Vyplň údaj</v>
      </c>
      <c r="K20" s="38"/>
      <c r="L20" s="14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38" t="s">
        <v>34</v>
      </c>
      <c r="E22" s="38"/>
      <c r="F22" s="38"/>
      <c r="G22" s="38"/>
      <c r="H22" s="38"/>
      <c r="I22" s="138" t="s">
        <v>27</v>
      </c>
      <c r="J22" s="133" t="s">
        <v>35</v>
      </c>
      <c r="K22" s="38"/>
      <c r="L22" s="14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38" t="s">
        <v>30</v>
      </c>
      <c r="J23" s="133" t="s">
        <v>31</v>
      </c>
      <c r="K23" s="38"/>
      <c r="L23" s="14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38" t="s">
        <v>38</v>
      </c>
      <c r="E25" s="38"/>
      <c r="F25" s="38"/>
      <c r="G25" s="38"/>
      <c r="H25" s="38"/>
      <c r="I25" s="138" t="s">
        <v>27</v>
      </c>
      <c r="J25" s="133" t="s">
        <v>39</v>
      </c>
      <c r="K25" s="38"/>
      <c r="L25" s="14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40</v>
      </c>
      <c r="F26" s="38"/>
      <c r="G26" s="38"/>
      <c r="H26" s="38"/>
      <c r="I26" s="138" t="s">
        <v>30</v>
      </c>
      <c r="J26" s="133" t="s">
        <v>41</v>
      </c>
      <c r="K26" s="38"/>
      <c r="L26" s="14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38" t="s">
        <v>42</v>
      </c>
      <c r="E28" s="38"/>
      <c r="F28" s="38"/>
      <c r="G28" s="38"/>
      <c r="H28" s="38"/>
      <c r="I28" s="38"/>
      <c r="J28" s="38"/>
      <c r="K28" s="38"/>
      <c r="L28" s="14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3"/>
      <c r="B29" s="144"/>
      <c r="C29" s="143"/>
      <c r="D29" s="143"/>
      <c r="E29" s="145" t="s">
        <v>77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7"/>
      <c r="J31" s="147"/>
      <c r="K31" s="147"/>
      <c r="L31" s="14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8" t="s">
        <v>44</v>
      </c>
      <c r="E32" s="38"/>
      <c r="F32" s="38"/>
      <c r="G32" s="38"/>
      <c r="H32" s="38"/>
      <c r="I32" s="38"/>
      <c r="J32" s="149">
        <f>ROUND(J90,2)</f>
        <v>0</v>
      </c>
      <c r="K32" s="38"/>
      <c r="L32" s="14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7"/>
      <c r="E33" s="147"/>
      <c r="F33" s="147"/>
      <c r="G33" s="147"/>
      <c r="H33" s="147"/>
      <c r="I33" s="147"/>
      <c r="J33" s="147"/>
      <c r="K33" s="147"/>
      <c r="L33" s="14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0" t="s">
        <v>46</v>
      </c>
      <c r="G34" s="38"/>
      <c r="H34" s="38"/>
      <c r="I34" s="150" t="s">
        <v>45</v>
      </c>
      <c r="J34" s="150" t="s">
        <v>47</v>
      </c>
      <c r="K34" s="38"/>
      <c r="L34" s="14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1" t="s">
        <v>48</v>
      </c>
      <c r="E35" s="138" t="s">
        <v>49</v>
      </c>
      <c r="F35" s="152">
        <f>ROUND((SUM(BE90:BE113)),2)</f>
        <v>0</v>
      </c>
      <c r="G35" s="38"/>
      <c r="H35" s="38"/>
      <c r="I35" s="153">
        <v>0.21</v>
      </c>
      <c r="J35" s="152">
        <f>ROUND(((SUM(BE90:BE113))*I35),2)</f>
        <v>0</v>
      </c>
      <c r="K35" s="38"/>
      <c r="L35" s="14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50</v>
      </c>
      <c r="F36" s="152">
        <f>ROUND((SUM(BF90:BF113)),2)</f>
        <v>0</v>
      </c>
      <c r="G36" s="38"/>
      <c r="H36" s="38"/>
      <c r="I36" s="153">
        <v>0.15</v>
      </c>
      <c r="J36" s="152">
        <f>ROUND(((SUM(BF90:BF113))*I36),2)</f>
        <v>0</v>
      </c>
      <c r="K36" s="38"/>
      <c r="L36" s="14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51</v>
      </c>
      <c r="F37" s="152">
        <f>ROUND((SUM(BG90:BG113)),2)</f>
        <v>0</v>
      </c>
      <c r="G37" s="38"/>
      <c r="H37" s="38"/>
      <c r="I37" s="153">
        <v>0.21</v>
      </c>
      <c r="J37" s="152">
        <f>0</f>
        <v>0</v>
      </c>
      <c r="K37" s="38"/>
      <c r="L37" s="14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52</v>
      </c>
      <c r="F38" s="152">
        <f>ROUND((SUM(BH90:BH113)),2)</f>
        <v>0</v>
      </c>
      <c r="G38" s="38"/>
      <c r="H38" s="38"/>
      <c r="I38" s="153">
        <v>0.15</v>
      </c>
      <c r="J38" s="152">
        <f>0</f>
        <v>0</v>
      </c>
      <c r="K38" s="38"/>
      <c r="L38" s="14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53</v>
      </c>
      <c r="F39" s="152">
        <f>ROUND((SUM(BI90:BI113)),2)</f>
        <v>0</v>
      </c>
      <c r="G39" s="38"/>
      <c r="H39" s="38"/>
      <c r="I39" s="153">
        <v>0</v>
      </c>
      <c r="J39" s="152">
        <f>0</f>
        <v>0</v>
      </c>
      <c r="K39" s="38"/>
      <c r="L39" s="14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4"/>
      <c r="D41" s="155" t="s">
        <v>54</v>
      </c>
      <c r="E41" s="156"/>
      <c r="F41" s="156"/>
      <c r="G41" s="157" t="s">
        <v>55</v>
      </c>
      <c r="H41" s="158" t="s">
        <v>56</v>
      </c>
      <c r="I41" s="156"/>
      <c r="J41" s="159">
        <f>SUM(J32:J39)</f>
        <v>0</v>
      </c>
      <c r="K41" s="160"/>
      <c r="L41" s="14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99</v>
      </c>
      <c r="D47" s="40"/>
      <c r="E47" s="40"/>
      <c r="F47" s="40"/>
      <c r="G47" s="40"/>
      <c r="H47" s="40"/>
      <c r="I47" s="40"/>
      <c r="J47" s="40"/>
      <c r="K47" s="40"/>
      <c r="L47" s="14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165" t="str">
        <f>E7</f>
        <v>Přístavba a celková rekonstrukce domu sociální péče Kralovice - 1.ETAPA, vč. ZL</v>
      </c>
      <c r="F50" s="32"/>
      <c r="G50" s="32"/>
      <c r="H50" s="32"/>
      <c r="I50" s="40"/>
      <c r="J50" s="40"/>
      <c r="K50" s="40"/>
      <c r="L50" s="14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95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5" t="s">
        <v>96</v>
      </c>
      <c r="F52" s="40"/>
      <c r="G52" s="40"/>
      <c r="H52" s="40"/>
      <c r="I52" s="40"/>
      <c r="J52" s="40"/>
      <c r="K52" s="40"/>
      <c r="L52" s="14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97</v>
      </c>
      <c r="D53" s="40"/>
      <c r="E53" s="40"/>
      <c r="F53" s="40"/>
      <c r="G53" s="40"/>
      <c r="H53" s="40"/>
      <c r="I53" s="40"/>
      <c r="J53" s="40"/>
      <c r="K53" s="40"/>
      <c r="L53" s="14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ZL4 k VV - Dotazy č. 17</v>
      </c>
      <c r="F54" s="40"/>
      <c r="G54" s="40"/>
      <c r="H54" s="40"/>
      <c r="I54" s="40"/>
      <c r="J54" s="40"/>
      <c r="K54" s="40"/>
      <c r="L54" s="14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 xml:space="preserve">Plzeňská třída 345, 331 41  Kralovice u Rakovníka</v>
      </c>
      <c r="G56" s="40"/>
      <c r="H56" s="40"/>
      <c r="I56" s="32" t="s">
        <v>24</v>
      </c>
      <c r="J56" s="72" t="str">
        <f>IF(J14="","",J14)</f>
        <v>26. 5. 2022</v>
      </c>
      <c r="K56" s="40"/>
      <c r="L56" s="14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26</v>
      </c>
      <c r="D58" s="40"/>
      <c r="E58" s="40"/>
      <c r="F58" s="27" t="str">
        <f>E17</f>
        <v>Dům sociální péče Kralovice, p.o.</v>
      </c>
      <c r="G58" s="40"/>
      <c r="H58" s="40"/>
      <c r="I58" s="32" t="s">
        <v>34</v>
      </c>
      <c r="J58" s="36" t="str">
        <f>E23</f>
        <v>Řezanina &amp; Bartoň, s.r.o.</v>
      </c>
      <c r="K58" s="40"/>
      <c r="L58" s="14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32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>BACing s.r.o.</v>
      </c>
      <c r="K59" s="40"/>
      <c r="L59" s="14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0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66" t="s">
        <v>100</v>
      </c>
      <c r="D61" s="167"/>
      <c r="E61" s="167"/>
      <c r="F61" s="167"/>
      <c r="G61" s="167"/>
      <c r="H61" s="167"/>
      <c r="I61" s="167"/>
      <c r="J61" s="168" t="s">
        <v>101</v>
      </c>
      <c r="K61" s="167"/>
      <c r="L61" s="14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0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69" t="s">
        <v>76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0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102</v>
      </c>
    </row>
    <row r="64" spans="1:31" s="9" customFormat="1" ht="24.95" customHeight="1">
      <c r="A64" s="9"/>
      <c r="B64" s="170"/>
      <c r="C64" s="171"/>
      <c r="D64" s="172" t="s">
        <v>103</v>
      </c>
      <c r="E64" s="173"/>
      <c r="F64" s="173"/>
      <c r="G64" s="173"/>
      <c r="H64" s="173"/>
      <c r="I64" s="173"/>
      <c r="J64" s="174">
        <f>J91</f>
        <v>0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6"/>
      <c r="C65" s="125"/>
      <c r="D65" s="177" t="s">
        <v>104</v>
      </c>
      <c r="E65" s="178"/>
      <c r="F65" s="178"/>
      <c r="G65" s="178"/>
      <c r="H65" s="178"/>
      <c r="I65" s="178"/>
      <c r="J65" s="179">
        <f>J92</f>
        <v>0</v>
      </c>
      <c r="K65" s="125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25"/>
      <c r="D66" s="177" t="s">
        <v>105</v>
      </c>
      <c r="E66" s="178"/>
      <c r="F66" s="178"/>
      <c r="G66" s="178"/>
      <c r="H66" s="178"/>
      <c r="I66" s="178"/>
      <c r="J66" s="179">
        <f>J101</f>
        <v>0</v>
      </c>
      <c r="K66" s="125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0"/>
      <c r="C67" s="171"/>
      <c r="D67" s="172" t="s">
        <v>106</v>
      </c>
      <c r="E67" s="173"/>
      <c r="F67" s="173"/>
      <c r="G67" s="173"/>
      <c r="H67" s="173"/>
      <c r="I67" s="173"/>
      <c r="J67" s="174">
        <f>J106</f>
        <v>0</v>
      </c>
      <c r="K67" s="171"/>
      <c r="L67" s="17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6"/>
      <c r="C68" s="125"/>
      <c r="D68" s="177" t="s">
        <v>107</v>
      </c>
      <c r="E68" s="178"/>
      <c r="F68" s="178"/>
      <c r="G68" s="178"/>
      <c r="H68" s="178"/>
      <c r="I68" s="178"/>
      <c r="J68" s="179">
        <f>J107</f>
        <v>0</v>
      </c>
      <c r="K68" s="125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108</v>
      </c>
      <c r="D75" s="40"/>
      <c r="E75" s="40"/>
      <c r="F75" s="40"/>
      <c r="G75" s="40"/>
      <c r="H75" s="40"/>
      <c r="I75" s="40"/>
      <c r="J75" s="40"/>
      <c r="K75" s="40"/>
      <c r="L75" s="14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165" t="str">
        <f>E7</f>
        <v>Přístavba a celková rekonstrukce domu sociální péče Kralovice - 1.ETAPA, vč. ZL</v>
      </c>
      <c r="F78" s="32"/>
      <c r="G78" s="32"/>
      <c r="H78" s="32"/>
      <c r="I78" s="40"/>
      <c r="J78" s="40"/>
      <c r="K78" s="40"/>
      <c r="L78" s="14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95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5" t="s">
        <v>96</v>
      </c>
      <c r="F80" s="40"/>
      <c r="G80" s="40"/>
      <c r="H80" s="40"/>
      <c r="I80" s="40"/>
      <c r="J80" s="40"/>
      <c r="K80" s="40"/>
      <c r="L80" s="14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97</v>
      </c>
      <c r="D81" s="40"/>
      <c r="E81" s="40"/>
      <c r="F81" s="40"/>
      <c r="G81" s="40"/>
      <c r="H81" s="40"/>
      <c r="I81" s="40"/>
      <c r="J81" s="40"/>
      <c r="K81" s="40"/>
      <c r="L81" s="14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ZL4 k VV - Dotazy č. 17</v>
      </c>
      <c r="F82" s="40"/>
      <c r="G82" s="40"/>
      <c r="H82" s="40"/>
      <c r="I82" s="40"/>
      <c r="J82" s="40"/>
      <c r="K82" s="40"/>
      <c r="L82" s="14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22</v>
      </c>
      <c r="D84" s="40"/>
      <c r="E84" s="40"/>
      <c r="F84" s="27" t="str">
        <f>F14</f>
        <v xml:space="preserve">Plzeňská třída 345, 331 41  Kralovice u Rakovníka</v>
      </c>
      <c r="G84" s="40"/>
      <c r="H84" s="40"/>
      <c r="I84" s="32" t="s">
        <v>24</v>
      </c>
      <c r="J84" s="72" t="str">
        <f>IF(J14="","",J14)</f>
        <v>26. 5. 2022</v>
      </c>
      <c r="K84" s="40"/>
      <c r="L84" s="14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26</v>
      </c>
      <c r="D86" s="40"/>
      <c r="E86" s="40"/>
      <c r="F86" s="27" t="str">
        <f>E17</f>
        <v>Dům sociální péče Kralovice, p.o.</v>
      </c>
      <c r="G86" s="40"/>
      <c r="H86" s="40"/>
      <c r="I86" s="32" t="s">
        <v>34</v>
      </c>
      <c r="J86" s="36" t="str">
        <f>E23</f>
        <v>Řezanina &amp; Bartoň, s.r.o.</v>
      </c>
      <c r="K86" s="40"/>
      <c r="L86" s="14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32</v>
      </c>
      <c r="D87" s="40"/>
      <c r="E87" s="40"/>
      <c r="F87" s="27" t="str">
        <f>IF(E20="","",E20)</f>
        <v>Vyplň údaj</v>
      </c>
      <c r="G87" s="40"/>
      <c r="H87" s="40"/>
      <c r="I87" s="32" t="s">
        <v>38</v>
      </c>
      <c r="J87" s="36" t="str">
        <f>E26</f>
        <v>BACing s.r.o.</v>
      </c>
      <c r="K87" s="40"/>
      <c r="L87" s="14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1"/>
      <c r="B89" s="182"/>
      <c r="C89" s="183" t="s">
        <v>109</v>
      </c>
      <c r="D89" s="184" t="s">
        <v>63</v>
      </c>
      <c r="E89" s="184" t="s">
        <v>59</v>
      </c>
      <c r="F89" s="184" t="s">
        <v>60</v>
      </c>
      <c r="G89" s="184" t="s">
        <v>110</v>
      </c>
      <c r="H89" s="184" t="s">
        <v>111</v>
      </c>
      <c r="I89" s="184" t="s">
        <v>112</v>
      </c>
      <c r="J89" s="184" t="s">
        <v>101</v>
      </c>
      <c r="K89" s="185" t="s">
        <v>113</v>
      </c>
      <c r="L89" s="186"/>
      <c r="M89" s="92" t="s">
        <v>77</v>
      </c>
      <c r="N89" s="93" t="s">
        <v>48</v>
      </c>
      <c r="O89" s="93" t="s">
        <v>114</v>
      </c>
      <c r="P89" s="93" t="s">
        <v>115</v>
      </c>
      <c r="Q89" s="93" t="s">
        <v>116</v>
      </c>
      <c r="R89" s="93" t="s">
        <v>117</v>
      </c>
      <c r="S89" s="93" t="s">
        <v>118</v>
      </c>
      <c r="T89" s="94" t="s">
        <v>119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38"/>
      <c r="B90" s="39"/>
      <c r="C90" s="99" t="s">
        <v>120</v>
      </c>
      <c r="D90" s="40"/>
      <c r="E90" s="40"/>
      <c r="F90" s="40"/>
      <c r="G90" s="40"/>
      <c r="H90" s="40"/>
      <c r="I90" s="40"/>
      <c r="J90" s="187">
        <f>BK90</f>
        <v>0</v>
      </c>
      <c r="K90" s="40"/>
      <c r="L90" s="44"/>
      <c r="M90" s="95"/>
      <c r="N90" s="188"/>
      <c r="O90" s="96"/>
      <c r="P90" s="189">
        <f>P91+P106</f>
        <v>0</v>
      </c>
      <c r="Q90" s="96"/>
      <c r="R90" s="189">
        <f>R91+R106</f>
        <v>0</v>
      </c>
      <c r="S90" s="96"/>
      <c r="T90" s="190">
        <f>T91+T106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78</v>
      </c>
      <c r="AU90" s="17" t="s">
        <v>102</v>
      </c>
      <c r="BK90" s="191">
        <f>BK91+BK106</f>
        <v>0</v>
      </c>
    </row>
    <row r="91" spans="1:63" s="12" customFormat="1" ht="25.9" customHeight="1">
      <c r="A91" s="12"/>
      <c r="B91" s="192"/>
      <c r="C91" s="193"/>
      <c r="D91" s="194" t="s">
        <v>78</v>
      </c>
      <c r="E91" s="195" t="s">
        <v>121</v>
      </c>
      <c r="F91" s="195" t="s">
        <v>122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P92+P101</f>
        <v>0</v>
      </c>
      <c r="Q91" s="200"/>
      <c r="R91" s="201">
        <f>R92+R101</f>
        <v>0</v>
      </c>
      <c r="S91" s="200"/>
      <c r="T91" s="202">
        <f>T92+T101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3" t="s">
        <v>86</v>
      </c>
      <c r="AT91" s="204" t="s">
        <v>78</v>
      </c>
      <c r="AU91" s="204" t="s">
        <v>79</v>
      </c>
      <c r="AY91" s="203" t="s">
        <v>123</v>
      </c>
      <c r="BK91" s="205">
        <f>BK92+BK101</f>
        <v>0</v>
      </c>
    </row>
    <row r="92" spans="1:63" s="12" customFormat="1" ht="22.8" customHeight="1">
      <c r="A92" s="12"/>
      <c r="B92" s="192"/>
      <c r="C92" s="193"/>
      <c r="D92" s="194" t="s">
        <v>78</v>
      </c>
      <c r="E92" s="206" t="s">
        <v>124</v>
      </c>
      <c r="F92" s="206" t="s">
        <v>125</v>
      </c>
      <c r="G92" s="193"/>
      <c r="H92" s="193"/>
      <c r="I92" s="196"/>
      <c r="J92" s="207">
        <f>BK92</f>
        <v>0</v>
      </c>
      <c r="K92" s="193"/>
      <c r="L92" s="198"/>
      <c r="M92" s="199"/>
      <c r="N92" s="200"/>
      <c r="O92" s="200"/>
      <c r="P92" s="201">
        <f>SUM(P93:P100)</f>
        <v>0</v>
      </c>
      <c r="Q92" s="200"/>
      <c r="R92" s="201">
        <f>SUM(R93:R100)</f>
        <v>0</v>
      </c>
      <c r="S92" s="200"/>
      <c r="T92" s="202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3" t="s">
        <v>86</v>
      </c>
      <c r="AT92" s="204" t="s">
        <v>78</v>
      </c>
      <c r="AU92" s="204" t="s">
        <v>86</v>
      </c>
      <c r="AY92" s="203" t="s">
        <v>123</v>
      </c>
      <c r="BK92" s="205">
        <f>SUM(BK93:BK100)</f>
        <v>0</v>
      </c>
    </row>
    <row r="93" spans="1:65" s="2" customFormat="1" ht="37.8" customHeight="1">
      <c r="A93" s="38"/>
      <c r="B93" s="39"/>
      <c r="C93" s="208" t="s">
        <v>126</v>
      </c>
      <c r="D93" s="208" t="s">
        <v>127</v>
      </c>
      <c r="E93" s="209" t="s">
        <v>128</v>
      </c>
      <c r="F93" s="210" t="s">
        <v>129</v>
      </c>
      <c r="G93" s="211" t="s">
        <v>130</v>
      </c>
      <c r="H93" s="212">
        <v>-48</v>
      </c>
      <c r="I93" s="213"/>
      <c r="J93" s="214">
        <f>ROUND(I93*H93,2)</f>
        <v>0</v>
      </c>
      <c r="K93" s="210" t="s">
        <v>77</v>
      </c>
      <c r="L93" s="44"/>
      <c r="M93" s="215" t="s">
        <v>77</v>
      </c>
      <c r="N93" s="216" t="s">
        <v>49</v>
      </c>
      <c r="O93" s="84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9" t="s">
        <v>131</v>
      </c>
      <c r="AT93" s="219" t="s">
        <v>127</v>
      </c>
      <c r="AU93" s="219" t="s">
        <v>88</v>
      </c>
      <c r="AY93" s="17" t="s">
        <v>123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7" t="s">
        <v>86</v>
      </c>
      <c r="BK93" s="220">
        <f>ROUND(I93*H93,2)</f>
        <v>0</v>
      </c>
      <c r="BL93" s="17" t="s">
        <v>131</v>
      </c>
      <c r="BM93" s="219" t="s">
        <v>132</v>
      </c>
    </row>
    <row r="94" spans="1:65" s="2" customFormat="1" ht="37.8" customHeight="1">
      <c r="A94" s="38"/>
      <c r="B94" s="39"/>
      <c r="C94" s="208" t="s">
        <v>133</v>
      </c>
      <c r="D94" s="208" t="s">
        <v>127</v>
      </c>
      <c r="E94" s="209" t="s">
        <v>134</v>
      </c>
      <c r="F94" s="210" t="s">
        <v>135</v>
      </c>
      <c r="G94" s="211" t="s">
        <v>130</v>
      </c>
      <c r="H94" s="212">
        <v>-10</v>
      </c>
      <c r="I94" s="213"/>
      <c r="J94" s="214">
        <f>ROUND(I94*H94,2)</f>
        <v>0</v>
      </c>
      <c r="K94" s="210" t="s">
        <v>77</v>
      </c>
      <c r="L94" s="44"/>
      <c r="M94" s="215" t="s">
        <v>77</v>
      </c>
      <c r="N94" s="216" t="s">
        <v>49</v>
      </c>
      <c r="O94" s="84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9" t="s">
        <v>131</v>
      </c>
      <c r="AT94" s="219" t="s">
        <v>127</v>
      </c>
      <c r="AU94" s="219" t="s">
        <v>88</v>
      </c>
      <c r="AY94" s="17" t="s">
        <v>123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7" t="s">
        <v>86</v>
      </c>
      <c r="BK94" s="220">
        <f>ROUND(I94*H94,2)</f>
        <v>0</v>
      </c>
      <c r="BL94" s="17" t="s">
        <v>131</v>
      </c>
      <c r="BM94" s="219" t="s">
        <v>136</v>
      </c>
    </row>
    <row r="95" spans="1:65" s="2" customFormat="1" ht="37.8" customHeight="1">
      <c r="A95" s="38"/>
      <c r="B95" s="39"/>
      <c r="C95" s="208" t="s">
        <v>137</v>
      </c>
      <c r="D95" s="208" t="s">
        <v>127</v>
      </c>
      <c r="E95" s="209" t="s">
        <v>138</v>
      </c>
      <c r="F95" s="210" t="s">
        <v>139</v>
      </c>
      <c r="G95" s="211" t="s">
        <v>130</v>
      </c>
      <c r="H95" s="212">
        <v>-8</v>
      </c>
      <c r="I95" s="213"/>
      <c r="J95" s="214">
        <f>ROUND(I95*H95,2)</f>
        <v>0</v>
      </c>
      <c r="K95" s="210" t="s">
        <v>77</v>
      </c>
      <c r="L95" s="44"/>
      <c r="M95" s="215" t="s">
        <v>77</v>
      </c>
      <c r="N95" s="216" t="s">
        <v>49</v>
      </c>
      <c r="O95" s="84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9" t="s">
        <v>131</v>
      </c>
      <c r="AT95" s="219" t="s">
        <v>127</v>
      </c>
      <c r="AU95" s="219" t="s">
        <v>88</v>
      </c>
      <c r="AY95" s="17" t="s">
        <v>123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7" t="s">
        <v>86</v>
      </c>
      <c r="BK95" s="220">
        <f>ROUND(I95*H95,2)</f>
        <v>0</v>
      </c>
      <c r="BL95" s="17" t="s">
        <v>131</v>
      </c>
      <c r="BM95" s="219" t="s">
        <v>140</v>
      </c>
    </row>
    <row r="96" spans="1:65" s="2" customFormat="1" ht="21.75" customHeight="1">
      <c r="A96" s="38"/>
      <c r="B96" s="39"/>
      <c r="C96" s="208" t="s">
        <v>141</v>
      </c>
      <c r="D96" s="208" t="s">
        <v>127</v>
      </c>
      <c r="E96" s="209" t="s">
        <v>142</v>
      </c>
      <c r="F96" s="210" t="s">
        <v>143</v>
      </c>
      <c r="G96" s="211" t="s">
        <v>130</v>
      </c>
      <c r="H96" s="212">
        <v>-18</v>
      </c>
      <c r="I96" s="213"/>
      <c r="J96" s="214">
        <f>ROUND(I96*H96,2)</f>
        <v>0</v>
      </c>
      <c r="K96" s="210" t="s">
        <v>77</v>
      </c>
      <c r="L96" s="44"/>
      <c r="M96" s="215" t="s">
        <v>77</v>
      </c>
      <c r="N96" s="216" t="s">
        <v>49</v>
      </c>
      <c r="O96" s="84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9" t="s">
        <v>131</v>
      </c>
      <c r="AT96" s="219" t="s">
        <v>127</v>
      </c>
      <c r="AU96" s="219" t="s">
        <v>88</v>
      </c>
      <c r="AY96" s="17" t="s">
        <v>123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7" t="s">
        <v>86</v>
      </c>
      <c r="BK96" s="220">
        <f>ROUND(I96*H96,2)</f>
        <v>0</v>
      </c>
      <c r="BL96" s="17" t="s">
        <v>131</v>
      </c>
      <c r="BM96" s="219" t="s">
        <v>144</v>
      </c>
    </row>
    <row r="97" spans="1:65" s="2" customFormat="1" ht="16.5" customHeight="1">
      <c r="A97" s="38"/>
      <c r="B97" s="39"/>
      <c r="C97" s="208" t="s">
        <v>145</v>
      </c>
      <c r="D97" s="208" t="s">
        <v>127</v>
      </c>
      <c r="E97" s="209" t="s">
        <v>146</v>
      </c>
      <c r="F97" s="210" t="s">
        <v>147</v>
      </c>
      <c r="G97" s="211" t="s">
        <v>148</v>
      </c>
      <c r="H97" s="212">
        <v>-6</v>
      </c>
      <c r="I97" s="213"/>
      <c r="J97" s="214">
        <f>ROUND(I97*H97,2)</f>
        <v>0</v>
      </c>
      <c r="K97" s="210" t="s">
        <v>77</v>
      </c>
      <c r="L97" s="44"/>
      <c r="M97" s="215" t="s">
        <v>77</v>
      </c>
      <c r="N97" s="216" t="s">
        <v>49</v>
      </c>
      <c r="O97" s="84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9" t="s">
        <v>131</v>
      </c>
      <c r="AT97" s="219" t="s">
        <v>127</v>
      </c>
      <c r="AU97" s="219" t="s">
        <v>88</v>
      </c>
      <c r="AY97" s="17" t="s">
        <v>123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7" t="s">
        <v>86</v>
      </c>
      <c r="BK97" s="220">
        <f>ROUND(I97*H97,2)</f>
        <v>0</v>
      </c>
      <c r="BL97" s="17" t="s">
        <v>131</v>
      </c>
      <c r="BM97" s="219" t="s">
        <v>149</v>
      </c>
    </row>
    <row r="98" spans="1:65" s="2" customFormat="1" ht="16.5" customHeight="1">
      <c r="A98" s="38"/>
      <c r="B98" s="39"/>
      <c r="C98" s="208" t="s">
        <v>150</v>
      </c>
      <c r="D98" s="208" t="s">
        <v>127</v>
      </c>
      <c r="E98" s="209" t="s">
        <v>151</v>
      </c>
      <c r="F98" s="210" t="s">
        <v>152</v>
      </c>
      <c r="G98" s="211" t="s">
        <v>148</v>
      </c>
      <c r="H98" s="212">
        <v>-6</v>
      </c>
      <c r="I98" s="213"/>
      <c r="J98" s="214">
        <f>ROUND(I98*H98,2)</f>
        <v>0</v>
      </c>
      <c r="K98" s="210" t="s">
        <v>77</v>
      </c>
      <c r="L98" s="44"/>
      <c r="M98" s="215" t="s">
        <v>77</v>
      </c>
      <c r="N98" s="216" t="s">
        <v>49</v>
      </c>
      <c r="O98" s="84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9" t="s">
        <v>131</v>
      </c>
      <c r="AT98" s="219" t="s">
        <v>127</v>
      </c>
      <c r="AU98" s="219" t="s">
        <v>88</v>
      </c>
      <c r="AY98" s="17" t="s">
        <v>123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7" t="s">
        <v>86</v>
      </c>
      <c r="BK98" s="220">
        <f>ROUND(I98*H98,2)</f>
        <v>0</v>
      </c>
      <c r="BL98" s="17" t="s">
        <v>131</v>
      </c>
      <c r="BM98" s="219" t="s">
        <v>153</v>
      </c>
    </row>
    <row r="99" spans="1:65" s="2" customFormat="1" ht="37.8" customHeight="1">
      <c r="A99" s="38"/>
      <c r="B99" s="39"/>
      <c r="C99" s="208" t="s">
        <v>154</v>
      </c>
      <c r="D99" s="208" t="s">
        <v>127</v>
      </c>
      <c r="E99" s="209" t="s">
        <v>155</v>
      </c>
      <c r="F99" s="210" t="s">
        <v>156</v>
      </c>
      <c r="G99" s="211" t="s">
        <v>148</v>
      </c>
      <c r="H99" s="212">
        <v>-1</v>
      </c>
      <c r="I99" s="213"/>
      <c r="J99" s="214">
        <f>ROUND(I99*H99,2)</f>
        <v>0</v>
      </c>
      <c r="K99" s="210" t="s">
        <v>77</v>
      </c>
      <c r="L99" s="44"/>
      <c r="M99" s="215" t="s">
        <v>77</v>
      </c>
      <c r="N99" s="216" t="s">
        <v>49</v>
      </c>
      <c r="O99" s="84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9" t="s">
        <v>131</v>
      </c>
      <c r="AT99" s="219" t="s">
        <v>127</v>
      </c>
      <c r="AU99" s="219" t="s">
        <v>88</v>
      </c>
      <c r="AY99" s="17" t="s">
        <v>123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7" t="s">
        <v>86</v>
      </c>
      <c r="BK99" s="220">
        <f>ROUND(I99*H99,2)</f>
        <v>0</v>
      </c>
      <c r="BL99" s="17" t="s">
        <v>131</v>
      </c>
      <c r="BM99" s="219" t="s">
        <v>157</v>
      </c>
    </row>
    <row r="100" spans="1:65" s="2" customFormat="1" ht="16.5" customHeight="1">
      <c r="A100" s="38"/>
      <c r="B100" s="39"/>
      <c r="C100" s="208" t="s">
        <v>158</v>
      </c>
      <c r="D100" s="208" t="s">
        <v>127</v>
      </c>
      <c r="E100" s="209" t="s">
        <v>159</v>
      </c>
      <c r="F100" s="210" t="s">
        <v>160</v>
      </c>
      <c r="G100" s="211" t="s">
        <v>148</v>
      </c>
      <c r="H100" s="212">
        <v>-2</v>
      </c>
      <c r="I100" s="213"/>
      <c r="J100" s="214">
        <f>ROUND(I100*H100,2)</f>
        <v>0</v>
      </c>
      <c r="K100" s="210" t="s">
        <v>77</v>
      </c>
      <c r="L100" s="44"/>
      <c r="M100" s="215" t="s">
        <v>77</v>
      </c>
      <c r="N100" s="216" t="s">
        <v>49</v>
      </c>
      <c r="O100" s="84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9" t="s">
        <v>131</v>
      </c>
      <c r="AT100" s="219" t="s">
        <v>127</v>
      </c>
      <c r="AU100" s="219" t="s">
        <v>88</v>
      </c>
      <c r="AY100" s="17" t="s">
        <v>123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7" t="s">
        <v>86</v>
      </c>
      <c r="BK100" s="220">
        <f>ROUND(I100*H100,2)</f>
        <v>0</v>
      </c>
      <c r="BL100" s="17" t="s">
        <v>131</v>
      </c>
      <c r="BM100" s="219" t="s">
        <v>161</v>
      </c>
    </row>
    <row r="101" spans="1:63" s="12" customFormat="1" ht="22.8" customHeight="1">
      <c r="A101" s="12"/>
      <c r="B101" s="192"/>
      <c r="C101" s="193"/>
      <c r="D101" s="194" t="s">
        <v>78</v>
      </c>
      <c r="E101" s="206" t="s">
        <v>162</v>
      </c>
      <c r="F101" s="206" t="s">
        <v>163</v>
      </c>
      <c r="G101" s="193"/>
      <c r="H101" s="193"/>
      <c r="I101" s="196"/>
      <c r="J101" s="207">
        <f>BK101</f>
        <v>0</v>
      </c>
      <c r="K101" s="193"/>
      <c r="L101" s="198"/>
      <c r="M101" s="199"/>
      <c r="N101" s="200"/>
      <c r="O101" s="200"/>
      <c r="P101" s="201">
        <f>SUM(P102:P105)</f>
        <v>0</v>
      </c>
      <c r="Q101" s="200"/>
      <c r="R101" s="201">
        <f>SUM(R102:R105)</f>
        <v>0</v>
      </c>
      <c r="S101" s="200"/>
      <c r="T101" s="202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3" t="s">
        <v>86</v>
      </c>
      <c r="AT101" s="204" t="s">
        <v>78</v>
      </c>
      <c r="AU101" s="204" t="s">
        <v>86</v>
      </c>
      <c r="AY101" s="203" t="s">
        <v>123</v>
      </c>
      <c r="BK101" s="205">
        <f>SUM(BK102:BK105)</f>
        <v>0</v>
      </c>
    </row>
    <row r="102" spans="1:65" s="2" customFormat="1" ht="16.5" customHeight="1">
      <c r="A102" s="38"/>
      <c r="B102" s="39"/>
      <c r="C102" s="208" t="s">
        <v>164</v>
      </c>
      <c r="D102" s="208" t="s">
        <v>127</v>
      </c>
      <c r="E102" s="209" t="s">
        <v>165</v>
      </c>
      <c r="F102" s="210" t="s">
        <v>166</v>
      </c>
      <c r="G102" s="211" t="s">
        <v>148</v>
      </c>
      <c r="H102" s="212">
        <v>-1</v>
      </c>
      <c r="I102" s="213"/>
      <c r="J102" s="214">
        <f>ROUND(I102*H102,2)</f>
        <v>0</v>
      </c>
      <c r="K102" s="210" t="s">
        <v>77</v>
      </c>
      <c r="L102" s="44"/>
      <c r="M102" s="215" t="s">
        <v>77</v>
      </c>
      <c r="N102" s="216" t="s">
        <v>49</v>
      </c>
      <c r="O102" s="84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9" t="s">
        <v>131</v>
      </c>
      <c r="AT102" s="219" t="s">
        <v>127</v>
      </c>
      <c r="AU102" s="219" t="s">
        <v>88</v>
      </c>
      <c r="AY102" s="17" t="s">
        <v>123</v>
      </c>
      <c r="BE102" s="220">
        <f>IF(N102="základní",J102,0)</f>
        <v>0</v>
      </c>
      <c r="BF102" s="220">
        <f>IF(N102="snížená",J102,0)</f>
        <v>0</v>
      </c>
      <c r="BG102" s="220">
        <f>IF(N102="zákl. přenesená",J102,0)</f>
        <v>0</v>
      </c>
      <c r="BH102" s="220">
        <f>IF(N102="sníž. přenesená",J102,0)</f>
        <v>0</v>
      </c>
      <c r="BI102" s="220">
        <f>IF(N102="nulová",J102,0)</f>
        <v>0</v>
      </c>
      <c r="BJ102" s="17" t="s">
        <v>86</v>
      </c>
      <c r="BK102" s="220">
        <f>ROUND(I102*H102,2)</f>
        <v>0</v>
      </c>
      <c r="BL102" s="17" t="s">
        <v>131</v>
      </c>
      <c r="BM102" s="219" t="s">
        <v>167</v>
      </c>
    </row>
    <row r="103" spans="1:65" s="2" customFormat="1" ht="24.15" customHeight="1">
      <c r="A103" s="38"/>
      <c r="B103" s="39"/>
      <c r="C103" s="208" t="s">
        <v>168</v>
      </c>
      <c r="D103" s="208" t="s">
        <v>127</v>
      </c>
      <c r="E103" s="209" t="s">
        <v>169</v>
      </c>
      <c r="F103" s="210" t="s">
        <v>170</v>
      </c>
      <c r="G103" s="211" t="s">
        <v>148</v>
      </c>
      <c r="H103" s="212">
        <v>-1</v>
      </c>
      <c r="I103" s="213"/>
      <c r="J103" s="214">
        <f>ROUND(I103*H103,2)</f>
        <v>0</v>
      </c>
      <c r="K103" s="210" t="s">
        <v>77</v>
      </c>
      <c r="L103" s="44"/>
      <c r="M103" s="215" t="s">
        <v>77</v>
      </c>
      <c r="N103" s="216" t="s">
        <v>49</v>
      </c>
      <c r="O103" s="84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9" t="s">
        <v>131</v>
      </c>
      <c r="AT103" s="219" t="s">
        <v>127</v>
      </c>
      <c r="AU103" s="219" t="s">
        <v>88</v>
      </c>
      <c r="AY103" s="17" t="s">
        <v>123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7" t="s">
        <v>86</v>
      </c>
      <c r="BK103" s="220">
        <f>ROUND(I103*H103,2)</f>
        <v>0</v>
      </c>
      <c r="BL103" s="17" t="s">
        <v>131</v>
      </c>
      <c r="BM103" s="219" t="s">
        <v>171</v>
      </c>
    </row>
    <row r="104" spans="1:65" s="2" customFormat="1" ht="24.15" customHeight="1">
      <c r="A104" s="38"/>
      <c r="B104" s="39"/>
      <c r="C104" s="208" t="s">
        <v>172</v>
      </c>
      <c r="D104" s="208" t="s">
        <v>127</v>
      </c>
      <c r="E104" s="209" t="s">
        <v>173</v>
      </c>
      <c r="F104" s="210" t="s">
        <v>174</v>
      </c>
      <c r="G104" s="211" t="s">
        <v>148</v>
      </c>
      <c r="H104" s="212">
        <v>-1</v>
      </c>
      <c r="I104" s="213"/>
      <c r="J104" s="214">
        <f>ROUND(I104*H104,2)</f>
        <v>0</v>
      </c>
      <c r="K104" s="210" t="s">
        <v>77</v>
      </c>
      <c r="L104" s="44"/>
      <c r="M104" s="215" t="s">
        <v>77</v>
      </c>
      <c r="N104" s="216" t="s">
        <v>49</v>
      </c>
      <c r="O104" s="84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9" t="s">
        <v>131</v>
      </c>
      <c r="AT104" s="219" t="s">
        <v>127</v>
      </c>
      <c r="AU104" s="219" t="s">
        <v>88</v>
      </c>
      <c r="AY104" s="17" t="s">
        <v>123</v>
      </c>
      <c r="BE104" s="220">
        <f>IF(N104="základní",J104,0)</f>
        <v>0</v>
      </c>
      <c r="BF104" s="220">
        <f>IF(N104="snížená",J104,0)</f>
        <v>0</v>
      </c>
      <c r="BG104" s="220">
        <f>IF(N104="zákl. přenesená",J104,0)</f>
        <v>0</v>
      </c>
      <c r="BH104" s="220">
        <f>IF(N104="sníž. přenesená",J104,0)</f>
        <v>0</v>
      </c>
      <c r="BI104" s="220">
        <f>IF(N104="nulová",J104,0)</f>
        <v>0</v>
      </c>
      <c r="BJ104" s="17" t="s">
        <v>86</v>
      </c>
      <c r="BK104" s="220">
        <f>ROUND(I104*H104,2)</f>
        <v>0</v>
      </c>
      <c r="BL104" s="17" t="s">
        <v>131</v>
      </c>
      <c r="BM104" s="219" t="s">
        <v>175</v>
      </c>
    </row>
    <row r="105" spans="1:65" s="2" customFormat="1" ht="16.5" customHeight="1">
      <c r="A105" s="38"/>
      <c r="B105" s="39"/>
      <c r="C105" s="208" t="s">
        <v>176</v>
      </c>
      <c r="D105" s="208" t="s">
        <v>127</v>
      </c>
      <c r="E105" s="209" t="s">
        <v>177</v>
      </c>
      <c r="F105" s="210" t="s">
        <v>178</v>
      </c>
      <c r="G105" s="211" t="s">
        <v>148</v>
      </c>
      <c r="H105" s="212">
        <v>-1</v>
      </c>
      <c r="I105" s="213"/>
      <c r="J105" s="214">
        <f>ROUND(I105*H105,2)</f>
        <v>0</v>
      </c>
      <c r="K105" s="210" t="s">
        <v>77</v>
      </c>
      <c r="L105" s="44"/>
      <c r="M105" s="215" t="s">
        <v>77</v>
      </c>
      <c r="N105" s="216" t="s">
        <v>49</v>
      </c>
      <c r="O105" s="84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9" t="s">
        <v>131</v>
      </c>
      <c r="AT105" s="219" t="s">
        <v>127</v>
      </c>
      <c r="AU105" s="219" t="s">
        <v>88</v>
      </c>
      <c r="AY105" s="17" t="s">
        <v>123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7" t="s">
        <v>86</v>
      </c>
      <c r="BK105" s="220">
        <f>ROUND(I105*H105,2)</f>
        <v>0</v>
      </c>
      <c r="BL105" s="17" t="s">
        <v>131</v>
      </c>
      <c r="BM105" s="219" t="s">
        <v>179</v>
      </c>
    </row>
    <row r="106" spans="1:63" s="12" customFormat="1" ht="25.9" customHeight="1">
      <c r="A106" s="12"/>
      <c r="B106" s="192"/>
      <c r="C106" s="193"/>
      <c r="D106" s="194" t="s">
        <v>78</v>
      </c>
      <c r="E106" s="195" t="s">
        <v>180</v>
      </c>
      <c r="F106" s="195" t="s">
        <v>181</v>
      </c>
      <c r="G106" s="193"/>
      <c r="H106" s="193"/>
      <c r="I106" s="196"/>
      <c r="J106" s="197">
        <f>BK106</f>
        <v>0</v>
      </c>
      <c r="K106" s="193"/>
      <c r="L106" s="198"/>
      <c r="M106" s="199"/>
      <c r="N106" s="200"/>
      <c r="O106" s="200"/>
      <c r="P106" s="201">
        <f>P107</f>
        <v>0</v>
      </c>
      <c r="Q106" s="200"/>
      <c r="R106" s="201">
        <f>R107</f>
        <v>0</v>
      </c>
      <c r="S106" s="200"/>
      <c r="T106" s="202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3" t="s">
        <v>88</v>
      </c>
      <c r="AT106" s="204" t="s">
        <v>78</v>
      </c>
      <c r="AU106" s="204" t="s">
        <v>79</v>
      </c>
      <c r="AY106" s="203" t="s">
        <v>123</v>
      </c>
      <c r="BK106" s="205">
        <f>BK107</f>
        <v>0</v>
      </c>
    </row>
    <row r="107" spans="1:63" s="12" customFormat="1" ht="22.8" customHeight="1">
      <c r="A107" s="12"/>
      <c r="B107" s="192"/>
      <c r="C107" s="193"/>
      <c r="D107" s="194" t="s">
        <v>78</v>
      </c>
      <c r="E107" s="206" t="s">
        <v>182</v>
      </c>
      <c r="F107" s="206" t="s">
        <v>183</v>
      </c>
      <c r="G107" s="193"/>
      <c r="H107" s="193"/>
      <c r="I107" s="196"/>
      <c r="J107" s="207">
        <f>BK107</f>
        <v>0</v>
      </c>
      <c r="K107" s="193"/>
      <c r="L107" s="198"/>
      <c r="M107" s="199"/>
      <c r="N107" s="200"/>
      <c r="O107" s="200"/>
      <c r="P107" s="201">
        <f>SUM(P108:P113)</f>
        <v>0</v>
      </c>
      <c r="Q107" s="200"/>
      <c r="R107" s="201">
        <f>SUM(R108:R113)</f>
        <v>0</v>
      </c>
      <c r="S107" s="200"/>
      <c r="T107" s="202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3" t="s">
        <v>88</v>
      </c>
      <c r="AT107" s="204" t="s">
        <v>78</v>
      </c>
      <c r="AU107" s="204" t="s">
        <v>86</v>
      </c>
      <c r="AY107" s="203" t="s">
        <v>123</v>
      </c>
      <c r="BK107" s="205">
        <f>SUM(BK108:BK113)</f>
        <v>0</v>
      </c>
    </row>
    <row r="108" spans="1:65" s="2" customFormat="1" ht="55.5" customHeight="1">
      <c r="A108" s="38"/>
      <c r="B108" s="39"/>
      <c r="C108" s="208" t="s">
        <v>184</v>
      </c>
      <c r="D108" s="208" t="s">
        <v>127</v>
      </c>
      <c r="E108" s="209" t="s">
        <v>185</v>
      </c>
      <c r="F108" s="210" t="s">
        <v>186</v>
      </c>
      <c r="G108" s="211" t="s">
        <v>187</v>
      </c>
      <c r="H108" s="212">
        <v>-3.138</v>
      </c>
      <c r="I108" s="213"/>
      <c r="J108" s="214">
        <f>ROUND(I108*H108,2)</f>
        <v>0</v>
      </c>
      <c r="K108" s="210" t="s">
        <v>77</v>
      </c>
      <c r="L108" s="44"/>
      <c r="M108" s="215" t="s">
        <v>77</v>
      </c>
      <c r="N108" s="216" t="s">
        <v>49</v>
      </c>
      <c r="O108" s="84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9" t="s">
        <v>188</v>
      </c>
      <c r="AT108" s="219" t="s">
        <v>127</v>
      </c>
      <c r="AU108" s="219" t="s">
        <v>88</v>
      </c>
      <c r="AY108" s="17" t="s">
        <v>123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7" t="s">
        <v>86</v>
      </c>
      <c r="BK108" s="220">
        <f>ROUND(I108*H108,2)</f>
        <v>0</v>
      </c>
      <c r="BL108" s="17" t="s">
        <v>188</v>
      </c>
      <c r="BM108" s="219" t="s">
        <v>189</v>
      </c>
    </row>
    <row r="109" spans="1:51" s="13" customFormat="1" ht="12">
      <c r="A109" s="13"/>
      <c r="B109" s="221"/>
      <c r="C109" s="222"/>
      <c r="D109" s="223" t="s">
        <v>190</v>
      </c>
      <c r="E109" s="224" t="s">
        <v>77</v>
      </c>
      <c r="F109" s="225" t="s">
        <v>191</v>
      </c>
      <c r="G109" s="222"/>
      <c r="H109" s="224" t="s">
        <v>77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190</v>
      </c>
      <c r="AU109" s="231" t="s">
        <v>88</v>
      </c>
      <c r="AV109" s="13" t="s">
        <v>86</v>
      </c>
      <c r="AW109" s="13" t="s">
        <v>37</v>
      </c>
      <c r="AX109" s="13" t="s">
        <v>79</v>
      </c>
      <c r="AY109" s="231" t="s">
        <v>123</v>
      </c>
    </row>
    <row r="110" spans="1:51" s="14" customFormat="1" ht="12">
      <c r="A110" s="14"/>
      <c r="B110" s="232"/>
      <c r="C110" s="233"/>
      <c r="D110" s="223" t="s">
        <v>190</v>
      </c>
      <c r="E110" s="234" t="s">
        <v>77</v>
      </c>
      <c r="F110" s="235" t="s">
        <v>192</v>
      </c>
      <c r="G110" s="233"/>
      <c r="H110" s="236">
        <v>-3.138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190</v>
      </c>
      <c r="AU110" s="242" t="s">
        <v>88</v>
      </c>
      <c r="AV110" s="14" t="s">
        <v>88</v>
      </c>
      <c r="AW110" s="14" t="s">
        <v>37</v>
      </c>
      <c r="AX110" s="14" t="s">
        <v>79</v>
      </c>
      <c r="AY110" s="242" t="s">
        <v>123</v>
      </c>
    </row>
    <row r="111" spans="1:51" s="15" customFormat="1" ht="12">
      <c r="A111" s="15"/>
      <c r="B111" s="243"/>
      <c r="C111" s="244"/>
      <c r="D111" s="223" t="s">
        <v>190</v>
      </c>
      <c r="E111" s="245" t="s">
        <v>77</v>
      </c>
      <c r="F111" s="246" t="s">
        <v>193</v>
      </c>
      <c r="G111" s="244"/>
      <c r="H111" s="247">
        <v>-3.138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3" t="s">
        <v>190</v>
      </c>
      <c r="AU111" s="253" t="s">
        <v>88</v>
      </c>
      <c r="AV111" s="15" t="s">
        <v>131</v>
      </c>
      <c r="AW111" s="15" t="s">
        <v>37</v>
      </c>
      <c r="AX111" s="15" t="s">
        <v>86</v>
      </c>
      <c r="AY111" s="253" t="s">
        <v>123</v>
      </c>
    </row>
    <row r="112" spans="1:65" s="2" customFormat="1" ht="49.05" customHeight="1">
      <c r="A112" s="38"/>
      <c r="B112" s="39"/>
      <c r="C112" s="208" t="s">
        <v>194</v>
      </c>
      <c r="D112" s="208" t="s">
        <v>127</v>
      </c>
      <c r="E112" s="209" t="s">
        <v>195</v>
      </c>
      <c r="F112" s="210" t="s">
        <v>196</v>
      </c>
      <c r="G112" s="211" t="s">
        <v>197</v>
      </c>
      <c r="H112" s="254"/>
      <c r="I112" s="213"/>
      <c r="J112" s="214">
        <f>ROUND(I112*H112,2)</f>
        <v>0</v>
      </c>
      <c r="K112" s="210" t="s">
        <v>198</v>
      </c>
      <c r="L112" s="44"/>
      <c r="M112" s="215" t="s">
        <v>77</v>
      </c>
      <c r="N112" s="216" t="s">
        <v>49</v>
      </c>
      <c r="O112" s="84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9" t="s">
        <v>188</v>
      </c>
      <c r="AT112" s="219" t="s">
        <v>127</v>
      </c>
      <c r="AU112" s="219" t="s">
        <v>88</v>
      </c>
      <c r="AY112" s="17" t="s">
        <v>123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7" t="s">
        <v>86</v>
      </c>
      <c r="BK112" s="220">
        <f>ROUND(I112*H112,2)</f>
        <v>0</v>
      </c>
      <c r="BL112" s="17" t="s">
        <v>188</v>
      </c>
      <c r="BM112" s="219" t="s">
        <v>199</v>
      </c>
    </row>
    <row r="113" spans="1:47" s="2" customFormat="1" ht="12">
      <c r="A113" s="38"/>
      <c r="B113" s="39"/>
      <c r="C113" s="40"/>
      <c r="D113" s="255" t="s">
        <v>200</v>
      </c>
      <c r="E113" s="40"/>
      <c r="F113" s="256" t="s">
        <v>201</v>
      </c>
      <c r="G113" s="40"/>
      <c r="H113" s="40"/>
      <c r="I113" s="257"/>
      <c r="J113" s="40"/>
      <c r="K113" s="40"/>
      <c r="L113" s="44"/>
      <c r="M113" s="258"/>
      <c r="N113" s="259"/>
      <c r="O113" s="260"/>
      <c r="P113" s="260"/>
      <c r="Q113" s="260"/>
      <c r="R113" s="260"/>
      <c r="S113" s="260"/>
      <c r="T113" s="261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200</v>
      </c>
      <c r="AU113" s="17" t="s">
        <v>88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D" sheet="1" objects="1" scenarios="1" formatColumns="0" formatRows="0" autoFilter="0"/>
  <autoFilter ref="C89:K1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113" r:id="rId1" display="https://podminky.urs.cz/item/CS_URS_2022_01/9987634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DESKTOP-JGLBK2V\katcha</cp:lastModifiedBy>
  <dcterms:created xsi:type="dcterms:W3CDTF">2022-06-09T06:55:09Z</dcterms:created>
  <dcterms:modified xsi:type="dcterms:W3CDTF">2022-06-09T06:55:12Z</dcterms:modified>
  <cp:category/>
  <cp:version/>
  <cp:contentType/>
  <cp:contentStatus/>
</cp:coreProperties>
</file>