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ZL3 k VV - Dotazy č. 12" sheetId="2" r:id="rId2"/>
  </sheets>
  <definedNames>
    <definedName name="_xlnm.Print_Area" localSheetId="0">'Rekapitulace stavby'!$D$4:$AO$36,'Rekapitulace stavby'!$C$42:$AQ$57</definedName>
    <definedName name="_xlnm._FilterDatabase" localSheetId="1" hidden="1">'ZL3 k VV - Dotazy č. 12'!$C$88:$K$109</definedName>
    <definedName name="_xlnm.Print_Area" localSheetId="1">'ZL3 k VV - Dotazy č. 12'!$C$4:$J$41,'ZL3 k VV - Dotazy č. 12'!$C$47:$J$68,'ZL3 k VV - Dotazy č. 12'!$C$74:$K$109</definedName>
    <definedName name="_xlnm.Print_Titles" localSheetId="0">'Rekapitulace stavby'!$52:$52</definedName>
    <definedName name="_xlnm.Print_Titles" localSheetId="1">'ZL3 k VV - Dotazy č. 12'!$88:$88</definedName>
  </definedNames>
  <calcPr fullCalcOnLoad="1"/>
</workbook>
</file>

<file path=xl/sharedStrings.xml><?xml version="1.0" encoding="utf-8"?>
<sst xmlns="http://schemas.openxmlformats.org/spreadsheetml/2006/main" count="499" uniqueCount="194">
  <si>
    <t>Export Komplet</t>
  </si>
  <si>
    <t>VZ</t>
  </si>
  <si>
    <t>2.0</t>
  </si>
  <si>
    <t>ZAMOK</t>
  </si>
  <si>
    <t>False</t>
  </si>
  <si>
    <t>{ead23957-566b-4ba8-87d1-28f2812601a2}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</si>
  <si>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</si>
  <si>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</si>
  <si>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</si>
  <si>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</si>
  <si>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</si>
  <si>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</si>
  <si>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</si>
  <si>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</si>
  <si>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20220526_1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</si>
  <si>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</si>
  <si>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</si>
  <si>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Přístavba a celková rekonstrukce domu sociální péče Kralovice - 1.ETAPA, vč. ZL</t>
  </si>
  <si>
    <t>KSO:</t>
  </si>
  <si>
    <t>801 1</t>
  </si>
  <si>
    <t>CC-CZ:</t>
  </si>
  <si>
    <t>12</t>
  </si>
  <si>
    <t>Místo:</t>
  </si>
  <si>
    <t>Plzeňská třída 345, 331 41  Kralovice u Rakovníka</t>
  </si>
  <si>
    <t>Datum:</t>
  </si>
  <si>
    <t>26. 5. 2022</t>
  </si>
  <si>
    <t>Zadavatel:</t>
  </si>
  <si>
    <t>IČ:</t>
  </si>
  <si>
    <t>49748190</t>
  </si>
  <si>
    <t>Dům sociální péče Kralovice, p.o.</t>
  </si>
  <si>
    <t>DIČ:</t>
  </si>
  <si>
    <t>CZ24286923</t>
  </si>
  <si>
    <t>Uchazeč:</t>
  </si>
  <si>
    <t>Vyplň údaj</t>
  </si>
  <si>
    <t>Projektant:</t>
  </si>
  <si>
    <t>24286923</t>
  </si>
  <si>
    <t>Řezanina &amp; Bartoň, s.r.o.</t>
  </si>
  <si>
    <t>True</t>
  </si>
  <si>
    <t>Zpracovatel:</t>
  </si>
  <si>
    <t>0598404</t>
  </si>
  <si>
    <t>BACing s.r.o.</t>
  </si>
  <si>
    <t>CZ0598404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</si>
  <si>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</si>
  <si>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</si>
  <si>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</si>
  <si>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</si>
  <si>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</si>
  <si>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</si>
  <si>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</si>
  <si>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</si>
  <si>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</si>
  <si>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</si>
  <si>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</si>
  <si>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</si>
  <si>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</si>
  <si>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</si>
  <si>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</si>
  <si>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</si>
  <si>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</si>
  <si>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</si>
  <si>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</si>
  <si>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</si>
  <si>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</si>
  <si>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</si>
  <si>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</si>
  <si>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</si>
  <si>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</si>
  <si>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</si>
  <si>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</si>
  <si>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</si>
  <si>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</si>
  <si>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</si>
  <si>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</si>
  <si>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</si>
  <si>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</si>
  <si>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</si>
  <si>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</si>
  <si>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</si>
  <si>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</si>
  <si>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</si>
  <si>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</si>
  <si>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</si>
  <si>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</si>
  <si>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II.</t>
  </si>
  <si>
    <t>Změnové listy dle dotazů ze zadávacího řízení</t>
  </si>
  <si>
    <t>STA</t>
  </si>
  <si>
    <t>1</t>
  </si>
  <si>
    <t>{15428e02-2a9a-4014-ad92-17344be926eb}</t>
  </si>
  <si>
    <t>2</t>
  </si>
  <si>
    <t>/</t>
  </si>
  <si>
    <t>ZL3 k VV</t>
  </si>
  <si>
    <t>Dotazy č. 12</t>
  </si>
  <si>
    <t>Soupis</t>
  </si>
  <si>
    <t>{905397e6-2c42-4502-b209-3dfe463e4768}</t>
  </si>
  <si>
    <t>KRYCÍ LIST SOUPISU PRACÍ</t>
  </si>
  <si>
    <t>Objekt:</t>
  </si>
  <si>
    <t>II. - Změnové listy dle dotazů ze zadávacího řízení</t>
  </si>
  <si>
    <t>Soupis:</t>
  </si>
  <si>
    <t>ZL3 k VV - Dotazy č. 12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</si>
  <si>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</si>
  <si>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</si>
  <si>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</si>
  <si>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</si>
  <si>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</si>
  <si>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751_B1 - Vzduchotechnika_B1</t>
  </si>
  <si>
    <t xml:space="preserve">    751_D - Vzduchotechnika_D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</si>
  <si>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</si>
  <si>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</si>
  <si>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</si>
  <si>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</si>
  <si>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</si>
  <si>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</si>
  <si>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</si>
  <si>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</si>
  <si>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</si>
  <si>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</si>
  <si>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</si>
  <si>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</si>
  <si>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</si>
  <si>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</si>
  <si>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</si>
  <si>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</si>
  <si>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</si>
  <si>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751_B1</t>
  </si>
  <si>
    <t>Vzduchotechnika_B1</t>
  </si>
  <si>
    <t>M</t>
  </si>
  <si>
    <t>429100R002</t>
  </si>
  <si>
    <t>Dodávka VZT 02 - Kompaktní horizontální jednotka stacionární</t>
  </si>
  <si>
    <t>kus</t>
  </si>
  <si>
    <t>32</t>
  </si>
  <si>
    <t>16</t>
  </si>
  <si>
    <t>1353393159</t>
  </si>
  <si>
    <t>429100R002x</t>
  </si>
  <si>
    <t>Dodávka VZT 02 - Kompaktní horizontální jednotka podstropní</t>
  </si>
  <si>
    <t>-1122430243</t>
  </si>
  <si>
    <t>751_D</t>
  </si>
  <si>
    <t>Vzduchotechnika_D</t>
  </si>
  <si>
    <t>3</t>
  </si>
  <si>
    <t>429100R001</t>
  </si>
  <si>
    <t>Dodávka VZT 01 - Kompaktní rekuperační jednotka vertikální</t>
  </si>
  <si>
    <t>517962127</t>
  </si>
  <si>
    <t>4</t>
  </si>
  <si>
    <t>429100R001x</t>
  </si>
  <si>
    <t>Dodávka VZT 01 - Kompaktní rekuperační jednotka stacionární</t>
  </si>
  <si>
    <t>-314125396</t>
  </si>
  <si>
    <t>5</t>
  </si>
  <si>
    <t>429100R004</t>
  </si>
  <si>
    <t>Dodávka VZT 04 - Kompaktní horizontální jednotka stacionární</t>
  </si>
  <si>
    <t>-1897445243</t>
  </si>
  <si>
    <t>6</t>
  </si>
  <si>
    <t>429100R004x</t>
  </si>
  <si>
    <t xml:space="preserve">Dodávka VZT 04 - Kompaktní horizontální jednotka podstropní </t>
  </si>
  <si>
    <t>-1612683578</t>
  </si>
  <si>
    <t>7</t>
  </si>
  <si>
    <t>429100R008</t>
  </si>
  <si>
    <t>Dodávka VZT 08 - Kompaktní horizontální jednotka stacionární</t>
  </si>
  <si>
    <t>1154779846</t>
  </si>
  <si>
    <t>8</t>
  </si>
  <si>
    <t>429100R008x</t>
  </si>
  <si>
    <t>Dodávka VZT 08 - Kompaktní horizontální jednotka podstropní</t>
  </si>
  <si>
    <t>510365059</t>
  </si>
  <si>
    <t>9</t>
  </si>
  <si>
    <t>429100R012</t>
  </si>
  <si>
    <t>Dodávka VZT 12 - Kompaktní horizontální jednotka stacionární</t>
  </si>
  <si>
    <t>300222449</t>
  </si>
  <si>
    <t>10</t>
  </si>
  <si>
    <t>429100R012x</t>
  </si>
  <si>
    <t>Dodávka VZT 12 - Kompaktní horizontální jednotka podstropní</t>
  </si>
  <si>
    <t>1997380260</t>
  </si>
  <si>
    <t>767</t>
  </si>
  <si>
    <t>Konstrukce zámečnické</t>
  </si>
  <si>
    <t>11</t>
  </si>
  <si>
    <t>K</t>
  </si>
  <si>
    <t>767_OS01/Dx</t>
  </si>
  <si>
    <t>Kompletní dodávka a montáž skleněného předokenního zábradlí, systémový prvek kotvený přímo do rámu (hliník/sklo) 980x340 mm</t>
  </si>
  <si>
    <t>145949441</t>
  </si>
  <si>
    <t>767_OS01/Dxx</t>
  </si>
  <si>
    <t>Kompletní dodávka a montáž skleněného předokenního zábradlí, systémový prvek kotvený přímo do rámu (hliník/sklo) 980x350 mm</t>
  </si>
  <si>
    <t>744323992</t>
  </si>
  <si>
    <t>13</t>
  </si>
  <si>
    <t>767_OS02/Dx</t>
  </si>
  <si>
    <t>Kompletní dodávka a montáž skleněného předokenního zábradlí, systémový prvek kotvený přímo do rámu (hliník/sklo) 850x340 mm</t>
  </si>
  <si>
    <t>1374994539</t>
  </si>
  <si>
    <t>14</t>
  </si>
  <si>
    <t>767_OS02/Dxx</t>
  </si>
  <si>
    <t>Kompletní dodávka a montáž skleněného předokenního zábradlí, systémový prvek kotvený přímo do rámu (hliník/sklo) 850x350 mm</t>
  </si>
  <si>
    <t>-791266270</t>
  </si>
  <si>
    <t>998767203</t>
  </si>
  <si>
    <t>Přesun hmot pro zámečnické konstrukce stanovený procentní sazbou (%) z ceny vodorovná dopravní vzdálenost do 50 m v objektech výšky přes 12 do 24 m</t>
  </si>
  <si>
    <t>%</t>
  </si>
  <si>
    <t>CS ÚRS 2022 01</t>
  </si>
  <si>
    <t>1233724968</t>
  </si>
  <si>
    <t>Online PSC</t>
  </si>
  <si>
    <t>https://podminky.urs.cz/item/CS_URS_2022_01/998767203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</si>
</sst>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5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98767203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21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22</v>
      </c>
      <c r="E8" s="19"/>
      <c r="F8" s="19"/>
      <c r="G8" s="19"/>
      <c r="H8" s="19"/>
      <c r="I8" s="19"/>
      <c r="J8" s="19"/>
      <c r="K8" s="24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24</v>
      </c>
      <c r="AL8" s="19"/>
      <c r="AM8" s="19"/>
      <c r="AN8" s="30" t="s">
        <v>25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27</v>
      </c>
      <c r="AL10" s="19"/>
      <c r="AM10" s="19"/>
      <c r="AN10" s="24" t="s">
        <v>28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30</v>
      </c>
      <c r="AL11" s="19"/>
      <c r="AM11" s="19"/>
      <c r="AN11" s="24" t="s">
        <v>31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32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27</v>
      </c>
      <c r="AL13" s="19"/>
      <c r="AM13" s="19"/>
      <c r="AN13" s="31" t="s">
        <v>33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33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30</v>
      </c>
      <c r="AL14" s="19"/>
      <c r="AM14" s="19"/>
      <c r="AN14" s="31" t="s">
        <v>33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27</v>
      </c>
      <c r="AL16" s="19"/>
      <c r="AM16" s="19"/>
      <c r="AN16" s="24" t="s">
        <v>35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30</v>
      </c>
      <c r="AL17" s="19"/>
      <c r="AM17" s="19"/>
      <c r="AN17" s="24" t="s">
        <v>31</v>
      </c>
      <c r="AO17" s="19"/>
      <c r="AP17" s="19"/>
      <c r="AQ17" s="19"/>
      <c r="AR17" s="17"/>
      <c r="BE17" s="28"/>
      <c r="BS17" s="14" t="s">
        <v>37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38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27</v>
      </c>
      <c r="AL19" s="19"/>
      <c r="AM19" s="19"/>
      <c r="AN19" s="24" t="s">
        <v>39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40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30</v>
      </c>
      <c r="AL20" s="19"/>
      <c r="AM20" s="19"/>
      <c r="AN20" s="24" t="s">
        <v>41</v>
      </c>
      <c r="AO20" s="19"/>
      <c r="AP20" s="19"/>
      <c r="AQ20" s="19"/>
      <c r="AR20" s="17"/>
      <c r="BE20" s="28"/>
      <c r="BS20" s="14" t="s">
        <v>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42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47.25" customHeight="1">
      <c r="B23" s="18"/>
      <c r="C23" s="19"/>
      <c r="D23" s="19"/>
      <c r="E23" s="33" t="s">
        <v>43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44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47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48</v>
      </c>
      <c r="E29" s="44"/>
      <c r="F29" s="29" t="s">
        <v>49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50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51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52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53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35"/>
    </row>
    <row r="35" spans="1:57" s="2" customFormat="1" ht="25.9" customHeight="1">
      <c r="A35" s="35"/>
      <c r="B35" s="36"/>
      <c r="C35" s="49"/>
      <c r="D35" s="50" t="s">
        <v>54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55</v>
      </c>
      <c r="U35" s="51"/>
      <c r="V35" s="51"/>
      <c r="W35" s="51"/>
      <c r="X35" s="53" t="s">
        <v>56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6.95" customHeight="1">
      <c r="A37" s="35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1"/>
      <c r="BE37" s="35"/>
    </row>
    <row r="41" spans="1:57" s="2" customFormat="1" ht="6.95" customHeight="1">
      <c r="A41" s="35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1"/>
      <c r="BE41" s="35"/>
    </row>
    <row r="42" spans="1:57" s="2" customFormat="1" ht="24.95" customHeight="1">
      <c r="A42" s="35"/>
      <c r="B42" s="36"/>
      <c r="C42" s="20" t="s">
        <v>57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  <c r="BE43" s="35"/>
    </row>
    <row r="44" spans="1:57" s="4" customFormat="1" ht="12" customHeight="1">
      <c r="A44" s="4"/>
      <c r="B44" s="60"/>
      <c r="C44" s="29" t="s">
        <v>13</v>
      </c>
      <c r="D44" s="61"/>
      <c r="E44" s="61"/>
      <c r="F44" s="61"/>
      <c r="G44" s="61"/>
      <c r="H44" s="61"/>
      <c r="I44" s="61"/>
      <c r="J44" s="61"/>
      <c r="K44" s="61"/>
      <c r="L44" s="61" t="str">
        <f>K5</f>
        <v>20220526_1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2"/>
      <c r="BE44" s="4"/>
    </row>
    <row r="45" spans="1:57" s="5" customFormat="1" ht="36.95" customHeight="1">
      <c r="A45" s="5"/>
      <c r="B45" s="63"/>
      <c r="C45" s="64" t="s">
        <v>16</v>
      </c>
      <c r="D45" s="65"/>
      <c r="E45" s="65"/>
      <c r="F45" s="65"/>
      <c r="G45" s="65"/>
      <c r="H45" s="65"/>
      <c r="I45" s="65"/>
      <c r="J45" s="65"/>
      <c r="K45" s="65"/>
      <c r="L45" s="66" t="str">
        <f>K6</f>
        <v>Přístavba a celková rekonstrukce domu sociální péče Kralovice - 1.ETAPA, vč. ZL</v>
      </c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7"/>
      <c r="BE45" s="5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  <c r="BE46" s="35"/>
    </row>
    <row r="47" spans="1:57" s="2" customFormat="1" ht="12" customHeight="1">
      <c r="A47" s="35"/>
      <c r="B47" s="36"/>
      <c r="C47" s="29" t="s">
        <v>22</v>
      </c>
      <c r="D47" s="37"/>
      <c r="E47" s="37"/>
      <c r="F47" s="37"/>
      <c r="G47" s="37"/>
      <c r="H47" s="37"/>
      <c r="I47" s="37"/>
      <c r="J47" s="37"/>
      <c r="K47" s="37"/>
      <c r="L47" s="68" t="str">
        <f>IF(K8="","",K8)</f>
        <v xml:space="preserve">Plzeňská třída 345, 331 41  Kralovice u Rakovníka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29" t="s">
        <v>24</v>
      </c>
      <c r="AJ47" s="37"/>
      <c r="AK47" s="37"/>
      <c r="AL47" s="37"/>
      <c r="AM47" s="69" t="str">
        <f>IF(AN8="","",AN8)</f>
        <v>26. 5. 2022</v>
      </c>
      <c r="AN47" s="69"/>
      <c r="AO47" s="37"/>
      <c r="AP47" s="37"/>
      <c r="AQ47" s="37"/>
      <c r="AR47" s="41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  <c r="BE48" s="35"/>
    </row>
    <row r="49" spans="1:57" s="2" customFormat="1" ht="15.15" customHeight="1">
      <c r="A49" s="35"/>
      <c r="B49" s="36"/>
      <c r="C49" s="29" t="s">
        <v>26</v>
      </c>
      <c r="D49" s="37"/>
      <c r="E49" s="37"/>
      <c r="F49" s="37"/>
      <c r="G49" s="37"/>
      <c r="H49" s="37"/>
      <c r="I49" s="37"/>
      <c r="J49" s="37"/>
      <c r="K49" s="37"/>
      <c r="L49" s="61" t="str">
        <f>IF(E11="","",E11)</f>
        <v>Dům sociální péče Kralovice, p.o.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9" t="s">
        <v>34</v>
      </c>
      <c r="AJ49" s="37"/>
      <c r="AK49" s="37"/>
      <c r="AL49" s="37"/>
      <c r="AM49" s="70" t="str">
        <f>IF(E17="","",E17)</f>
        <v>Řezanina &amp; Bartoň, s.r.o.</v>
      </c>
      <c r="AN49" s="61"/>
      <c r="AO49" s="61"/>
      <c r="AP49" s="61"/>
      <c r="AQ49" s="37"/>
      <c r="AR49" s="41"/>
      <c r="AS49" s="71" t="s">
        <v>58</v>
      </c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4"/>
      <c r="BE49" s="35"/>
    </row>
    <row r="50" spans="1:57" s="2" customFormat="1" ht="15.15" customHeight="1">
      <c r="A50" s="35"/>
      <c r="B50" s="36"/>
      <c r="C50" s="29" t="s">
        <v>32</v>
      </c>
      <c r="D50" s="37"/>
      <c r="E50" s="37"/>
      <c r="F50" s="37"/>
      <c r="G50" s="37"/>
      <c r="H50" s="37"/>
      <c r="I50" s="37"/>
      <c r="J50" s="37"/>
      <c r="K50" s="37"/>
      <c r="L50" s="61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29" t="s">
        <v>38</v>
      </c>
      <c r="AJ50" s="37"/>
      <c r="AK50" s="37"/>
      <c r="AL50" s="37"/>
      <c r="AM50" s="70" t="str">
        <f>IF(E20="","",E20)</f>
        <v>BACing s.r.o.</v>
      </c>
      <c r="AN50" s="61"/>
      <c r="AO50" s="61"/>
      <c r="AP50" s="61"/>
      <c r="AQ50" s="37"/>
      <c r="AR50" s="41"/>
      <c r="AS50" s="75"/>
      <c r="AT50" s="76"/>
      <c r="AU50" s="77"/>
      <c r="AV50" s="77"/>
      <c r="AW50" s="77"/>
      <c r="AX50" s="77"/>
      <c r="AY50" s="77"/>
      <c r="AZ50" s="77"/>
      <c r="BA50" s="77"/>
      <c r="BB50" s="77"/>
      <c r="BC50" s="77"/>
      <c r="BD50" s="78"/>
      <c r="BE50" s="35"/>
    </row>
    <row r="51" spans="1:57" s="2" customFormat="1" ht="10.8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9"/>
      <c r="AT51" s="80"/>
      <c r="AU51" s="81"/>
      <c r="AV51" s="81"/>
      <c r="AW51" s="81"/>
      <c r="AX51" s="81"/>
      <c r="AY51" s="81"/>
      <c r="AZ51" s="81"/>
      <c r="BA51" s="81"/>
      <c r="BB51" s="81"/>
      <c r="BC51" s="81"/>
      <c r="BD51" s="82"/>
      <c r="BE51" s="35"/>
    </row>
    <row r="52" spans="1:57" s="2" customFormat="1" ht="29.25" customHeight="1">
      <c r="A52" s="35"/>
      <c r="B52" s="36"/>
      <c r="C52" s="83" t="s">
        <v>59</v>
      </c>
      <c r="D52" s="84"/>
      <c r="E52" s="84"/>
      <c r="F52" s="84"/>
      <c r="G52" s="84"/>
      <c r="H52" s="85"/>
      <c r="I52" s="86" t="s">
        <v>60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7" t="s">
        <v>61</v>
      </c>
      <c r="AH52" s="84"/>
      <c r="AI52" s="84"/>
      <c r="AJ52" s="84"/>
      <c r="AK52" s="84"/>
      <c r="AL52" s="84"/>
      <c r="AM52" s="84"/>
      <c r="AN52" s="86" t="s">
        <v>62</v>
      </c>
      <c r="AO52" s="84"/>
      <c r="AP52" s="84"/>
      <c r="AQ52" s="88" t="s">
        <v>63</v>
      </c>
      <c r="AR52" s="41"/>
      <c r="AS52" s="89" t="s">
        <v>64</v>
      </c>
      <c r="AT52" s="90" t="s">
        <v>65</v>
      </c>
      <c r="AU52" s="90" t="s">
        <v>66</v>
      </c>
      <c r="AV52" s="90" t="s">
        <v>67</v>
      </c>
      <c r="AW52" s="90" t="s">
        <v>68</v>
      </c>
      <c r="AX52" s="90" t="s">
        <v>69</v>
      </c>
      <c r="AY52" s="90" t="s">
        <v>70</v>
      </c>
      <c r="AZ52" s="90" t="s">
        <v>71</v>
      </c>
      <c r="BA52" s="90" t="s">
        <v>72</v>
      </c>
      <c r="BB52" s="90" t="s">
        <v>73</v>
      </c>
      <c r="BC52" s="90" t="s">
        <v>74</v>
      </c>
      <c r="BD52" s="91" t="s">
        <v>75</v>
      </c>
      <c r="BE52" s="35"/>
    </row>
    <row r="53" spans="1:57" s="2" customFormat="1" ht="10.8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92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4"/>
      <c r="BE53" s="35"/>
    </row>
    <row r="54" spans="1:90" s="6" customFormat="1" ht="32.4" customHeight="1">
      <c r="A54" s="6"/>
      <c r="B54" s="95"/>
      <c r="C54" s="96" t="s">
        <v>76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8">
        <f>ROUND(AG55,2)</f>
        <v>0</v>
      </c>
      <c r="AH54" s="98"/>
      <c r="AI54" s="98"/>
      <c r="AJ54" s="98"/>
      <c r="AK54" s="98"/>
      <c r="AL54" s="98"/>
      <c r="AM54" s="98"/>
      <c r="AN54" s="99">
        <f>SUM(AG54,AT54)</f>
        <v>0</v>
      </c>
      <c r="AO54" s="99"/>
      <c r="AP54" s="99"/>
      <c r="AQ54" s="100" t="s">
        <v>77</v>
      </c>
      <c r="AR54" s="101"/>
      <c r="AS54" s="102">
        <f>ROUND(AS55,2)</f>
        <v>0</v>
      </c>
      <c r="AT54" s="103">
        <f>ROUND(SUM(AV54:AW54),2)</f>
        <v>0</v>
      </c>
      <c r="AU54" s="104">
        <f>ROUND(AU55,5)</f>
        <v>0</v>
      </c>
      <c r="AV54" s="103">
        <f>ROUND(AZ54*L29,2)</f>
        <v>0</v>
      </c>
      <c r="AW54" s="103">
        <f>ROUND(BA54*L30,2)</f>
        <v>0</v>
      </c>
      <c r="AX54" s="103">
        <f>ROUND(BB54*L29,2)</f>
        <v>0</v>
      </c>
      <c r="AY54" s="103">
        <f>ROUND(BC54*L30,2)</f>
        <v>0</v>
      </c>
      <c r="AZ54" s="103">
        <f>ROUND(AZ55,2)</f>
        <v>0</v>
      </c>
      <c r="BA54" s="103">
        <f>ROUND(BA55,2)</f>
        <v>0</v>
      </c>
      <c r="BB54" s="103">
        <f>ROUND(BB55,2)</f>
        <v>0</v>
      </c>
      <c r="BC54" s="103">
        <f>ROUND(BC55,2)</f>
        <v>0</v>
      </c>
      <c r="BD54" s="105">
        <f>ROUND(BD55,2)</f>
        <v>0</v>
      </c>
      <c r="BE54" s="6"/>
      <c r="BS54" s="106" t="s">
        <v>78</v>
      </c>
      <c r="BT54" s="106" t="s">
        <v>79</v>
      </c>
      <c r="BU54" s="107" t="s">
        <v>80</v>
      </c>
      <c r="BV54" s="106" t="s">
        <v>81</v>
      </c>
      <c r="BW54" s="106" t="s">
        <v>5</v>
      </c>
      <c r="BX54" s="106" t="s">
        <v>82</v>
      </c>
      <c r="CL54" s="106" t="s">
        <v>19</v>
      </c>
    </row>
    <row r="55" spans="1:91" s="7" customFormat="1" ht="24.75" customHeight="1">
      <c r="A55" s="7"/>
      <c r="B55" s="108"/>
      <c r="C55" s="109"/>
      <c r="D55" s="110" t="s">
        <v>83</v>
      </c>
      <c r="E55" s="110"/>
      <c r="F55" s="110"/>
      <c r="G55" s="110"/>
      <c r="H55" s="110"/>
      <c r="I55" s="111"/>
      <c r="J55" s="110" t="s">
        <v>84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2">
        <f>ROUND(AG56,2)</f>
        <v>0</v>
      </c>
      <c r="AH55" s="111"/>
      <c r="AI55" s="111"/>
      <c r="AJ55" s="111"/>
      <c r="AK55" s="111"/>
      <c r="AL55" s="111"/>
      <c r="AM55" s="111"/>
      <c r="AN55" s="113">
        <f>SUM(AG55,AT55)</f>
        <v>0</v>
      </c>
      <c r="AO55" s="111"/>
      <c r="AP55" s="111"/>
      <c r="AQ55" s="114" t="s">
        <v>85</v>
      </c>
      <c r="AR55" s="115"/>
      <c r="AS55" s="116">
        <f>ROUND(AS56,2)</f>
        <v>0</v>
      </c>
      <c r="AT55" s="117">
        <f>ROUND(SUM(AV55:AW55),2)</f>
        <v>0</v>
      </c>
      <c r="AU55" s="118">
        <f>ROUND(AU56,5)</f>
        <v>0</v>
      </c>
      <c r="AV55" s="117">
        <f>ROUND(AZ55*L29,2)</f>
        <v>0</v>
      </c>
      <c r="AW55" s="117">
        <f>ROUND(BA55*L30,2)</f>
        <v>0</v>
      </c>
      <c r="AX55" s="117">
        <f>ROUND(BB55*L29,2)</f>
        <v>0</v>
      </c>
      <c r="AY55" s="117">
        <f>ROUND(BC55*L30,2)</f>
        <v>0</v>
      </c>
      <c r="AZ55" s="117">
        <f>ROUND(AZ56,2)</f>
        <v>0</v>
      </c>
      <c r="BA55" s="117">
        <f>ROUND(BA56,2)</f>
        <v>0</v>
      </c>
      <c r="BB55" s="117">
        <f>ROUND(BB56,2)</f>
        <v>0</v>
      </c>
      <c r="BC55" s="117">
        <f>ROUND(BC56,2)</f>
        <v>0</v>
      </c>
      <c r="BD55" s="119">
        <f>ROUND(BD56,2)</f>
        <v>0</v>
      </c>
      <c r="BE55" s="7"/>
      <c r="BS55" s="120" t="s">
        <v>78</v>
      </c>
      <c r="BT55" s="120" t="s">
        <v>86</v>
      </c>
      <c r="BU55" s="120" t="s">
        <v>80</v>
      </c>
      <c r="BV55" s="120" t="s">
        <v>81</v>
      </c>
      <c r="BW55" s="120" t="s">
        <v>87</v>
      </c>
      <c r="BX55" s="120" t="s">
        <v>5</v>
      </c>
      <c r="CL55" s="120" t="s">
        <v>19</v>
      </c>
      <c r="CM55" s="120" t="s">
        <v>88</v>
      </c>
    </row>
    <row r="56" spans="1:90" s="4" customFormat="1" ht="23.25" customHeight="1">
      <c r="A56" s="121" t="s">
        <v>89</v>
      </c>
      <c r="B56" s="60"/>
      <c r="C56" s="122"/>
      <c r="D56" s="122"/>
      <c r="E56" s="123" t="s">
        <v>90</v>
      </c>
      <c r="F56" s="123"/>
      <c r="G56" s="123"/>
      <c r="H56" s="123"/>
      <c r="I56" s="123"/>
      <c r="J56" s="122"/>
      <c r="K56" s="123" t="s">
        <v>91</v>
      </c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4">
        <f>'ZL3 k VV - Dotazy č. 12'!J32</f>
        <v>0</v>
      </c>
      <c r="AH56" s="122"/>
      <c r="AI56" s="122"/>
      <c r="AJ56" s="122"/>
      <c r="AK56" s="122"/>
      <c r="AL56" s="122"/>
      <c r="AM56" s="122"/>
      <c r="AN56" s="124">
        <f>SUM(AG56,AT56)</f>
        <v>0</v>
      </c>
      <c r="AO56" s="122"/>
      <c r="AP56" s="122"/>
      <c r="AQ56" s="125" t="s">
        <v>92</v>
      </c>
      <c r="AR56" s="62"/>
      <c r="AS56" s="126">
        <v>0</v>
      </c>
      <c r="AT56" s="127">
        <f>ROUND(SUM(AV56:AW56),2)</f>
        <v>0</v>
      </c>
      <c r="AU56" s="128">
        <f>'ZL3 k VV - Dotazy č. 12'!P89</f>
        <v>0</v>
      </c>
      <c r="AV56" s="127">
        <f>'ZL3 k VV - Dotazy č. 12'!J35</f>
        <v>0</v>
      </c>
      <c r="AW56" s="127">
        <f>'ZL3 k VV - Dotazy č. 12'!J36</f>
        <v>0</v>
      </c>
      <c r="AX56" s="127">
        <f>'ZL3 k VV - Dotazy č. 12'!J37</f>
        <v>0</v>
      </c>
      <c r="AY56" s="127">
        <f>'ZL3 k VV - Dotazy č. 12'!J38</f>
        <v>0</v>
      </c>
      <c r="AZ56" s="127">
        <f>'ZL3 k VV - Dotazy č. 12'!F35</f>
        <v>0</v>
      </c>
      <c r="BA56" s="127">
        <f>'ZL3 k VV - Dotazy č. 12'!F36</f>
        <v>0</v>
      </c>
      <c r="BB56" s="127">
        <f>'ZL3 k VV - Dotazy č. 12'!F37</f>
        <v>0</v>
      </c>
      <c r="BC56" s="127">
        <f>'ZL3 k VV - Dotazy č. 12'!F38</f>
        <v>0</v>
      </c>
      <c r="BD56" s="129">
        <f>'ZL3 k VV - Dotazy č. 12'!F39</f>
        <v>0</v>
      </c>
      <c r="BE56" s="4"/>
      <c r="BT56" s="130" t="s">
        <v>88</v>
      </c>
      <c r="BV56" s="130" t="s">
        <v>81</v>
      </c>
      <c r="BW56" s="130" t="s">
        <v>93</v>
      </c>
      <c r="BX56" s="130" t="s">
        <v>87</v>
      </c>
      <c r="CL56" s="130" t="s">
        <v>19</v>
      </c>
    </row>
    <row r="57" spans="1:57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1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2" customFormat="1" ht="6.95" customHeight="1">
      <c r="A58" s="35"/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41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password="CC3D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G54:AM54"/>
    <mergeCell ref="AN54:AP54"/>
    <mergeCell ref="AR2:BE2"/>
  </mergeCells>
  <hyperlinks>
    <hyperlink ref="A56" location="'ZL3 k VV - Dotazy č. 12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7"/>
      <c r="AT3" s="14" t="s">
        <v>88</v>
      </c>
    </row>
    <row r="4" spans="2:46" s="1" customFormat="1" ht="24.95" customHeight="1">
      <c r="B4" s="17"/>
      <c r="D4" s="133" t="s">
        <v>94</v>
      </c>
      <c r="L4" s="17"/>
      <c r="M4" s="134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5" t="s">
        <v>16</v>
      </c>
      <c r="L6" s="17"/>
    </row>
    <row r="7" spans="2:12" s="1" customFormat="1" ht="16.5" customHeight="1">
      <c r="B7" s="17"/>
      <c r="E7" s="136" t="str">
        <f>'Rekapitulace stavby'!K6</f>
        <v>Přístavba a celková rekonstrukce domu sociální péče Kralovice - 1.ETAPA, vč. ZL</v>
      </c>
      <c r="F7" s="135"/>
      <c r="G7" s="135"/>
      <c r="H7" s="135"/>
      <c r="L7" s="17"/>
    </row>
    <row r="8" spans="2:12" s="1" customFormat="1" ht="12" customHeight="1">
      <c r="B8" s="17"/>
      <c r="D8" s="135" t="s">
        <v>95</v>
      </c>
      <c r="L8" s="17"/>
    </row>
    <row r="9" spans="1:31" s="2" customFormat="1" ht="16.5" customHeight="1">
      <c r="A9" s="35"/>
      <c r="B9" s="41"/>
      <c r="C9" s="35"/>
      <c r="D9" s="35"/>
      <c r="E9" s="136" t="s">
        <v>96</v>
      </c>
      <c r="F9" s="35"/>
      <c r="G9" s="35"/>
      <c r="H9" s="35"/>
      <c r="I9" s="35"/>
      <c r="J9" s="35"/>
      <c r="K9" s="35"/>
      <c r="L9" s="13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5" t="s">
        <v>97</v>
      </c>
      <c r="E10" s="35"/>
      <c r="F10" s="35"/>
      <c r="G10" s="35"/>
      <c r="H10" s="35"/>
      <c r="I10" s="35"/>
      <c r="J10" s="35"/>
      <c r="K10" s="35"/>
      <c r="L10" s="13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1"/>
      <c r="C11" s="35"/>
      <c r="D11" s="35"/>
      <c r="E11" s="138" t="s">
        <v>98</v>
      </c>
      <c r="F11" s="35"/>
      <c r="G11" s="35"/>
      <c r="H11" s="35"/>
      <c r="I11" s="35"/>
      <c r="J11" s="35"/>
      <c r="K11" s="35"/>
      <c r="L11" s="13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13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1"/>
      <c r="C13" s="35"/>
      <c r="D13" s="135" t="s">
        <v>18</v>
      </c>
      <c r="E13" s="35"/>
      <c r="F13" s="130" t="s">
        <v>19</v>
      </c>
      <c r="G13" s="35"/>
      <c r="H13" s="35"/>
      <c r="I13" s="135" t="s">
        <v>20</v>
      </c>
      <c r="J13" s="130" t="s">
        <v>77</v>
      </c>
      <c r="K13" s="35"/>
      <c r="L13" s="13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5" t="s">
        <v>22</v>
      </c>
      <c r="E14" s="35"/>
      <c r="F14" s="130" t="s">
        <v>23</v>
      </c>
      <c r="G14" s="35"/>
      <c r="H14" s="35"/>
      <c r="I14" s="135" t="s">
        <v>24</v>
      </c>
      <c r="J14" s="139" t="str">
        <f>'Rekapitulace stavby'!AN8</f>
        <v>26. 5. 2022</v>
      </c>
      <c r="K14" s="35"/>
      <c r="L14" s="13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13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1"/>
      <c r="C16" s="35"/>
      <c r="D16" s="135" t="s">
        <v>26</v>
      </c>
      <c r="E16" s="35"/>
      <c r="F16" s="35"/>
      <c r="G16" s="35"/>
      <c r="H16" s="35"/>
      <c r="I16" s="135" t="s">
        <v>27</v>
      </c>
      <c r="J16" s="130" t="s">
        <v>28</v>
      </c>
      <c r="K16" s="35"/>
      <c r="L16" s="13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1"/>
      <c r="C17" s="35"/>
      <c r="D17" s="35"/>
      <c r="E17" s="130" t="s">
        <v>29</v>
      </c>
      <c r="F17" s="35"/>
      <c r="G17" s="35"/>
      <c r="H17" s="35"/>
      <c r="I17" s="135" t="s">
        <v>30</v>
      </c>
      <c r="J17" s="130" t="s">
        <v>31</v>
      </c>
      <c r="K17" s="35"/>
      <c r="L17" s="13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13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1"/>
      <c r="C19" s="35"/>
      <c r="D19" s="135" t="s">
        <v>32</v>
      </c>
      <c r="E19" s="35"/>
      <c r="F19" s="35"/>
      <c r="G19" s="35"/>
      <c r="H19" s="35"/>
      <c r="I19" s="135" t="s">
        <v>27</v>
      </c>
      <c r="J19" s="30" t="str">
        <f>'Rekapitulace stavby'!AN13</f>
        <v>Vyplň údaj</v>
      </c>
      <c r="K19" s="35"/>
      <c r="L19" s="13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0"/>
      <c r="G20" s="130"/>
      <c r="H20" s="130"/>
      <c r="I20" s="135" t="s">
        <v>30</v>
      </c>
      <c r="J20" s="30" t="str">
        <f>'Rekapitulace stavby'!AN14</f>
        <v>Vyplň údaj</v>
      </c>
      <c r="K20" s="35"/>
      <c r="L20" s="13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13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1"/>
      <c r="C22" s="35"/>
      <c r="D22" s="135" t="s">
        <v>34</v>
      </c>
      <c r="E22" s="35"/>
      <c r="F22" s="35"/>
      <c r="G22" s="35"/>
      <c r="H22" s="35"/>
      <c r="I22" s="135" t="s">
        <v>27</v>
      </c>
      <c r="J22" s="130" t="s">
        <v>35</v>
      </c>
      <c r="K22" s="35"/>
      <c r="L22" s="13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1"/>
      <c r="C23" s="35"/>
      <c r="D23" s="35"/>
      <c r="E23" s="130" t="s">
        <v>36</v>
      </c>
      <c r="F23" s="35"/>
      <c r="G23" s="35"/>
      <c r="H23" s="35"/>
      <c r="I23" s="135" t="s">
        <v>30</v>
      </c>
      <c r="J23" s="130" t="s">
        <v>31</v>
      </c>
      <c r="K23" s="35"/>
      <c r="L23" s="13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13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1"/>
      <c r="C25" s="35"/>
      <c r="D25" s="135" t="s">
        <v>38</v>
      </c>
      <c r="E25" s="35"/>
      <c r="F25" s="35"/>
      <c r="G25" s="35"/>
      <c r="H25" s="35"/>
      <c r="I25" s="135" t="s">
        <v>27</v>
      </c>
      <c r="J25" s="130" t="s">
        <v>39</v>
      </c>
      <c r="K25" s="35"/>
      <c r="L25" s="13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1"/>
      <c r="C26" s="35"/>
      <c r="D26" s="35"/>
      <c r="E26" s="130" t="s">
        <v>40</v>
      </c>
      <c r="F26" s="35"/>
      <c r="G26" s="35"/>
      <c r="H26" s="35"/>
      <c r="I26" s="135" t="s">
        <v>30</v>
      </c>
      <c r="J26" s="130" t="s">
        <v>41</v>
      </c>
      <c r="K26" s="35"/>
      <c r="L26" s="13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13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1"/>
      <c r="C28" s="35"/>
      <c r="D28" s="135" t="s">
        <v>42</v>
      </c>
      <c r="E28" s="35"/>
      <c r="F28" s="35"/>
      <c r="G28" s="35"/>
      <c r="H28" s="35"/>
      <c r="I28" s="35"/>
      <c r="J28" s="35"/>
      <c r="K28" s="35"/>
      <c r="L28" s="13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40"/>
      <c r="B29" s="141"/>
      <c r="C29" s="140"/>
      <c r="D29" s="140"/>
      <c r="E29" s="142" t="s">
        <v>77</v>
      </c>
      <c r="F29" s="142"/>
      <c r="G29" s="142"/>
      <c r="H29" s="142"/>
      <c r="I29" s="140"/>
      <c r="J29" s="140"/>
      <c r="K29" s="140"/>
      <c r="L29" s="143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</row>
    <row r="30" spans="1:31" s="2" customFormat="1" ht="6.95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13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4"/>
      <c r="E31" s="144"/>
      <c r="F31" s="144"/>
      <c r="G31" s="144"/>
      <c r="H31" s="144"/>
      <c r="I31" s="144"/>
      <c r="J31" s="144"/>
      <c r="K31" s="144"/>
      <c r="L31" s="13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45" t="s">
        <v>44</v>
      </c>
      <c r="E32" s="35"/>
      <c r="F32" s="35"/>
      <c r="G32" s="35"/>
      <c r="H32" s="35"/>
      <c r="I32" s="35"/>
      <c r="J32" s="146">
        <f>ROUND(J89,2)</f>
        <v>0</v>
      </c>
      <c r="K32" s="35"/>
      <c r="L32" s="13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44"/>
      <c r="E33" s="144"/>
      <c r="F33" s="144"/>
      <c r="G33" s="144"/>
      <c r="H33" s="144"/>
      <c r="I33" s="144"/>
      <c r="J33" s="144"/>
      <c r="K33" s="144"/>
      <c r="L33" s="13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47" t="s">
        <v>46</v>
      </c>
      <c r="G34" s="35"/>
      <c r="H34" s="35"/>
      <c r="I34" s="147" t="s">
        <v>45</v>
      </c>
      <c r="J34" s="147" t="s">
        <v>47</v>
      </c>
      <c r="K34" s="35"/>
      <c r="L34" s="13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48" t="s">
        <v>48</v>
      </c>
      <c r="E35" s="135" t="s">
        <v>49</v>
      </c>
      <c r="F35" s="149">
        <f>ROUND((SUM(BE89:BE109)),2)</f>
        <v>0</v>
      </c>
      <c r="G35" s="35"/>
      <c r="H35" s="35"/>
      <c r="I35" s="150">
        <v>0.21</v>
      </c>
      <c r="J35" s="149">
        <f>ROUND(((SUM(BE89:BE109))*I35),2)</f>
        <v>0</v>
      </c>
      <c r="K35" s="35"/>
      <c r="L35" s="13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35" t="s">
        <v>50</v>
      </c>
      <c r="F36" s="149">
        <f>ROUND((SUM(BF89:BF109)),2)</f>
        <v>0</v>
      </c>
      <c r="G36" s="35"/>
      <c r="H36" s="35"/>
      <c r="I36" s="150">
        <v>0.15</v>
      </c>
      <c r="J36" s="149">
        <f>ROUND(((SUM(BF89:BF109))*I36),2)</f>
        <v>0</v>
      </c>
      <c r="K36" s="35"/>
      <c r="L36" s="13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5" t="s">
        <v>51</v>
      </c>
      <c r="F37" s="149">
        <f>ROUND((SUM(BG89:BG109)),2)</f>
        <v>0</v>
      </c>
      <c r="G37" s="35"/>
      <c r="H37" s="35"/>
      <c r="I37" s="150">
        <v>0.21</v>
      </c>
      <c r="J37" s="149">
        <f>0</f>
        <v>0</v>
      </c>
      <c r="K37" s="35"/>
      <c r="L37" s="13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35" t="s">
        <v>52</v>
      </c>
      <c r="F38" s="149">
        <f>ROUND((SUM(BH89:BH109)),2)</f>
        <v>0</v>
      </c>
      <c r="G38" s="35"/>
      <c r="H38" s="35"/>
      <c r="I38" s="150">
        <v>0.15</v>
      </c>
      <c r="J38" s="149">
        <f>0</f>
        <v>0</v>
      </c>
      <c r="K38" s="35"/>
      <c r="L38" s="13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35" t="s">
        <v>53</v>
      </c>
      <c r="F39" s="149">
        <f>ROUND((SUM(BI89:BI109)),2)</f>
        <v>0</v>
      </c>
      <c r="G39" s="35"/>
      <c r="H39" s="35"/>
      <c r="I39" s="150">
        <v>0</v>
      </c>
      <c r="J39" s="149">
        <f>0</f>
        <v>0</v>
      </c>
      <c r="K39" s="35"/>
      <c r="L39" s="13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13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51"/>
      <c r="D41" s="152" t="s">
        <v>54</v>
      </c>
      <c r="E41" s="153"/>
      <c r="F41" s="153"/>
      <c r="G41" s="154" t="s">
        <v>55</v>
      </c>
      <c r="H41" s="155" t="s">
        <v>56</v>
      </c>
      <c r="I41" s="153"/>
      <c r="J41" s="156">
        <f>SUM(J32:J39)</f>
        <v>0</v>
      </c>
      <c r="K41" s="157"/>
      <c r="L41" s="13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3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60"/>
      <c r="C46" s="161"/>
      <c r="D46" s="161"/>
      <c r="E46" s="161"/>
      <c r="F46" s="161"/>
      <c r="G46" s="161"/>
      <c r="H46" s="161"/>
      <c r="I46" s="161"/>
      <c r="J46" s="161"/>
      <c r="K46" s="161"/>
      <c r="L46" s="13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0" t="s">
        <v>99</v>
      </c>
      <c r="D47" s="37"/>
      <c r="E47" s="37"/>
      <c r="F47" s="37"/>
      <c r="G47" s="37"/>
      <c r="H47" s="37"/>
      <c r="I47" s="37"/>
      <c r="J47" s="37"/>
      <c r="K47" s="37"/>
      <c r="L47" s="13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3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16</v>
      </c>
      <c r="D49" s="37"/>
      <c r="E49" s="37"/>
      <c r="F49" s="37"/>
      <c r="G49" s="37"/>
      <c r="H49" s="37"/>
      <c r="I49" s="37"/>
      <c r="J49" s="37"/>
      <c r="K49" s="37"/>
      <c r="L49" s="13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162" t="str">
        <f>E7</f>
        <v>Přístavba a celková rekonstrukce domu sociální péče Kralovice - 1.ETAPA, vč. ZL</v>
      </c>
      <c r="F50" s="29"/>
      <c r="G50" s="29"/>
      <c r="H50" s="29"/>
      <c r="I50" s="37"/>
      <c r="J50" s="37"/>
      <c r="K50" s="37"/>
      <c r="L50" s="13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18"/>
      <c r="C51" s="29" t="s">
        <v>95</v>
      </c>
      <c r="D51" s="19"/>
      <c r="E51" s="19"/>
      <c r="F51" s="19"/>
      <c r="G51" s="19"/>
      <c r="H51" s="19"/>
      <c r="I51" s="19"/>
      <c r="J51" s="19"/>
      <c r="K51" s="19"/>
      <c r="L51" s="17"/>
    </row>
    <row r="52" spans="1:31" s="2" customFormat="1" ht="16.5" customHeight="1">
      <c r="A52" s="35"/>
      <c r="B52" s="36"/>
      <c r="C52" s="37"/>
      <c r="D52" s="37"/>
      <c r="E52" s="162" t="s">
        <v>96</v>
      </c>
      <c r="F52" s="37"/>
      <c r="G52" s="37"/>
      <c r="H52" s="37"/>
      <c r="I52" s="37"/>
      <c r="J52" s="37"/>
      <c r="K52" s="37"/>
      <c r="L52" s="13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97</v>
      </c>
      <c r="D53" s="37"/>
      <c r="E53" s="37"/>
      <c r="F53" s="37"/>
      <c r="G53" s="37"/>
      <c r="H53" s="37"/>
      <c r="I53" s="37"/>
      <c r="J53" s="37"/>
      <c r="K53" s="37"/>
      <c r="L53" s="13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66" t="str">
        <f>E11</f>
        <v>ZL3 k VV - Dotazy č. 12</v>
      </c>
      <c r="F54" s="37"/>
      <c r="G54" s="37"/>
      <c r="H54" s="37"/>
      <c r="I54" s="37"/>
      <c r="J54" s="37"/>
      <c r="K54" s="37"/>
      <c r="L54" s="13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3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22</v>
      </c>
      <c r="D56" s="37"/>
      <c r="E56" s="37"/>
      <c r="F56" s="24" t="str">
        <f>F14</f>
        <v xml:space="preserve">Plzeňská třída 345, 331 41  Kralovice u Rakovníka</v>
      </c>
      <c r="G56" s="37"/>
      <c r="H56" s="37"/>
      <c r="I56" s="29" t="s">
        <v>24</v>
      </c>
      <c r="J56" s="69" t="str">
        <f>IF(J14="","",J14)</f>
        <v>26. 5. 2022</v>
      </c>
      <c r="K56" s="37"/>
      <c r="L56" s="13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3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25.65" customHeight="1">
      <c r="A58" s="35"/>
      <c r="B58" s="36"/>
      <c r="C58" s="29" t="s">
        <v>26</v>
      </c>
      <c r="D58" s="37"/>
      <c r="E58" s="37"/>
      <c r="F58" s="24" t="str">
        <f>E17</f>
        <v>Dům sociální péče Kralovice, p.o.</v>
      </c>
      <c r="G58" s="37"/>
      <c r="H58" s="37"/>
      <c r="I58" s="29" t="s">
        <v>34</v>
      </c>
      <c r="J58" s="33" t="str">
        <f>E23</f>
        <v>Řezanina &amp; Bartoň, s.r.o.</v>
      </c>
      <c r="K58" s="37"/>
      <c r="L58" s="13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15" customHeight="1">
      <c r="A59" s="35"/>
      <c r="B59" s="36"/>
      <c r="C59" s="29" t="s">
        <v>32</v>
      </c>
      <c r="D59" s="37"/>
      <c r="E59" s="37"/>
      <c r="F59" s="24" t="str">
        <f>IF(E20="","",E20)</f>
        <v>Vyplň údaj</v>
      </c>
      <c r="G59" s="37"/>
      <c r="H59" s="37"/>
      <c r="I59" s="29" t="s">
        <v>38</v>
      </c>
      <c r="J59" s="33" t="str">
        <f>E26</f>
        <v>BACing s.r.o.</v>
      </c>
      <c r="K59" s="37"/>
      <c r="L59" s="13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3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63" t="s">
        <v>100</v>
      </c>
      <c r="D61" s="164"/>
      <c r="E61" s="164"/>
      <c r="F61" s="164"/>
      <c r="G61" s="164"/>
      <c r="H61" s="164"/>
      <c r="I61" s="164"/>
      <c r="J61" s="165" t="s">
        <v>101</v>
      </c>
      <c r="K61" s="164"/>
      <c r="L61" s="13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3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8" customHeight="1">
      <c r="A63" s="35"/>
      <c r="B63" s="36"/>
      <c r="C63" s="166" t="s">
        <v>76</v>
      </c>
      <c r="D63" s="37"/>
      <c r="E63" s="37"/>
      <c r="F63" s="37"/>
      <c r="G63" s="37"/>
      <c r="H63" s="37"/>
      <c r="I63" s="37"/>
      <c r="J63" s="99">
        <f>J89</f>
        <v>0</v>
      </c>
      <c r="K63" s="37"/>
      <c r="L63" s="13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4" t="s">
        <v>102</v>
      </c>
    </row>
    <row r="64" spans="1:31" s="9" customFormat="1" ht="24.95" customHeight="1">
      <c r="A64" s="9"/>
      <c r="B64" s="167"/>
      <c r="C64" s="168"/>
      <c r="D64" s="169" t="s">
        <v>103</v>
      </c>
      <c r="E64" s="170"/>
      <c r="F64" s="170"/>
      <c r="G64" s="170"/>
      <c r="H64" s="170"/>
      <c r="I64" s="170"/>
      <c r="J64" s="171">
        <f>J90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22"/>
      <c r="D65" s="174" t="s">
        <v>104</v>
      </c>
      <c r="E65" s="175"/>
      <c r="F65" s="175"/>
      <c r="G65" s="175"/>
      <c r="H65" s="175"/>
      <c r="I65" s="175"/>
      <c r="J65" s="176">
        <f>J91</f>
        <v>0</v>
      </c>
      <c r="K65" s="122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22"/>
      <c r="D66" s="174" t="s">
        <v>105</v>
      </c>
      <c r="E66" s="175"/>
      <c r="F66" s="175"/>
      <c r="G66" s="175"/>
      <c r="H66" s="175"/>
      <c r="I66" s="175"/>
      <c r="J66" s="176">
        <f>J94</f>
        <v>0</v>
      </c>
      <c r="K66" s="122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22"/>
      <c r="D67" s="174" t="s">
        <v>106</v>
      </c>
      <c r="E67" s="175"/>
      <c r="F67" s="175"/>
      <c r="G67" s="175"/>
      <c r="H67" s="175"/>
      <c r="I67" s="175"/>
      <c r="J67" s="176">
        <f>J103</f>
        <v>0</v>
      </c>
      <c r="K67" s="122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3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56"/>
      <c r="C69" s="57"/>
      <c r="D69" s="57"/>
      <c r="E69" s="57"/>
      <c r="F69" s="57"/>
      <c r="G69" s="57"/>
      <c r="H69" s="57"/>
      <c r="I69" s="57"/>
      <c r="J69" s="57"/>
      <c r="K69" s="57"/>
      <c r="L69" s="13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13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0" t="s">
        <v>107</v>
      </c>
      <c r="D74" s="37"/>
      <c r="E74" s="37"/>
      <c r="F74" s="37"/>
      <c r="G74" s="37"/>
      <c r="H74" s="37"/>
      <c r="I74" s="37"/>
      <c r="J74" s="37"/>
      <c r="K74" s="37"/>
      <c r="L74" s="13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3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16</v>
      </c>
      <c r="D76" s="37"/>
      <c r="E76" s="37"/>
      <c r="F76" s="37"/>
      <c r="G76" s="37"/>
      <c r="H76" s="37"/>
      <c r="I76" s="37"/>
      <c r="J76" s="37"/>
      <c r="K76" s="37"/>
      <c r="L76" s="13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162" t="str">
        <f>E7</f>
        <v>Přístavba a celková rekonstrukce domu sociální péče Kralovice - 1.ETAPA, vč. ZL</v>
      </c>
      <c r="F77" s="29"/>
      <c r="G77" s="29"/>
      <c r="H77" s="29"/>
      <c r="I77" s="37"/>
      <c r="J77" s="37"/>
      <c r="K77" s="37"/>
      <c r="L77" s="13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2:12" s="1" customFormat="1" ht="12" customHeight="1">
      <c r="B78" s="18"/>
      <c r="C78" s="29" t="s">
        <v>95</v>
      </c>
      <c r="D78" s="19"/>
      <c r="E78" s="19"/>
      <c r="F78" s="19"/>
      <c r="G78" s="19"/>
      <c r="H78" s="19"/>
      <c r="I78" s="19"/>
      <c r="J78" s="19"/>
      <c r="K78" s="19"/>
      <c r="L78" s="17"/>
    </row>
    <row r="79" spans="1:31" s="2" customFormat="1" ht="16.5" customHeight="1">
      <c r="A79" s="35"/>
      <c r="B79" s="36"/>
      <c r="C79" s="37"/>
      <c r="D79" s="37"/>
      <c r="E79" s="162" t="s">
        <v>96</v>
      </c>
      <c r="F79" s="37"/>
      <c r="G79" s="37"/>
      <c r="H79" s="37"/>
      <c r="I79" s="37"/>
      <c r="J79" s="37"/>
      <c r="K79" s="37"/>
      <c r="L79" s="13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97</v>
      </c>
      <c r="D80" s="37"/>
      <c r="E80" s="37"/>
      <c r="F80" s="37"/>
      <c r="G80" s="37"/>
      <c r="H80" s="37"/>
      <c r="I80" s="37"/>
      <c r="J80" s="37"/>
      <c r="K80" s="37"/>
      <c r="L80" s="13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66" t="str">
        <f>E11</f>
        <v>ZL3 k VV - Dotazy č. 12</v>
      </c>
      <c r="F81" s="37"/>
      <c r="G81" s="37"/>
      <c r="H81" s="37"/>
      <c r="I81" s="37"/>
      <c r="J81" s="37"/>
      <c r="K81" s="37"/>
      <c r="L81" s="13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3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29" t="s">
        <v>22</v>
      </c>
      <c r="D83" s="37"/>
      <c r="E83" s="37"/>
      <c r="F83" s="24" t="str">
        <f>F14</f>
        <v xml:space="preserve">Plzeňská třída 345, 331 41  Kralovice u Rakovníka</v>
      </c>
      <c r="G83" s="37"/>
      <c r="H83" s="37"/>
      <c r="I83" s="29" t="s">
        <v>24</v>
      </c>
      <c r="J83" s="69" t="str">
        <f>IF(J14="","",J14)</f>
        <v>26. 5. 2022</v>
      </c>
      <c r="K83" s="37"/>
      <c r="L83" s="13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3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5.65" customHeight="1">
      <c r="A85" s="35"/>
      <c r="B85" s="36"/>
      <c r="C85" s="29" t="s">
        <v>26</v>
      </c>
      <c r="D85" s="37"/>
      <c r="E85" s="37"/>
      <c r="F85" s="24" t="str">
        <f>E17</f>
        <v>Dům sociální péče Kralovice, p.o.</v>
      </c>
      <c r="G85" s="37"/>
      <c r="H85" s="37"/>
      <c r="I85" s="29" t="s">
        <v>34</v>
      </c>
      <c r="J85" s="33" t="str">
        <f>E23</f>
        <v>Řezanina &amp; Bartoň, s.r.o.</v>
      </c>
      <c r="K85" s="37"/>
      <c r="L85" s="13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5.15" customHeight="1">
      <c r="A86" s="35"/>
      <c r="B86" s="36"/>
      <c r="C86" s="29" t="s">
        <v>32</v>
      </c>
      <c r="D86" s="37"/>
      <c r="E86" s="37"/>
      <c r="F86" s="24" t="str">
        <f>IF(E20="","",E20)</f>
        <v>Vyplň údaj</v>
      </c>
      <c r="G86" s="37"/>
      <c r="H86" s="37"/>
      <c r="I86" s="29" t="s">
        <v>38</v>
      </c>
      <c r="J86" s="33" t="str">
        <f>E26</f>
        <v>BACing s.r.o.</v>
      </c>
      <c r="K86" s="37"/>
      <c r="L86" s="13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0.3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3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1" customFormat="1" ht="29.25" customHeight="1">
      <c r="A88" s="178"/>
      <c r="B88" s="179"/>
      <c r="C88" s="180" t="s">
        <v>108</v>
      </c>
      <c r="D88" s="181" t="s">
        <v>63</v>
      </c>
      <c r="E88" s="181" t="s">
        <v>59</v>
      </c>
      <c r="F88" s="181" t="s">
        <v>60</v>
      </c>
      <c r="G88" s="181" t="s">
        <v>109</v>
      </c>
      <c r="H88" s="181" t="s">
        <v>110</v>
      </c>
      <c r="I88" s="181" t="s">
        <v>111</v>
      </c>
      <c r="J88" s="181" t="s">
        <v>101</v>
      </c>
      <c r="K88" s="182" t="s">
        <v>112</v>
      </c>
      <c r="L88" s="183"/>
      <c r="M88" s="89" t="s">
        <v>77</v>
      </c>
      <c r="N88" s="90" t="s">
        <v>48</v>
      </c>
      <c r="O88" s="90" t="s">
        <v>113</v>
      </c>
      <c r="P88" s="90" t="s">
        <v>114</v>
      </c>
      <c r="Q88" s="90" t="s">
        <v>115</v>
      </c>
      <c r="R88" s="90" t="s">
        <v>116</v>
      </c>
      <c r="S88" s="90" t="s">
        <v>117</v>
      </c>
      <c r="T88" s="91" t="s">
        <v>118</v>
      </c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</row>
    <row r="89" spans="1:63" s="2" customFormat="1" ht="22.8" customHeight="1">
      <c r="A89" s="35"/>
      <c r="B89" s="36"/>
      <c r="C89" s="96" t="s">
        <v>119</v>
      </c>
      <c r="D89" s="37"/>
      <c r="E89" s="37"/>
      <c r="F89" s="37"/>
      <c r="G89" s="37"/>
      <c r="H89" s="37"/>
      <c r="I89" s="37"/>
      <c r="J89" s="184">
        <f>BK89</f>
        <v>0</v>
      </c>
      <c r="K89" s="37"/>
      <c r="L89" s="41"/>
      <c r="M89" s="92"/>
      <c r="N89" s="185"/>
      <c r="O89" s="93"/>
      <c r="P89" s="186">
        <f>P90</f>
        <v>0</v>
      </c>
      <c r="Q89" s="93"/>
      <c r="R89" s="186">
        <f>R90</f>
        <v>0</v>
      </c>
      <c r="S89" s="93"/>
      <c r="T89" s="187">
        <f>T90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4" t="s">
        <v>78</v>
      </c>
      <c r="AU89" s="14" t="s">
        <v>102</v>
      </c>
      <c r="BK89" s="188">
        <f>BK90</f>
        <v>0</v>
      </c>
    </row>
    <row r="90" spans="1:63" s="12" customFormat="1" ht="25.9" customHeight="1">
      <c r="A90" s="12"/>
      <c r="B90" s="189"/>
      <c r="C90" s="190"/>
      <c r="D90" s="191" t="s">
        <v>78</v>
      </c>
      <c r="E90" s="192" t="s">
        <v>120</v>
      </c>
      <c r="F90" s="192" t="s">
        <v>121</v>
      </c>
      <c r="G90" s="190"/>
      <c r="H90" s="190"/>
      <c r="I90" s="193"/>
      <c r="J90" s="194">
        <f>BK90</f>
        <v>0</v>
      </c>
      <c r="K90" s="190"/>
      <c r="L90" s="195"/>
      <c r="M90" s="196"/>
      <c r="N90" s="197"/>
      <c r="O90" s="197"/>
      <c r="P90" s="198">
        <f>P91+P94+P103</f>
        <v>0</v>
      </c>
      <c r="Q90" s="197"/>
      <c r="R90" s="198">
        <f>R91+R94+R103</f>
        <v>0</v>
      </c>
      <c r="S90" s="197"/>
      <c r="T90" s="199">
        <f>T91+T94+T103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88</v>
      </c>
      <c r="AT90" s="201" t="s">
        <v>78</v>
      </c>
      <c r="AU90" s="201" t="s">
        <v>79</v>
      </c>
      <c r="AY90" s="200" t="s">
        <v>122</v>
      </c>
      <c r="BK90" s="202">
        <f>BK91+BK94+BK103</f>
        <v>0</v>
      </c>
    </row>
    <row r="91" spans="1:63" s="12" customFormat="1" ht="22.8" customHeight="1">
      <c r="A91" s="12"/>
      <c r="B91" s="189"/>
      <c r="C91" s="190"/>
      <c r="D91" s="191" t="s">
        <v>78</v>
      </c>
      <c r="E91" s="203" t="s">
        <v>123</v>
      </c>
      <c r="F91" s="203" t="s">
        <v>124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SUM(P92:P93)</f>
        <v>0</v>
      </c>
      <c r="Q91" s="197"/>
      <c r="R91" s="198">
        <f>SUM(R92:R93)</f>
        <v>0</v>
      </c>
      <c r="S91" s="197"/>
      <c r="T91" s="199">
        <f>SUM(T92:T93)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88</v>
      </c>
      <c r="AT91" s="201" t="s">
        <v>78</v>
      </c>
      <c r="AU91" s="201" t="s">
        <v>86</v>
      </c>
      <c r="AY91" s="200" t="s">
        <v>122</v>
      </c>
      <c r="BK91" s="202">
        <f>SUM(BK92:BK93)</f>
        <v>0</v>
      </c>
    </row>
    <row r="92" spans="1:65" s="2" customFormat="1" ht="16.5" customHeight="1">
      <c r="A92" s="35"/>
      <c r="B92" s="36"/>
      <c r="C92" s="205" t="s">
        <v>86</v>
      </c>
      <c r="D92" s="205" t="s">
        <v>125</v>
      </c>
      <c r="E92" s="206" t="s">
        <v>126</v>
      </c>
      <c r="F92" s="207" t="s">
        <v>127</v>
      </c>
      <c r="G92" s="208" t="s">
        <v>128</v>
      </c>
      <c r="H92" s="209">
        <v>-1</v>
      </c>
      <c r="I92" s="210"/>
      <c r="J92" s="211">
        <f>ROUND(I92*H92,2)</f>
        <v>0</v>
      </c>
      <c r="K92" s="207" t="s">
        <v>77</v>
      </c>
      <c r="L92" s="212"/>
      <c r="M92" s="213" t="s">
        <v>77</v>
      </c>
      <c r="N92" s="214" t="s">
        <v>49</v>
      </c>
      <c r="O92" s="81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17" t="s">
        <v>129</v>
      </c>
      <c r="AT92" s="217" t="s">
        <v>125</v>
      </c>
      <c r="AU92" s="217" t="s">
        <v>88</v>
      </c>
      <c r="AY92" s="14" t="s">
        <v>122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4" t="s">
        <v>86</v>
      </c>
      <c r="BK92" s="218">
        <f>ROUND(I92*H92,2)</f>
        <v>0</v>
      </c>
      <c r="BL92" s="14" t="s">
        <v>130</v>
      </c>
      <c r="BM92" s="217" t="s">
        <v>131</v>
      </c>
    </row>
    <row r="93" spans="1:65" s="2" customFormat="1" ht="16.5" customHeight="1">
      <c r="A93" s="35"/>
      <c r="B93" s="36"/>
      <c r="C93" s="205" t="s">
        <v>88</v>
      </c>
      <c r="D93" s="205" t="s">
        <v>125</v>
      </c>
      <c r="E93" s="206" t="s">
        <v>132</v>
      </c>
      <c r="F93" s="207" t="s">
        <v>133</v>
      </c>
      <c r="G93" s="208" t="s">
        <v>128</v>
      </c>
      <c r="H93" s="209">
        <v>1</v>
      </c>
      <c r="I93" s="210"/>
      <c r="J93" s="211">
        <f>ROUND(I93*H93,2)</f>
        <v>0</v>
      </c>
      <c r="K93" s="207" t="s">
        <v>77</v>
      </c>
      <c r="L93" s="212"/>
      <c r="M93" s="213" t="s">
        <v>77</v>
      </c>
      <c r="N93" s="214" t="s">
        <v>49</v>
      </c>
      <c r="O93" s="81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17" t="s">
        <v>129</v>
      </c>
      <c r="AT93" s="217" t="s">
        <v>125</v>
      </c>
      <c r="AU93" s="217" t="s">
        <v>88</v>
      </c>
      <c r="AY93" s="14" t="s">
        <v>122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4" t="s">
        <v>86</v>
      </c>
      <c r="BK93" s="218">
        <f>ROUND(I93*H93,2)</f>
        <v>0</v>
      </c>
      <c r="BL93" s="14" t="s">
        <v>130</v>
      </c>
      <c r="BM93" s="217" t="s">
        <v>134</v>
      </c>
    </row>
    <row r="94" spans="1:63" s="12" customFormat="1" ht="22.8" customHeight="1">
      <c r="A94" s="12"/>
      <c r="B94" s="189"/>
      <c r="C94" s="190"/>
      <c r="D94" s="191" t="s">
        <v>78</v>
      </c>
      <c r="E94" s="203" t="s">
        <v>135</v>
      </c>
      <c r="F94" s="203" t="s">
        <v>136</v>
      </c>
      <c r="G94" s="190"/>
      <c r="H94" s="190"/>
      <c r="I94" s="193"/>
      <c r="J94" s="204">
        <f>BK94</f>
        <v>0</v>
      </c>
      <c r="K94" s="190"/>
      <c r="L94" s="195"/>
      <c r="M94" s="196"/>
      <c r="N94" s="197"/>
      <c r="O94" s="197"/>
      <c r="P94" s="198">
        <f>SUM(P95:P102)</f>
        <v>0</v>
      </c>
      <c r="Q94" s="197"/>
      <c r="R94" s="198">
        <f>SUM(R95:R102)</f>
        <v>0</v>
      </c>
      <c r="S94" s="197"/>
      <c r="T94" s="199">
        <f>SUM(T95:T102)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88</v>
      </c>
      <c r="AT94" s="201" t="s">
        <v>78</v>
      </c>
      <c r="AU94" s="201" t="s">
        <v>86</v>
      </c>
      <c r="AY94" s="200" t="s">
        <v>122</v>
      </c>
      <c r="BK94" s="202">
        <f>SUM(BK95:BK102)</f>
        <v>0</v>
      </c>
    </row>
    <row r="95" spans="1:65" s="2" customFormat="1" ht="16.5" customHeight="1">
      <c r="A95" s="35"/>
      <c r="B95" s="36"/>
      <c r="C95" s="205" t="s">
        <v>137</v>
      </c>
      <c r="D95" s="205" t="s">
        <v>125</v>
      </c>
      <c r="E95" s="206" t="s">
        <v>138</v>
      </c>
      <c r="F95" s="207" t="s">
        <v>139</v>
      </c>
      <c r="G95" s="208" t="s">
        <v>128</v>
      </c>
      <c r="H95" s="209">
        <v>-1</v>
      </c>
      <c r="I95" s="210"/>
      <c r="J95" s="211">
        <f>ROUND(I95*H95,2)</f>
        <v>0</v>
      </c>
      <c r="K95" s="207" t="s">
        <v>77</v>
      </c>
      <c r="L95" s="212"/>
      <c r="M95" s="213" t="s">
        <v>77</v>
      </c>
      <c r="N95" s="214" t="s">
        <v>49</v>
      </c>
      <c r="O95" s="81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17" t="s">
        <v>129</v>
      </c>
      <c r="AT95" s="217" t="s">
        <v>125</v>
      </c>
      <c r="AU95" s="217" t="s">
        <v>88</v>
      </c>
      <c r="AY95" s="14" t="s">
        <v>122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4" t="s">
        <v>86</v>
      </c>
      <c r="BK95" s="218">
        <f>ROUND(I95*H95,2)</f>
        <v>0</v>
      </c>
      <c r="BL95" s="14" t="s">
        <v>130</v>
      </c>
      <c r="BM95" s="217" t="s">
        <v>140</v>
      </c>
    </row>
    <row r="96" spans="1:65" s="2" customFormat="1" ht="16.5" customHeight="1">
      <c r="A96" s="35"/>
      <c r="B96" s="36"/>
      <c r="C96" s="205" t="s">
        <v>141</v>
      </c>
      <c r="D96" s="205" t="s">
        <v>125</v>
      </c>
      <c r="E96" s="206" t="s">
        <v>142</v>
      </c>
      <c r="F96" s="207" t="s">
        <v>143</v>
      </c>
      <c r="G96" s="208" t="s">
        <v>128</v>
      </c>
      <c r="H96" s="209">
        <v>1</v>
      </c>
      <c r="I96" s="210"/>
      <c r="J96" s="211">
        <f>ROUND(I96*H96,2)</f>
        <v>0</v>
      </c>
      <c r="K96" s="207" t="s">
        <v>77</v>
      </c>
      <c r="L96" s="212"/>
      <c r="M96" s="213" t="s">
        <v>77</v>
      </c>
      <c r="N96" s="214" t="s">
        <v>49</v>
      </c>
      <c r="O96" s="81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17" t="s">
        <v>129</v>
      </c>
      <c r="AT96" s="217" t="s">
        <v>125</v>
      </c>
      <c r="AU96" s="217" t="s">
        <v>88</v>
      </c>
      <c r="AY96" s="14" t="s">
        <v>122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4" t="s">
        <v>86</v>
      </c>
      <c r="BK96" s="218">
        <f>ROUND(I96*H96,2)</f>
        <v>0</v>
      </c>
      <c r="BL96" s="14" t="s">
        <v>130</v>
      </c>
      <c r="BM96" s="217" t="s">
        <v>144</v>
      </c>
    </row>
    <row r="97" spans="1:65" s="2" customFormat="1" ht="16.5" customHeight="1">
      <c r="A97" s="35"/>
      <c r="B97" s="36"/>
      <c r="C97" s="205" t="s">
        <v>145</v>
      </c>
      <c r="D97" s="205" t="s">
        <v>125</v>
      </c>
      <c r="E97" s="206" t="s">
        <v>146</v>
      </c>
      <c r="F97" s="207" t="s">
        <v>147</v>
      </c>
      <c r="G97" s="208" t="s">
        <v>128</v>
      </c>
      <c r="H97" s="209">
        <v>-1</v>
      </c>
      <c r="I97" s="210"/>
      <c r="J97" s="211">
        <f>ROUND(I97*H97,2)</f>
        <v>0</v>
      </c>
      <c r="K97" s="207" t="s">
        <v>77</v>
      </c>
      <c r="L97" s="212"/>
      <c r="M97" s="213" t="s">
        <v>77</v>
      </c>
      <c r="N97" s="214" t="s">
        <v>49</v>
      </c>
      <c r="O97" s="81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17" t="s">
        <v>129</v>
      </c>
      <c r="AT97" s="217" t="s">
        <v>125</v>
      </c>
      <c r="AU97" s="217" t="s">
        <v>88</v>
      </c>
      <c r="AY97" s="14" t="s">
        <v>122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4" t="s">
        <v>86</v>
      </c>
      <c r="BK97" s="218">
        <f>ROUND(I97*H97,2)</f>
        <v>0</v>
      </c>
      <c r="BL97" s="14" t="s">
        <v>130</v>
      </c>
      <c r="BM97" s="217" t="s">
        <v>148</v>
      </c>
    </row>
    <row r="98" spans="1:65" s="2" customFormat="1" ht="16.5" customHeight="1">
      <c r="A98" s="35"/>
      <c r="B98" s="36"/>
      <c r="C98" s="205" t="s">
        <v>149</v>
      </c>
      <c r="D98" s="205" t="s">
        <v>125</v>
      </c>
      <c r="E98" s="206" t="s">
        <v>150</v>
      </c>
      <c r="F98" s="207" t="s">
        <v>151</v>
      </c>
      <c r="G98" s="208" t="s">
        <v>128</v>
      </c>
      <c r="H98" s="209">
        <v>1</v>
      </c>
      <c r="I98" s="210"/>
      <c r="J98" s="211">
        <f>ROUND(I98*H98,2)</f>
        <v>0</v>
      </c>
      <c r="K98" s="207" t="s">
        <v>77</v>
      </c>
      <c r="L98" s="212"/>
      <c r="M98" s="213" t="s">
        <v>77</v>
      </c>
      <c r="N98" s="214" t="s">
        <v>49</v>
      </c>
      <c r="O98" s="81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17" t="s">
        <v>129</v>
      </c>
      <c r="AT98" s="217" t="s">
        <v>125</v>
      </c>
      <c r="AU98" s="217" t="s">
        <v>88</v>
      </c>
      <c r="AY98" s="14" t="s">
        <v>122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4" t="s">
        <v>86</v>
      </c>
      <c r="BK98" s="218">
        <f>ROUND(I98*H98,2)</f>
        <v>0</v>
      </c>
      <c r="BL98" s="14" t="s">
        <v>130</v>
      </c>
      <c r="BM98" s="217" t="s">
        <v>152</v>
      </c>
    </row>
    <row r="99" spans="1:65" s="2" customFormat="1" ht="16.5" customHeight="1">
      <c r="A99" s="35"/>
      <c r="B99" s="36"/>
      <c r="C99" s="205" t="s">
        <v>153</v>
      </c>
      <c r="D99" s="205" t="s">
        <v>125</v>
      </c>
      <c r="E99" s="206" t="s">
        <v>154</v>
      </c>
      <c r="F99" s="207" t="s">
        <v>155</v>
      </c>
      <c r="G99" s="208" t="s">
        <v>128</v>
      </c>
      <c r="H99" s="209">
        <v>-1</v>
      </c>
      <c r="I99" s="210"/>
      <c r="J99" s="211">
        <f>ROUND(I99*H99,2)</f>
        <v>0</v>
      </c>
      <c r="K99" s="207" t="s">
        <v>77</v>
      </c>
      <c r="L99" s="212"/>
      <c r="M99" s="213" t="s">
        <v>77</v>
      </c>
      <c r="N99" s="214" t="s">
        <v>49</v>
      </c>
      <c r="O99" s="81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17" t="s">
        <v>129</v>
      </c>
      <c r="AT99" s="217" t="s">
        <v>125</v>
      </c>
      <c r="AU99" s="217" t="s">
        <v>88</v>
      </c>
      <c r="AY99" s="14" t="s">
        <v>122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4" t="s">
        <v>86</v>
      </c>
      <c r="BK99" s="218">
        <f>ROUND(I99*H99,2)</f>
        <v>0</v>
      </c>
      <c r="BL99" s="14" t="s">
        <v>130</v>
      </c>
      <c r="BM99" s="217" t="s">
        <v>156</v>
      </c>
    </row>
    <row r="100" spans="1:65" s="2" customFormat="1" ht="16.5" customHeight="1">
      <c r="A100" s="35"/>
      <c r="B100" s="36"/>
      <c r="C100" s="205" t="s">
        <v>157</v>
      </c>
      <c r="D100" s="205" t="s">
        <v>125</v>
      </c>
      <c r="E100" s="206" t="s">
        <v>158</v>
      </c>
      <c r="F100" s="207" t="s">
        <v>159</v>
      </c>
      <c r="G100" s="208" t="s">
        <v>128</v>
      </c>
      <c r="H100" s="209">
        <v>1</v>
      </c>
      <c r="I100" s="210"/>
      <c r="J100" s="211">
        <f>ROUND(I100*H100,2)</f>
        <v>0</v>
      </c>
      <c r="K100" s="207" t="s">
        <v>77</v>
      </c>
      <c r="L100" s="212"/>
      <c r="M100" s="213" t="s">
        <v>77</v>
      </c>
      <c r="N100" s="214" t="s">
        <v>49</v>
      </c>
      <c r="O100" s="81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17" t="s">
        <v>129</v>
      </c>
      <c r="AT100" s="217" t="s">
        <v>125</v>
      </c>
      <c r="AU100" s="217" t="s">
        <v>88</v>
      </c>
      <c r="AY100" s="14" t="s">
        <v>122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4" t="s">
        <v>86</v>
      </c>
      <c r="BK100" s="218">
        <f>ROUND(I100*H100,2)</f>
        <v>0</v>
      </c>
      <c r="BL100" s="14" t="s">
        <v>130</v>
      </c>
      <c r="BM100" s="217" t="s">
        <v>160</v>
      </c>
    </row>
    <row r="101" spans="1:65" s="2" customFormat="1" ht="16.5" customHeight="1">
      <c r="A101" s="35"/>
      <c r="B101" s="36"/>
      <c r="C101" s="205" t="s">
        <v>161</v>
      </c>
      <c r="D101" s="205" t="s">
        <v>125</v>
      </c>
      <c r="E101" s="206" t="s">
        <v>162</v>
      </c>
      <c r="F101" s="207" t="s">
        <v>163</v>
      </c>
      <c r="G101" s="208" t="s">
        <v>128</v>
      </c>
      <c r="H101" s="209">
        <v>-1</v>
      </c>
      <c r="I101" s="210"/>
      <c r="J101" s="211">
        <f>ROUND(I101*H101,2)</f>
        <v>0</v>
      </c>
      <c r="K101" s="207" t="s">
        <v>77</v>
      </c>
      <c r="L101" s="212"/>
      <c r="M101" s="213" t="s">
        <v>77</v>
      </c>
      <c r="N101" s="214" t="s">
        <v>49</v>
      </c>
      <c r="O101" s="81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17" t="s">
        <v>129</v>
      </c>
      <c r="AT101" s="217" t="s">
        <v>125</v>
      </c>
      <c r="AU101" s="217" t="s">
        <v>88</v>
      </c>
      <c r="AY101" s="14" t="s">
        <v>122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4" t="s">
        <v>86</v>
      </c>
      <c r="BK101" s="218">
        <f>ROUND(I101*H101,2)</f>
        <v>0</v>
      </c>
      <c r="BL101" s="14" t="s">
        <v>130</v>
      </c>
      <c r="BM101" s="217" t="s">
        <v>164</v>
      </c>
    </row>
    <row r="102" spans="1:65" s="2" customFormat="1" ht="16.5" customHeight="1">
      <c r="A102" s="35"/>
      <c r="B102" s="36"/>
      <c r="C102" s="205" t="s">
        <v>165</v>
      </c>
      <c r="D102" s="205" t="s">
        <v>125</v>
      </c>
      <c r="E102" s="206" t="s">
        <v>166</v>
      </c>
      <c r="F102" s="207" t="s">
        <v>167</v>
      </c>
      <c r="G102" s="208" t="s">
        <v>128</v>
      </c>
      <c r="H102" s="209">
        <v>1</v>
      </c>
      <c r="I102" s="210"/>
      <c r="J102" s="211">
        <f>ROUND(I102*H102,2)</f>
        <v>0</v>
      </c>
      <c r="K102" s="207" t="s">
        <v>77</v>
      </c>
      <c r="L102" s="212"/>
      <c r="M102" s="213" t="s">
        <v>77</v>
      </c>
      <c r="N102" s="214" t="s">
        <v>49</v>
      </c>
      <c r="O102" s="81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17" t="s">
        <v>129</v>
      </c>
      <c r="AT102" s="217" t="s">
        <v>125</v>
      </c>
      <c r="AU102" s="217" t="s">
        <v>88</v>
      </c>
      <c r="AY102" s="14" t="s">
        <v>122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4" t="s">
        <v>86</v>
      </c>
      <c r="BK102" s="218">
        <f>ROUND(I102*H102,2)</f>
        <v>0</v>
      </c>
      <c r="BL102" s="14" t="s">
        <v>130</v>
      </c>
      <c r="BM102" s="217" t="s">
        <v>168</v>
      </c>
    </row>
    <row r="103" spans="1:63" s="12" customFormat="1" ht="22.8" customHeight="1">
      <c r="A103" s="12"/>
      <c r="B103" s="189"/>
      <c r="C103" s="190"/>
      <c r="D103" s="191" t="s">
        <v>78</v>
      </c>
      <c r="E103" s="203" t="s">
        <v>169</v>
      </c>
      <c r="F103" s="203" t="s">
        <v>170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SUM(P104:P109)</f>
        <v>0</v>
      </c>
      <c r="Q103" s="197"/>
      <c r="R103" s="198">
        <f>SUM(R104:R109)</f>
        <v>0</v>
      </c>
      <c r="S103" s="197"/>
      <c r="T103" s="199">
        <f>SUM(T104:T109)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88</v>
      </c>
      <c r="AT103" s="201" t="s">
        <v>78</v>
      </c>
      <c r="AU103" s="201" t="s">
        <v>86</v>
      </c>
      <c r="AY103" s="200" t="s">
        <v>122</v>
      </c>
      <c r="BK103" s="202">
        <f>SUM(BK104:BK109)</f>
        <v>0</v>
      </c>
    </row>
    <row r="104" spans="1:65" s="2" customFormat="1" ht="24.15" customHeight="1">
      <c r="A104" s="35"/>
      <c r="B104" s="36"/>
      <c r="C104" s="219" t="s">
        <v>171</v>
      </c>
      <c r="D104" s="219" t="s">
        <v>172</v>
      </c>
      <c r="E104" s="220" t="s">
        <v>173</v>
      </c>
      <c r="F104" s="221" t="s">
        <v>174</v>
      </c>
      <c r="G104" s="222" t="s">
        <v>128</v>
      </c>
      <c r="H104" s="223">
        <v>-3</v>
      </c>
      <c r="I104" s="224"/>
      <c r="J104" s="225">
        <f>ROUND(I104*H104,2)</f>
        <v>0</v>
      </c>
      <c r="K104" s="221" t="s">
        <v>77</v>
      </c>
      <c r="L104" s="41"/>
      <c r="M104" s="226" t="s">
        <v>77</v>
      </c>
      <c r="N104" s="227" t="s">
        <v>49</v>
      </c>
      <c r="O104" s="81"/>
      <c r="P104" s="215">
        <f>O104*H104</f>
        <v>0</v>
      </c>
      <c r="Q104" s="215">
        <v>0.006</v>
      </c>
      <c r="R104" s="215">
        <f>Q104*H104</f>
        <v>-0.018000000000000002</v>
      </c>
      <c r="S104" s="215">
        <v>0</v>
      </c>
      <c r="T104" s="216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17" t="s">
        <v>130</v>
      </c>
      <c r="AT104" s="217" t="s">
        <v>172</v>
      </c>
      <c r="AU104" s="217" t="s">
        <v>88</v>
      </c>
      <c r="AY104" s="14" t="s">
        <v>122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4" t="s">
        <v>86</v>
      </c>
      <c r="BK104" s="218">
        <f>ROUND(I104*H104,2)</f>
        <v>0</v>
      </c>
      <c r="BL104" s="14" t="s">
        <v>130</v>
      </c>
      <c r="BM104" s="217" t="s">
        <v>175</v>
      </c>
    </row>
    <row r="105" spans="1:65" s="2" customFormat="1" ht="24.15" customHeight="1">
      <c r="A105" s="35"/>
      <c r="B105" s="36"/>
      <c r="C105" s="219" t="s">
        <v>21</v>
      </c>
      <c r="D105" s="219" t="s">
        <v>172</v>
      </c>
      <c r="E105" s="220" t="s">
        <v>176</v>
      </c>
      <c r="F105" s="221" t="s">
        <v>177</v>
      </c>
      <c r="G105" s="222" t="s">
        <v>128</v>
      </c>
      <c r="H105" s="223">
        <v>3</v>
      </c>
      <c r="I105" s="224"/>
      <c r="J105" s="225">
        <f>ROUND(I105*H105,2)</f>
        <v>0</v>
      </c>
      <c r="K105" s="221" t="s">
        <v>77</v>
      </c>
      <c r="L105" s="41"/>
      <c r="M105" s="226" t="s">
        <v>77</v>
      </c>
      <c r="N105" s="227" t="s">
        <v>49</v>
      </c>
      <c r="O105" s="81"/>
      <c r="P105" s="215">
        <f>O105*H105</f>
        <v>0</v>
      </c>
      <c r="Q105" s="215">
        <v>0.006</v>
      </c>
      <c r="R105" s="215">
        <f>Q105*H105</f>
        <v>0.018000000000000002</v>
      </c>
      <c r="S105" s="215">
        <v>0</v>
      </c>
      <c r="T105" s="21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17" t="s">
        <v>130</v>
      </c>
      <c r="AT105" s="217" t="s">
        <v>172</v>
      </c>
      <c r="AU105" s="217" t="s">
        <v>88</v>
      </c>
      <c r="AY105" s="14" t="s">
        <v>122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4" t="s">
        <v>86</v>
      </c>
      <c r="BK105" s="218">
        <f>ROUND(I105*H105,2)</f>
        <v>0</v>
      </c>
      <c r="BL105" s="14" t="s">
        <v>130</v>
      </c>
      <c r="BM105" s="217" t="s">
        <v>178</v>
      </c>
    </row>
    <row r="106" spans="1:65" s="2" customFormat="1" ht="24.15" customHeight="1">
      <c r="A106" s="35"/>
      <c r="B106" s="36"/>
      <c r="C106" s="219" t="s">
        <v>179</v>
      </c>
      <c r="D106" s="219" t="s">
        <v>172</v>
      </c>
      <c r="E106" s="220" t="s">
        <v>180</v>
      </c>
      <c r="F106" s="221" t="s">
        <v>181</v>
      </c>
      <c r="G106" s="222" t="s">
        <v>128</v>
      </c>
      <c r="H106" s="223">
        <v>-6</v>
      </c>
      <c r="I106" s="224"/>
      <c r="J106" s="225">
        <f>ROUND(I106*H106,2)</f>
        <v>0</v>
      </c>
      <c r="K106" s="221" t="s">
        <v>77</v>
      </c>
      <c r="L106" s="41"/>
      <c r="M106" s="226" t="s">
        <v>77</v>
      </c>
      <c r="N106" s="227" t="s">
        <v>49</v>
      </c>
      <c r="O106" s="81"/>
      <c r="P106" s="215">
        <f>O106*H106</f>
        <v>0</v>
      </c>
      <c r="Q106" s="215">
        <v>0.006</v>
      </c>
      <c r="R106" s="215">
        <f>Q106*H106</f>
        <v>-0.036000000000000004</v>
      </c>
      <c r="S106" s="215">
        <v>0</v>
      </c>
      <c r="T106" s="21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17" t="s">
        <v>130</v>
      </c>
      <c r="AT106" s="217" t="s">
        <v>172</v>
      </c>
      <c r="AU106" s="217" t="s">
        <v>88</v>
      </c>
      <c r="AY106" s="14" t="s">
        <v>122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4" t="s">
        <v>86</v>
      </c>
      <c r="BK106" s="218">
        <f>ROUND(I106*H106,2)</f>
        <v>0</v>
      </c>
      <c r="BL106" s="14" t="s">
        <v>130</v>
      </c>
      <c r="BM106" s="217" t="s">
        <v>182</v>
      </c>
    </row>
    <row r="107" spans="1:65" s="2" customFormat="1" ht="24.15" customHeight="1">
      <c r="A107" s="35"/>
      <c r="B107" s="36"/>
      <c r="C107" s="219" t="s">
        <v>183</v>
      </c>
      <c r="D107" s="219" t="s">
        <v>172</v>
      </c>
      <c r="E107" s="220" t="s">
        <v>184</v>
      </c>
      <c r="F107" s="221" t="s">
        <v>185</v>
      </c>
      <c r="G107" s="222" t="s">
        <v>128</v>
      </c>
      <c r="H107" s="223">
        <v>6</v>
      </c>
      <c r="I107" s="224"/>
      <c r="J107" s="225">
        <f>ROUND(I107*H107,2)</f>
        <v>0</v>
      </c>
      <c r="K107" s="221" t="s">
        <v>77</v>
      </c>
      <c r="L107" s="41"/>
      <c r="M107" s="226" t="s">
        <v>77</v>
      </c>
      <c r="N107" s="227" t="s">
        <v>49</v>
      </c>
      <c r="O107" s="81"/>
      <c r="P107" s="215">
        <f>O107*H107</f>
        <v>0</v>
      </c>
      <c r="Q107" s="215">
        <v>0.006</v>
      </c>
      <c r="R107" s="215">
        <f>Q107*H107</f>
        <v>0.036000000000000004</v>
      </c>
      <c r="S107" s="215">
        <v>0</v>
      </c>
      <c r="T107" s="21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17" t="s">
        <v>130</v>
      </c>
      <c r="AT107" s="217" t="s">
        <v>172</v>
      </c>
      <c r="AU107" s="217" t="s">
        <v>88</v>
      </c>
      <c r="AY107" s="14" t="s">
        <v>122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4" t="s">
        <v>86</v>
      </c>
      <c r="BK107" s="218">
        <f>ROUND(I107*H107,2)</f>
        <v>0</v>
      </c>
      <c r="BL107" s="14" t="s">
        <v>130</v>
      </c>
      <c r="BM107" s="217" t="s">
        <v>186</v>
      </c>
    </row>
    <row r="108" spans="1:65" s="2" customFormat="1" ht="24.15" customHeight="1">
      <c r="A108" s="35"/>
      <c r="B108" s="36"/>
      <c r="C108" s="219" t="s">
        <v>8</v>
      </c>
      <c r="D108" s="219" t="s">
        <v>172</v>
      </c>
      <c r="E108" s="220" t="s">
        <v>187</v>
      </c>
      <c r="F108" s="221" t="s">
        <v>188</v>
      </c>
      <c r="G108" s="222" t="s">
        <v>189</v>
      </c>
      <c r="H108" s="228"/>
      <c r="I108" s="224"/>
      <c r="J108" s="225">
        <f>ROUND(I108*H108,2)</f>
        <v>0</v>
      </c>
      <c r="K108" s="221" t="s">
        <v>190</v>
      </c>
      <c r="L108" s="41"/>
      <c r="M108" s="226" t="s">
        <v>77</v>
      </c>
      <c r="N108" s="227" t="s">
        <v>49</v>
      </c>
      <c r="O108" s="81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17" t="s">
        <v>130</v>
      </c>
      <c r="AT108" s="217" t="s">
        <v>172</v>
      </c>
      <c r="AU108" s="217" t="s">
        <v>88</v>
      </c>
      <c r="AY108" s="14" t="s">
        <v>122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4" t="s">
        <v>86</v>
      </c>
      <c r="BK108" s="218">
        <f>ROUND(I108*H108,2)</f>
        <v>0</v>
      </c>
      <c r="BL108" s="14" t="s">
        <v>130</v>
      </c>
      <c r="BM108" s="217" t="s">
        <v>191</v>
      </c>
    </row>
    <row r="109" spans="1:47" s="2" customFormat="1" ht="12">
      <c r="A109" s="35"/>
      <c r="B109" s="36"/>
      <c r="C109" s="37"/>
      <c r="D109" s="229" t="s">
        <v>192</v>
      </c>
      <c r="E109" s="37"/>
      <c r="F109" s="230" t="s">
        <v>193</v>
      </c>
      <c r="G109" s="37"/>
      <c r="H109" s="37"/>
      <c r="I109" s="231"/>
      <c r="J109" s="37"/>
      <c r="K109" s="37"/>
      <c r="L109" s="41"/>
      <c r="M109" s="232"/>
      <c r="N109" s="233"/>
      <c r="O109" s="234"/>
      <c r="P109" s="234"/>
      <c r="Q109" s="234"/>
      <c r="R109" s="234"/>
      <c r="S109" s="234"/>
      <c r="T109" s="2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4" t="s">
        <v>192</v>
      </c>
      <c r="AU109" s="14" t="s">
        <v>88</v>
      </c>
    </row>
    <row r="110" spans="1:31" s="2" customFormat="1" ht="6.95" customHeight="1">
      <c r="A110" s="35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41"/>
      <c r="M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</sheetData>
  <sheetProtection password="CC3D" sheet="1" objects="1" scenarios="1" formatColumns="0" formatRows="0" autoFilter="0"/>
  <autoFilter ref="C88:K1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109" r:id="rId1" display="https://podminky.urs.cz/item/CS_URS_2022_01/9987672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DESKTOP-JGLBK2V\katcha</dc:creator>
  <cp:keywords/>
  <dc:description/>
  <cp:lastModifiedBy>DESKTOP-JGLBK2V\katcha</cp:lastModifiedBy>
  <dcterms:created xsi:type="dcterms:W3CDTF">2022-06-01T13:57:43Z</dcterms:created>
  <dcterms:modified xsi:type="dcterms:W3CDTF">2022-06-01T13:57:45Z</dcterms:modified>
  <cp:category/>
  <cp:version/>
  <cp:contentType/>
  <cp:contentStatus/>
</cp:coreProperties>
</file>