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dene\OneDrive\Plocha\"/>
    </mc:Choice>
  </mc:AlternateContent>
  <xr:revisionPtr revIDLastSave="0" documentId="13_ncr:1_{04C1962D-5E10-4959-8163-BD2ED7A9ABF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4 5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'04 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'04 5 Pol'!$A$1:$X$135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5" i="1" l="1"/>
  <c r="I64" i="1"/>
  <c r="I63" i="1"/>
  <c r="I62" i="1"/>
  <c r="BA131" i="12"/>
  <c r="BA125" i="12"/>
  <c r="G9" i="12"/>
  <c r="M9" i="12" s="1"/>
  <c r="I9" i="12"/>
  <c r="I8" i="12" s="1"/>
  <c r="K9" i="12"/>
  <c r="O9" i="12"/>
  <c r="O8" i="12" s="1"/>
  <c r="Q9" i="12"/>
  <c r="Q8" i="12" s="1"/>
  <c r="V9" i="12"/>
  <c r="V8" i="12" s="1"/>
  <c r="G12" i="12"/>
  <c r="M12" i="12" s="1"/>
  <c r="I12" i="12"/>
  <c r="K12" i="12"/>
  <c r="O12" i="12"/>
  <c r="Q12" i="12"/>
  <c r="V12" i="12"/>
  <c r="G14" i="12"/>
  <c r="I14" i="12"/>
  <c r="K14" i="12"/>
  <c r="M14" i="12"/>
  <c r="O14" i="12"/>
  <c r="Q14" i="12"/>
  <c r="V14" i="12"/>
  <c r="G16" i="12"/>
  <c r="I16" i="12"/>
  <c r="K16" i="12"/>
  <c r="M16" i="12"/>
  <c r="O16" i="12"/>
  <c r="Q16" i="12"/>
  <c r="V16" i="12"/>
  <c r="G18" i="12"/>
  <c r="I18" i="12"/>
  <c r="K18" i="12"/>
  <c r="K8" i="12" s="1"/>
  <c r="M18" i="12"/>
  <c r="O18" i="12"/>
  <c r="Q18" i="12"/>
  <c r="V18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9" i="12"/>
  <c r="I29" i="12"/>
  <c r="I28" i="12" s="1"/>
  <c r="K29" i="12"/>
  <c r="K28" i="12" s="1"/>
  <c r="M29" i="12"/>
  <c r="O29" i="12"/>
  <c r="O28" i="12" s="1"/>
  <c r="Q29" i="12"/>
  <c r="V29" i="12"/>
  <c r="G32" i="12"/>
  <c r="I32" i="12"/>
  <c r="K32" i="12"/>
  <c r="M32" i="12"/>
  <c r="O32" i="12"/>
  <c r="Q32" i="12"/>
  <c r="V32" i="12"/>
  <c r="G35" i="12"/>
  <c r="G28" i="12" s="1"/>
  <c r="I35" i="12"/>
  <c r="K35" i="12"/>
  <c r="O35" i="12"/>
  <c r="Q35" i="12"/>
  <c r="V35" i="12"/>
  <c r="V28" i="12" s="1"/>
  <c r="G37" i="12"/>
  <c r="M37" i="12" s="1"/>
  <c r="I37" i="12"/>
  <c r="K37" i="12"/>
  <c r="O37" i="12"/>
  <c r="Q37" i="12"/>
  <c r="V37" i="12"/>
  <c r="G40" i="12"/>
  <c r="M40" i="12" s="1"/>
  <c r="I40" i="12"/>
  <c r="K40" i="12"/>
  <c r="O40" i="12"/>
  <c r="Q40" i="12"/>
  <c r="Q28" i="12" s="1"/>
  <c r="V40" i="12"/>
  <c r="G42" i="12"/>
  <c r="I42" i="12"/>
  <c r="K42" i="12"/>
  <c r="M42" i="12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Q52" i="12"/>
  <c r="V52" i="12"/>
  <c r="G54" i="12"/>
  <c r="I54" i="12"/>
  <c r="K54" i="12"/>
  <c r="M54" i="12"/>
  <c r="O54" i="12"/>
  <c r="Q54" i="12"/>
  <c r="V54" i="12"/>
  <c r="G56" i="12"/>
  <c r="I56" i="12"/>
  <c r="K56" i="12"/>
  <c r="M56" i="12"/>
  <c r="O56" i="12"/>
  <c r="Q56" i="12"/>
  <c r="V56" i="12"/>
  <c r="G58" i="12"/>
  <c r="I58" i="12"/>
  <c r="K58" i="12"/>
  <c r="M58" i="12"/>
  <c r="O58" i="12"/>
  <c r="Q58" i="12"/>
  <c r="V58" i="12"/>
  <c r="G60" i="12"/>
  <c r="M60" i="12" s="1"/>
  <c r="I60" i="12"/>
  <c r="K60" i="12"/>
  <c r="O60" i="12"/>
  <c r="Q60" i="12"/>
  <c r="V60" i="12"/>
  <c r="G65" i="12"/>
  <c r="M65" i="12" s="1"/>
  <c r="I65" i="12"/>
  <c r="K65" i="12"/>
  <c r="O65" i="12"/>
  <c r="Q65" i="12"/>
  <c r="V65" i="12"/>
  <c r="G70" i="12"/>
  <c r="M70" i="12" s="1"/>
  <c r="I70" i="12"/>
  <c r="K70" i="12"/>
  <c r="O70" i="12"/>
  <c r="Q70" i="12"/>
  <c r="V70" i="12"/>
  <c r="G75" i="12"/>
  <c r="I75" i="12"/>
  <c r="K75" i="12"/>
  <c r="M75" i="12"/>
  <c r="O75" i="12"/>
  <c r="Q75" i="12"/>
  <c r="V75" i="12"/>
  <c r="G77" i="12"/>
  <c r="I77" i="12"/>
  <c r="K77" i="12"/>
  <c r="M77" i="12"/>
  <c r="O77" i="12"/>
  <c r="Q77" i="12"/>
  <c r="V77" i="12"/>
  <c r="G80" i="12"/>
  <c r="I80" i="12"/>
  <c r="K80" i="12"/>
  <c r="M80" i="12"/>
  <c r="O80" i="12"/>
  <c r="Q80" i="12"/>
  <c r="V80" i="12"/>
  <c r="G82" i="12"/>
  <c r="M82" i="12" s="1"/>
  <c r="I82" i="12"/>
  <c r="K82" i="12"/>
  <c r="O82" i="12"/>
  <c r="Q82" i="12"/>
  <c r="V82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I88" i="12"/>
  <c r="K88" i="12"/>
  <c r="M88" i="12"/>
  <c r="O88" i="12"/>
  <c r="Q88" i="12"/>
  <c r="V88" i="12"/>
  <c r="G90" i="12"/>
  <c r="I90" i="12"/>
  <c r="K90" i="12"/>
  <c r="M90" i="12"/>
  <c r="O90" i="12"/>
  <c r="Q90" i="12"/>
  <c r="V90" i="12"/>
  <c r="G92" i="12"/>
  <c r="I92" i="12"/>
  <c r="K92" i="12"/>
  <c r="M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M100" i="12"/>
  <c r="O100" i="12"/>
  <c r="Q100" i="12"/>
  <c r="V100" i="12"/>
  <c r="G102" i="12"/>
  <c r="I102" i="12"/>
  <c r="K102" i="12"/>
  <c r="M102" i="12"/>
  <c r="O102" i="12"/>
  <c r="Q102" i="12"/>
  <c r="V102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I108" i="12"/>
  <c r="G109" i="12"/>
  <c r="M109" i="12" s="1"/>
  <c r="I109" i="12"/>
  <c r="K109" i="12"/>
  <c r="O109" i="12"/>
  <c r="O108" i="12" s="1"/>
  <c r="Q109" i="12"/>
  <c r="Q108" i="12" s="1"/>
  <c r="V109" i="12"/>
  <c r="V108" i="12" s="1"/>
  <c r="G112" i="12"/>
  <c r="I112" i="12"/>
  <c r="K112" i="12"/>
  <c r="M112" i="12"/>
  <c r="O112" i="12"/>
  <c r="Q112" i="12"/>
  <c r="V112" i="12"/>
  <c r="G114" i="12"/>
  <c r="I114" i="12"/>
  <c r="K114" i="12"/>
  <c r="K108" i="12" s="1"/>
  <c r="M114" i="12"/>
  <c r="O114" i="12"/>
  <c r="Q114" i="12"/>
  <c r="V114" i="12"/>
  <c r="G116" i="12"/>
  <c r="I116" i="12"/>
  <c r="K116" i="12"/>
  <c r="M116" i="12"/>
  <c r="O116" i="12"/>
  <c r="Q116" i="12"/>
  <c r="V116" i="12"/>
  <c r="G118" i="12"/>
  <c r="M118" i="12" s="1"/>
  <c r="I118" i="12"/>
  <c r="K118" i="12"/>
  <c r="O118" i="12"/>
  <c r="Q118" i="12"/>
  <c r="V118" i="12"/>
  <c r="G120" i="12"/>
  <c r="I120" i="12"/>
  <c r="G121" i="12"/>
  <c r="M121" i="12" s="1"/>
  <c r="M120" i="12" s="1"/>
  <c r="I121" i="12"/>
  <c r="K121" i="12"/>
  <c r="O121" i="12"/>
  <c r="O120" i="12" s="1"/>
  <c r="Q121" i="12"/>
  <c r="Q120" i="12" s="1"/>
  <c r="V121" i="12"/>
  <c r="V120" i="12" s="1"/>
  <c r="G124" i="12"/>
  <c r="I124" i="12"/>
  <c r="K124" i="12"/>
  <c r="M124" i="12"/>
  <c r="O124" i="12"/>
  <c r="Q124" i="12"/>
  <c r="V124" i="12"/>
  <c r="G127" i="12"/>
  <c r="I127" i="12"/>
  <c r="K127" i="12"/>
  <c r="K120" i="12" s="1"/>
  <c r="M127" i="12"/>
  <c r="O127" i="12"/>
  <c r="Q127" i="12"/>
  <c r="V127" i="12"/>
  <c r="O129" i="12"/>
  <c r="G130" i="12"/>
  <c r="G129" i="12" s="1"/>
  <c r="I130" i="12"/>
  <c r="I129" i="12" s="1"/>
  <c r="K130" i="12"/>
  <c r="K129" i="12" s="1"/>
  <c r="O130" i="12"/>
  <c r="Q130" i="12"/>
  <c r="Q129" i="12" s="1"/>
  <c r="V130" i="12"/>
  <c r="V129" i="12" s="1"/>
  <c r="AE134" i="12"/>
  <c r="F42" i="1" s="1"/>
  <c r="AF134" i="12"/>
  <c r="G41" i="1" s="1"/>
  <c r="I20" i="1"/>
  <c r="I19" i="1"/>
  <c r="I18" i="1"/>
  <c r="I16" i="1"/>
  <c r="AZ55" i="1"/>
  <c r="AZ53" i="1"/>
  <c r="AZ51" i="1"/>
  <c r="AZ50" i="1"/>
  <c r="AZ48" i="1"/>
  <c r="H40" i="1"/>
  <c r="J28" i="1"/>
  <c r="J26" i="1"/>
  <c r="G38" i="1"/>
  <c r="F38" i="1"/>
  <c r="J23" i="1"/>
  <c r="J24" i="1"/>
  <c r="J25" i="1"/>
  <c r="J27" i="1"/>
  <c r="E24" i="1"/>
  <c r="E26" i="1"/>
  <c r="G42" i="1" l="1"/>
  <c r="H42" i="1" s="1"/>
  <c r="I42" i="1" s="1"/>
  <c r="F39" i="1"/>
  <c r="G39" i="1"/>
  <c r="G43" i="1" s="1"/>
  <c r="G25" i="1" s="1"/>
  <c r="A25" i="1" s="1"/>
  <c r="G26" i="1" s="1"/>
  <c r="F41" i="1"/>
  <c r="H41" i="1" s="1"/>
  <c r="I41" i="1" s="1"/>
  <c r="M8" i="12"/>
  <c r="M108" i="12"/>
  <c r="M130" i="12"/>
  <c r="M129" i="12" s="1"/>
  <c r="M35" i="12"/>
  <c r="M28" i="12" s="1"/>
  <c r="G108" i="12"/>
  <c r="G8" i="12"/>
  <c r="I61" i="1" l="1"/>
  <c r="G134" i="12"/>
  <c r="H39" i="1"/>
  <c r="F43" i="1"/>
  <c r="A26" i="1"/>
  <c r="G23" i="1" l="1"/>
  <c r="A23" i="1" s="1"/>
  <c r="G28" i="1"/>
  <c r="I39" i="1"/>
  <c r="I43" i="1" s="1"/>
  <c r="H43" i="1"/>
  <c r="I17" i="1"/>
  <c r="I21" i="1" s="1"/>
  <c r="I66" i="1"/>
  <c r="J64" i="1" l="1"/>
  <c r="J62" i="1"/>
  <c r="J65" i="1"/>
  <c r="J63" i="1"/>
  <c r="J61" i="1"/>
  <c r="J66" i="1" s="1"/>
  <c r="J39" i="1"/>
  <c r="J43" i="1" s="1"/>
  <c r="J41" i="1"/>
  <c r="J42" i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Zdeněk Varvařovský</author>
  </authors>
  <commentList>
    <comment ref="S6" authorId="0" shapeId="0" xr:uid="{CB2BCBC7-9937-42A7-A01C-6697D48B65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9759D57-3C80-4F66-B6DF-FB380CB4ADF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<sst xmlns="http://schemas.openxmlformats.org/spreadsheetml/2006/main" count="647" uniqueCount="250">
  <si>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</si>
  <si>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</si>
  <si>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</si>
  <si>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</si>
  <si>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</si>
  <si>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</si>
  <si>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</si>
  <si>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</si>
  <si>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</si>
  <si>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</si>
  <si>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</si>
  <si>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</si>
  <si>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</si>
  <si>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</si>
  <si>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</si>
  <si>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</si>
  <si>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</si>
  <si>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</si>
  <si>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</si>
  <si>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</si>
  <si>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</si>
  <si>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</si>
  <si>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</si>
  <si>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</si>
  <si>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</si>
  <si>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</si>
  <si>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</si>
  <si>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</si>
  <si>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</si>
  <si>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</si>
  <si>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</si>
  <si>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</si>
  <si>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</si>
  <si>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</si>
  <si>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</si>
  <si>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</si>
  <si>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</si>
  <si>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</si>
  <si>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</si>
  <si>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</si>
  <si>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</si>
  <si>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</si>
  <si>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</si>
  <si>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5</t>
  </si>
  <si>
    <t>D+M osvětlení, D+M el. instalace, D+M slaboproudu a demontáž VZT</t>
  </si>
  <si>
    <t>04</t>
  </si>
  <si>
    <t>Změna užívání části 2.NP v pav. E - kreslírna</t>
  </si>
  <si>
    <t>Objekt:</t>
  </si>
  <si>
    <t>Rozpočet:</t>
  </si>
  <si>
    <t>2021053</t>
  </si>
  <si>
    <t>GASOS ROKYCANY</t>
  </si>
  <si>
    <t>Určen při výběrovém řízení</t>
  </si>
  <si>
    <t>11111111</t>
  </si>
  <si>
    <t>Stavba</t>
  </si>
  <si>
    <t>Stavební objekt</t>
  </si>
  <si>
    <t>Celkem za stavbu</t>
  </si>
  <si>
    <t>CZK</t>
  </si>
  <si>
    <t>#POPS</t>
  </si>
  <si>
    <t>Popis stavby: 2021053 - GASOS ROKYCANY</t>
  </si>
  <si>
    <t>#POPO</t>
  </si>
  <si>
    <t>Popis objektu: 04 - Změna užívání části 2.NP v pav. E - kreslírna</t>
  </si>
  <si>
    <t>#POPR</t>
  </si>
  <si>
    <t>Popis rozpočtu: 5 - D+M osvětlení, D+M el. instalace, D+M slaboproudu a demontáž VZT</t>
  </si>
  <si>
    <t>Upřesnění výkazu výměr dílů:</t>
  </si>
  <si>
    <t>M21 - D+M osvětlení               pol. č. 108</t>
  </si>
  <si>
    <t xml:space="preserve">        - elektroinstalace            pol. č. 109</t>
  </si>
  <si>
    <t>M 22 - Vnirřní slaboproud        pol. č. 110</t>
  </si>
  <si>
    <t>M24 - demontáž VZT               pol. č. 111</t>
  </si>
  <si>
    <t>Rekapitulace dílů</t>
  </si>
  <si>
    <t>Typ dílu</t>
  </si>
  <si>
    <t>728</t>
  </si>
  <si>
    <t>Vzduchotechnika</t>
  </si>
  <si>
    <t>M21</t>
  </si>
  <si>
    <t>Elektromontáže</t>
  </si>
  <si>
    <t>M22</t>
  </si>
  <si>
    <t>Montáž sdělovací a zabezp. techniky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</si>
  <si>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</si>
  <si>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</si>
  <si>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</si>
  <si>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</si>
  <si>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</si>
  <si>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</si>
  <si>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</si>
  <si>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</si>
  <si>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</si>
  <si>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</si>
  <si>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</si>
  <si>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</si>
  <si>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</si>
  <si>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</si>
  <si>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</si>
  <si>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</si>
  <si>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</si>
  <si>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</si>
  <si>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</si>
  <si>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</si>
  <si>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</si>
  <si>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</si>
  <si>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</si>
  <si>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</si>
  <si>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</si>
  <si>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</si>
  <si>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</si>
  <si>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</si>
  <si>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</si>
  <si>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</si>
  <si>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976075211R00</t>
  </si>
  <si>
    <t>Vybourání kovových doplňkových konstrukcí ocelových konzol pro pavlače, transmise apod._x000D_
 hmotnosti do 20 kg</t>
  </si>
  <si>
    <t>t</t>
  </si>
  <si>
    <t>801-3</t>
  </si>
  <si>
    <t>RTS 22/ I</t>
  </si>
  <si>
    <t>Práce</t>
  </si>
  <si>
    <t>POL1_</t>
  </si>
  <si>
    <t>8*0,020</t>
  </si>
  <si>
    <t>VV</t>
  </si>
  <si>
    <t>SPU</t>
  </si>
  <si>
    <t>728111823R00</t>
  </si>
  <si>
    <t>Demontáž potrubí plechového čtyřhranného do průřezu 1,39 m2</t>
  </si>
  <si>
    <t>m</t>
  </si>
  <si>
    <t>800-728</t>
  </si>
  <si>
    <t>728211617R00</t>
  </si>
  <si>
    <t>Montáž tvarovky pro čtyřhranné plechové potrubí do průřezu 0,40 m2, - regulační nebo měřicí clony</t>
  </si>
  <si>
    <t>kus</t>
  </si>
  <si>
    <t>Indiv</t>
  </si>
  <si>
    <t>728411835R00</t>
  </si>
  <si>
    <t xml:space="preserve">Demontáž vyústí čtyřhranných, do průřezu 0,25 m2,  </t>
  </si>
  <si>
    <t>728415815R00</t>
  </si>
  <si>
    <t>Demontáž větrací nebo ventilační mřížky nad průřez 0,2 m2</t>
  </si>
  <si>
    <t>728890812R00</t>
  </si>
  <si>
    <t>Vnitrostaveništní přemístění demontovaných hmot svislé, v objektech výšky do 12 m</t>
  </si>
  <si>
    <t>0,285</t>
  </si>
  <si>
    <t>900      R00</t>
  </si>
  <si>
    <t>Hzs - nezmeřitelné práce</t>
  </si>
  <si>
    <t>h</t>
  </si>
  <si>
    <t>Prav.M</t>
  </si>
  <si>
    <t>Kalkul</t>
  </si>
  <si>
    <t>HZS</t>
  </si>
  <si>
    <t>POL10_</t>
  </si>
  <si>
    <t>998728202R00</t>
  </si>
  <si>
    <t>Přesun hmot pro vzduchotechniku v objektech výšky do 12 m</t>
  </si>
  <si>
    <t>Přesun hmot</t>
  </si>
  <si>
    <t>POL7_</t>
  </si>
  <si>
    <t>vodorovně do 50 m</t>
  </si>
  <si>
    <t>SPI</t>
  </si>
  <si>
    <t>727214541R00</t>
  </si>
  <si>
    <t>Zásuvka podlahová, kruhová, s mikrospínačem, D 32 mm, včetně dodávky materiálu</t>
  </si>
  <si>
    <t>800-721</t>
  </si>
  <si>
    <t>Včetně montáže a dodávky montážních desek nebo zásuvek, bez zednických výpomocí.</t>
  </si>
  <si>
    <t>POP</t>
  </si>
  <si>
    <t>210010083RT1</t>
  </si>
  <si>
    <t xml:space="preserve">Montáž trubky pancéřové včetně příslušenství (kolena, přípojky atd.), z PVC, uložené pevně, průměr 21 mm, mech. pevnost 1250 N/5 cm,  </t>
  </si>
  <si>
    <t>8+8+4+4+4</t>
  </si>
  <si>
    <t>210010522R00</t>
  </si>
  <si>
    <t>Odvíčkování nebo zavíčkování krabic víčko na šroub</t>
  </si>
  <si>
    <t>210010527RT2</t>
  </si>
  <si>
    <t>Připojení svorkovnice věnečkové, čtyři oddělená pole pro spojení až tří vodičů do průřezu 4 mm2</t>
  </si>
  <si>
    <t>12</t>
  </si>
  <si>
    <t>210010485RT3</t>
  </si>
  <si>
    <t>Montáž sestavy krabice podlahové přístrojové, o rozměru 249 x 71 mm, nastavitelné hloubky 31 - 41 mm, materiál PA,  , včetně dodávky krabice a přístrojové podložky</t>
  </si>
  <si>
    <t>210100001R00</t>
  </si>
  <si>
    <t>Ukončení vodičů  v rozvaděči včetně zapojení a vodičové koncovky,  , průřez do 2,5 mm2</t>
  </si>
  <si>
    <t>210100002R00</t>
  </si>
  <si>
    <t>Ukončení vodičů  v rozvaděči včetně zapojení a vodičové koncovky,  , průřez do 6 mm2</t>
  </si>
  <si>
    <t>210100060R00</t>
  </si>
  <si>
    <t>Ukončení vodičů v krabici včetně zapojení ,  , průřez do 2,5 mm2</t>
  </si>
  <si>
    <t>210110002R00</t>
  </si>
  <si>
    <t>Montáž spínače nástěnného pro prostředí obyčejné nebo vlhké včetně zapojení, dvoupólového,  , řazení 2</t>
  </si>
  <si>
    <t>210110004RT1</t>
  </si>
  <si>
    <t>Montáž spínače nástěnného pro prostředí obyčejné nebo vlhké včetně zapojení a dodávky spínače, střídavého,  , řazení 6</t>
  </si>
  <si>
    <t>210111014RT2</t>
  </si>
  <si>
    <t xml:space="preserve">Montáž zásuvky domovní zapuštěné včetně zapojení, včetně dodávky zásuvky dvojnásobné s ochrannými kolíky 16A/250VAC,  , provedení 2x (2P+PE),  </t>
  </si>
  <si>
    <t>210201221R00</t>
  </si>
  <si>
    <t>Montáž svítidla zářivkového do bytových nebo společenských místností, stropního zavěšeného, s jedním světelným zdrojem</t>
  </si>
  <si>
    <t>210201222R00</t>
  </si>
  <si>
    <t>Montáž svítidla zářivkového do bytových nebo společenských místností, stropního zavěšeného, se dvěma světelnými zdroji</t>
  </si>
  <si>
    <t>210203814R00</t>
  </si>
  <si>
    <t>Montáž závěsu lankového, ke svítidlu</t>
  </si>
  <si>
    <t>210800002R00</t>
  </si>
  <si>
    <t xml:space="preserve">Montáž vodiče CYY, 2,5 mm2, uloženého pod omítkou,  </t>
  </si>
  <si>
    <t>6+8+8+8+8+6</t>
  </si>
  <si>
    <t>14*1</t>
  </si>
  <si>
    <t>210800105RT1</t>
  </si>
  <si>
    <t>Montáž kabelu CYKY 750 V, 3 x 1,5 mm2, uloženého pod omítkou, včetně dodávky kabelu</t>
  </si>
  <si>
    <t>8+8+8+4</t>
  </si>
  <si>
    <t>3,5*5</t>
  </si>
  <si>
    <t>10</t>
  </si>
  <si>
    <t>210800106RT1</t>
  </si>
  <si>
    <t>Montáž kabelu CYKY 750 V, 3 x 2,5 mm2, uloženého pod omítkou, včetně dodávky kabelu</t>
  </si>
  <si>
    <t>650710111R00</t>
  </si>
  <si>
    <t>šířky do 120 mm</t>
  </si>
  <si>
    <t>650710191R00</t>
  </si>
  <si>
    <t>lišty nebo kanálu elektroinstalačního</t>
  </si>
  <si>
    <t>6,5</t>
  </si>
  <si>
    <t>650711111R00</t>
  </si>
  <si>
    <t>do šířky 300 mm</t>
  </si>
  <si>
    <t>650711121R00</t>
  </si>
  <si>
    <t>kabelového žlabu nebo lávky</t>
  </si>
  <si>
    <t>650711611R00</t>
  </si>
  <si>
    <t>lištové</t>
  </si>
  <si>
    <t>650711661R00</t>
  </si>
  <si>
    <t>elektroinstalační krabice</t>
  </si>
  <si>
    <t>650801115R00</t>
  </si>
  <si>
    <t>stropního, zavěšeného</t>
  </si>
  <si>
    <t>650801151R00</t>
  </si>
  <si>
    <t>nástěnného, vestavného</t>
  </si>
  <si>
    <t>905      R01</t>
  </si>
  <si>
    <t>Hzs-revize provoz.souboru a st.obj., Revize</t>
  </si>
  <si>
    <t>905      R02</t>
  </si>
  <si>
    <t>Hzs-revize provoz.souboru a st.obj., Uprava stavajiciho rozvadece</t>
  </si>
  <si>
    <t>34751232R</t>
  </si>
  <si>
    <t>zářivka lineární T8; denní bílá; 36 W; velikost pr. trubice 26, délka1200 mm; patice G 13; světelný tok 3 350 lm</t>
  </si>
  <si>
    <t>SPCM</t>
  </si>
  <si>
    <t>Specifikace</t>
  </si>
  <si>
    <t>POL3_</t>
  </si>
  <si>
    <t>34814148R</t>
  </si>
  <si>
    <t>svítidlo interiérové zářivkové přisazené (stropní) lineární; 1x58 W; jednotrubicové; elektr.předřadník; IP 65; typ zdroje T26; mat.tělesa lakovaný plech bílé barvy, kryt struktorované plexi; patice G13; délka 1 562 mm; šířka 200 mm; výška 87 mm</t>
  </si>
  <si>
    <t>34814149R</t>
  </si>
  <si>
    <t>svítidlo interiérové zářivkové přisazené (stropní) lineární; 2x58 W; dvoutrubicové; elektr.předřadník; IP 65; typ zdroje T26; mat.tělesa lakovaný plech bílé barvy, kryt struktorované plexi; patice G13; délka 1 562 mm; šířka 320 mm; výška 87 mm</t>
  </si>
  <si>
    <t>348284382R</t>
  </si>
  <si>
    <t>svítidlo nouzové zářivkové interiérové; 1 x 8 W; osvětlení trvalé; svit cca 1 h; IP 42; typ zdroje T16; patice G5; tř.izolace I; napěťová soustava 230 V, 50 Hz; mat.tělesa plast; materiál krytu plast nebo matný optický; délka 323 mm; šířka 168 mm; výška 78 mm</t>
  </si>
  <si>
    <t>371202010R</t>
  </si>
  <si>
    <t>zásuvka datová vodotěsná a prachotěsná RJ45, montáž na omítku, včetně jednoduché krabice</t>
  </si>
  <si>
    <t>220281202R00</t>
  </si>
  <si>
    <t>Montáž návěstního kabelu do 12 žil na zeď</t>
  </si>
  <si>
    <t>5+8+5+8+2+2+2+35</t>
  </si>
  <si>
    <t>904      R00</t>
  </si>
  <si>
    <t>Hzs-zkousky v ramci montaz.praci</t>
  </si>
  <si>
    <t>913      R00</t>
  </si>
  <si>
    <t>Hzs - Stavební dělník</t>
  </si>
  <si>
    <t>358892010R</t>
  </si>
  <si>
    <t>zvonek modulární; pro přeruš.chod, instalace na lištu DIN; 230V AC, příkon 4,5 VA, stupeň krytí IP 40</t>
  </si>
  <si>
    <t>39442202R</t>
  </si>
  <si>
    <t>hodiny hlavní dvoumikroprocesorové signální autonomní hodiny; počet linek 1; jmenovité napětí linky 24 V; max. proud linky 0,45 A; paměť EEPROM; přesnost chodu absolutní (s DCF); jmenovité napětí signálního zdroje 75V~ / 0,8A; napájecí napětí 230 V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</si>
  <si>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</si>
  <si>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</si>
  <si>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</si>
  <si>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</si>
  <si>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</si>
  <si>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</si>
  <si>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</si>
  <si>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</si>
  <si>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</si>
  <si>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</si>
  <si>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</si>
  <si>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005261030R</t>
  </si>
  <si>
    <t xml:space="preserve">Finanční rezerva </t>
  </si>
  <si>
    <t>Finanční rezerva požadovaná objednatelem jako součást smluvní ceny. Způsob jejího stanovení, čerpání a vykazování definuje objednatel.</t>
  </si>
  <si>
    <t>SUM</t>
  </si>
  <si>
    <t>END</t>
  </si>
  <si>
    <t xml:space="preserve">výše 5%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</si>
</sst>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9" xfId="0" applyFont="1" applyBorder="1" applyAlignment="1">
      <alignment vertical="top"/>
    </xf>
    <xf numFmtId="49" fontId="17" fillId="0" borderId="40" xfId="0" applyNumberFormat="1" applyFont="1" applyBorder="1" applyAlignment="1">
      <alignment vertical="top"/>
    </xf>
    <xf numFmtId="0" fontId="17" fillId="0" borderId="40" xfId="0" applyFont="1" applyBorder="1" applyAlignment="1">
      <alignment horizontal="center" vertical="top" shrinkToFit="1"/>
    </xf>
    <xf numFmtId="164" fontId="17" fillId="0" borderId="40" xfId="0" applyNumberFormat="1" applyFont="1" applyBorder="1" applyAlignment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0" borderId="40" xfId="0" applyNumberFormat="1" applyFont="1" applyBorder="1" applyAlignment="1">
      <alignment vertical="top" shrinkToFit="1"/>
    </xf>
    <xf numFmtId="4" fontId="17" fillId="0" borderId="41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9" t="s">
        <v>39</v>
      </c>
      <c r="B2" s="189"/>
      <c r="C2" s="189"/>
      <c r="D2" s="189"/>
      <c r="E2" s="189"/>
      <c r="F2" s="189"/>
      <c r="G2" s="189"/>
    </row>
  </sheetData>
  <sheetProtection algorithmName="SHA-512" hashValue="b8BzzafdyObX48A/m5l61KAJgTwtWNcQnQ549kuUOtM77U5lD847D6srjFAENnc2OgWdMgNn+bb+aAgOgdM/mw==" saltValue="duiVgCwQlkv6YkaKd0n7BQ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9"/>
  <sheetViews>
    <sheetView showGridLines="0" topLeftCell="B4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226" t="s">
        <v>41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7" t="s">
        <v>22</v>
      </c>
      <c r="C2" s="78"/>
      <c r="D2" s="79" t="s">
        <v>49</v>
      </c>
      <c r="E2" s="232" t="s">
        <v>50</v>
      </c>
      <c r="F2" s="233"/>
      <c r="G2" s="233"/>
      <c r="H2" s="233"/>
      <c r="I2" s="233"/>
      <c r="J2" s="234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5" t="s">
        <v>46</v>
      </c>
      <c r="F3" s="236"/>
      <c r="G3" s="236"/>
      <c r="H3" s="236"/>
      <c r="I3" s="236"/>
      <c r="J3" s="237"/>
    </row>
    <row r="4" spans="1:15" ht="23.25" customHeight="1" x14ac:dyDescent="0.2">
      <c r="A4" s="76">
        <v>5199</v>
      </c>
      <c r="B4" s="82" t="s">
        <v>48</v>
      </c>
      <c r="C4" s="83"/>
      <c r="D4" s="84" t="s">
        <v>43</v>
      </c>
      <c r="E4" s="215" t="s">
        <v>44</v>
      </c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220"/>
      <c r="E5" s="221"/>
      <c r="F5" s="221"/>
      <c r="G5" s="22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2"/>
      <c r="E6" s="223"/>
      <c r="F6" s="223"/>
      <c r="G6" s="22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4"/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9" t="s">
        <v>51</v>
      </c>
      <c r="E11" s="239"/>
      <c r="F11" s="239"/>
      <c r="G11" s="239"/>
      <c r="H11" s="18" t="s">
        <v>40</v>
      </c>
      <c r="I11" s="86" t="s">
        <v>52</v>
      </c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8"/>
      <c r="F15" s="238"/>
      <c r="G15" s="240"/>
      <c r="H15" s="240"/>
      <c r="I15" s="240" t="s">
        <v>29</v>
      </c>
      <c r="J15" s="241"/>
    </row>
    <row r="16" spans="1:15" ht="23.25" customHeight="1" x14ac:dyDescent="0.2">
      <c r="A16" s="141" t="s">
        <v>24</v>
      </c>
      <c r="B16" s="38" t="s">
        <v>24</v>
      </c>
      <c r="C16" s="62"/>
      <c r="D16" s="63"/>
      <c r="E16" s="203"/>
      <c r="F16" s="204"/>
      <c r="G16" s="203"/>
      <c r="H16" s="204"/>
      <c r="I16" s="203">
        <f>SUMIF(F61:F65,A16,I61:I65)+SUMIF(F61:F65,"PSU",I61:I65)</f>
        <v>0</v>
      </c>
      <c r="J16" s="205"/>
    </row>
    <row r="17" spans="1:10" ht="23.25" customHeight="1" x14ac:dyDescent="0.2">
      <c r="A17" s="141" t="s">
        <v>25</v>
      </c>
      <c r="B17" s="38" t="s">
        <v>25</v>
      </c>
      <c r="C17" s="62"/>
      <c r="D17" s="63"/>
      <c r="E17" s="203"/>
      <c r="F17" s="204"/>
      <c r="G17" s="203"/>
      <c r="H17" s="204"/>
      <c r="I17" s="203">
        <f>SUMIF(F61:F65,A17,I61:I65)</f>
        <v>0</v>
      </c>
      <c r="J17" s="205"/>
    </row>
    <row r="18" spans="1:10" ht="23.25" customHeight="1" x14ac:dyDescent="0.2">
      <c r="A18" s="141" t="s">
        <v>26</v>
      </c>
      <c r="B18" s="38" t="s">
        <v>26</v>
      </c>
      <c r="C18" s="62"/>
      <c r="D18" s="63"/>
      <c r="E18" s="203"/>
      <c r="F18" s="204"/>
      <c r="G18" s="203"/>
      <c r="H18" s="204"/>
      <c r="I18" s="203">
        <f>SUMIF(F61:F65,A18,I61:I65)</f>
        <v>0</v>
      </c>
      <c r="J18" s="205"/>
    </row>
    <row r="19" spans="1:10" ht="23.25" customHeight="1" x14ac:dyDescent="0.2">
      <c r="A19" s="141" t="s">
        <v>76</v>
      </c>
      <c r="B19" s="38" t="s">
        <v>27</v>
      </c>
      <c r="C19" s="62"/>
      <c r="D19" s="63"/>
      <c r="E19" s="203"/>
      <c r="F19" s="204"/>
      <c r="G19" s="203"/>
      <c r="H19" s="204"/>
      <c r="I19" s="203">
        <f>SUMIF(F61:F65,A19,I61:I65)</f>
        <v>0</v>
      </c>
      <c r="J19" s="205"/>
    </row>
    <row r="20" spans="1:10" ht="23.25" customHeight="1" x14ac:dyDescent="0.2">
      <c r="A20" s="141" t="s">
        <v>77</v>
      </c>
      <c r="B20" s="38" t="s">
        <v>28</v>
      </c>
      <c r="C20" s="62"/>
      <c r="D20" s="63"/>
      <c r="E20" s="203"/>
      <c r="F20" s="204"/>
      <c r="G20" s="203"/>
      <c r="H20" s="204"/>
      <c r="I20" s="203">
        <f>SUMIF(F61:F65,A20,I61:I65)</f>
        <v>0</v>
      </c>
      <c r="J20" s="205"/>
    </row>
    <row r="21" spans="1:10" ht="23.25" customHeight="1" x14ac:dyDescent="0.2">
      <c r="A21" s="2"/>
      <c r="B21" s="48" t="s">
        <v>29</v>
      </c>
      <c r="C21" s="64"/>
      <c r="D21" s="65"/>
      <c r="E21" s="206"/>
      <c r="F21" s="242"/>
      <c r="G21" s="206"/>
      <c r="H21" s="242"/>
      <c r="I21" s="206">
        <f>SUM(I16:J20)</f>
        <v>0</v>
      </c>
      <c r="J21" s="20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23</v>
      </c>
      <c r="C28" s="115"/>
      <c r="D28" s="115"/>
      <c r="E28" s="116"/>
      <c r="F28" s="117"/>
      <c r="G28" s="209">
        <f>ZakladDPHSniVypocet+ZakladDPHZaklVypocet</f>
        <v>0</v>
      </c>
      <c r="H28" s="209"/>
      <c r="I28" s="209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35</v>
      </c>
      <c r="C29" s="119"/>
      <c r="D29" s="119"/>
      <c r="E29" s="119"/>
      <c r="F29" s="120"/>
      <c r="G29" s="208">
        <f>A27</f>
        <v>0</v>
      </c>
      <c r="H29" s="208"/>
      <c r="I29" s="208"/>
      <c r="J29" s="121" t="s">
        <v>56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52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52" ht="25.5" hidden="1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8" t="s">
        <v>1</v>
      </c>
      <c r="J38" s="99" t="s">
        <v>0</v>
      </c>
    </row>
    <row r="39" spans="1:52" ht="25.5" hidden="1" customHeight="1" x14ac:dyDescent="0.2">
      <c r="A39" s="90">
        <v>1</v>
      </c>
      <c r="B39" s="100" t="s">
        <v>53</v>
      </c>
      <c r="C39" s="193"/>
      <c r="D39" s="193"/>
      <c r="E39" s="193"/>
      <c r="F39" s="101">
        <f>'04 5 Pol'!AE134</f>
        <v>0</v>
      </c>
      <c r="G39" s="102">
        <f>'04 5 Pol'!AF134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0">
        <v>2</v>
      </c>
      <c r="B40" s="105"/>
      <c r="C40" s="194" t="s">
        <v>54</v>
      </c>
      <c r="D40" s="194"/>
      <c r="E40" s="194"/>
      <c r="F40" s="106"/>
      <c r="G40" s="107"/>
      <c r="H40" s="107">
        <f>(F40*SazbaDPH1/100)+(G40*SazbaDPH2/100)</f>
        <v>0</v>
      </c>
      <c r="I40" s="107"/>
      <c r="J40" s="108"/>
    </row>
    <row r="41" spans="1:52" ht="25.5" hidden="1" customHeight="1" x14ac:dyDescent="0.2">
      <c r="A41" s="90">
        <v>2</v>
      </c>
      <c r="B41" s="105" t="s">
        <v>45</v>
      </c>
      <c r="C41" s="194" t="s">
        <v>46</v>
      </c>
      <c r="D41" s="194"/>
      <c r="E41" s="194"/>
      <c r="F41" s="106">
        <f>'04 5 Pol'!AE134</f>
        <v>0</v>
      </c>
      <c r="G41" s="107">
        <f>'04 5 Pol'!AF134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52" ht="25.5" hidden="1" customHeight="1" x14ac:dyDescent="0.2">
      <c r="A42" s="90">
        <v>3</v>
      </c>
      <c r="B42" s="109" t="s">
        <v>43</v>
      </c>
      <c r="C42" s="193" t="s">
        <v>44</v>
      </c>
      <c r="D42" s="193"/>
      <c r="E42" s="193"/>
      <c r="F42" s="110">
        <f>'04 5 Pol'!AE134</f>
        <v>0</v>
      </c>
      <c r="G42" s="103">
        <f>'04 5 Pol'!AF134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52" ht="25.5" hidden="1" customHeight="1" x14ac:dyDescent="0.2">
      <c r="A43" s="90"/>
      <c r="B43" s="195" t="s">
        <v>55</v>
      </c>
      <c r="C43" s="196"/>
      <c r="D43" s="196"/>
      <c r="E43" s="197"/>
      <c r="F43" s="111">
        <f>SUMIF(A39:A42,"=1",F39:F42)</f>
        <v>0</v>
      </c>
      <c r="G43" s="112">
        <f>SUMIF(A39:A42,"=1",G39:G42)</f>
        <v>0</v>
      </c>
      <c r="H43" s="112">
        <f>SUMIF(A39:A42,"=1",H39:H42)</f>
        <v>0</v>
      </c>
      <c r="I43" s="112">
        <f>SUMIF(A39:A42,"=1",I39:I42)</f>
        <v>0</v>
      </c>
      <c r="J43" s="113">
        <f>SUMIF(A39:A42,"=1",J39:J42)</f>
        <v>0</v>
      </c>
    </row>
    <row r="45" spans="1:52" x14ac:dyDescent="0.2">
      <c r="A45" t="s">
        <v>57</v>
      </c>
      <c r="B45" t="s">
        <v>58</v>
      </c>
    </row>
    <row r="46" spans="1:52" x14ac:dyDescent="0.2">
      <c r="A46" t="s">
        <v>59</v>
      </c>
      <c r="B46" t="s">
        <v>60</v>
      </c>
    </row>
    <row r="47" spans="1:52" x14ac:dyDescent="0.2">
      <c r="A47" t="s">
        <v>61</v>
      </c>
      <c r="B47" t="s">
        <v>62</v>
      </c>
    </row>
    <row r="48" spans="1:52" x14ac:dyDescent="0.2">
      <c r="B48" s="192" t="s">
        <v>63</v>
      </c>
      <c r="C48" s="192"/>
      <c r="D48" s="192"/>
      <c r="E48" s="192"/>
      <c r="F48" s="192"/>
      <c r="G48" s="192"/>
      <c r="H48" s="192"/>
      <c r="I48" s="192"/>
      <c r="J48" s="192"/>
      <c r="AZ48" s="122" t="str">
        <f>B48</f>
        <v>Upřesnění výkazu výměr dílů:</v>
      </c>
    </row>
    <row r="50" spans="1:52" x14ac:dyDescent="0.2">
      <c r="B50" s="192" t="s">
        <v>64</v>
      </c>
      <c r="C50" s="192"/>
      <c r="D50" s="192"/>
      <c r="E50" s="192"/>
      <c r="F50" s="192"/>
      <c r="G50" s="192"/>
      <c r="H50" s="192"/>
      <c r="I50" s="192"/>
      <c r="J50" s="192"/>
      <c r="AZ50" s="122" t="str">
        <f>B50</f>
        <v>M21 - D+M osvětlení               pol. č. 108</v>
      </c>
    </row>
    <row r="51" spans="1:52" x14ac:dyDescent="0.2">
      <c r="B51" s="192" t="s">
        <v>65</v>
      </c>
      <c r="C51" s="192"/>
      <c r="D51" s="192"/>
      <c r="E51" s="192"/>
      <c r="F51" s="192"/>
      <c r="G51" s="192"/>
      <c r="H51" s="192"/>
      <c r="I51" s="192"/>
      <c r="J51" s="192"/>
      <c r="AZ51" s="122" t="str">
        <f>B51</f>
        <v xml:space="preserve">        - elektroinstalace            pol. č. 109</v>
      </c>
    </row>
    <row r="53" spans="1:52" x14ac:dyDescent="0.2">
      <c r="B53" s="192" t="s">
        <v>66</v>
      </c>
      <c r="C53" s="192"/>
      <c r="D53" s="192"/>
      <c r="E53" s="192"/>
      <c r="F53" s="192"/>
      <c r="G53" s="192"/>
      <c r="H53" s="192"/>
      <c r="I53" s="192"/>
      <c r="J53" s="192"/>
      <c r="AZ53" s="122" t="str">
        <f>B53</f>
        <v>M 22 - Vnirřní slaboproud        pol. č. 110</v>
      </c>
    </row>
    <row r="55" spans="1:52" x14ac:dyDescent="0.2">
      <c r="B55" s="192" t="s">
        <v>67</v>
      </c>
      <c r="C55" s="192"/>
      <c r="D55" s="192"/>
      <c r="E55" s="192"/>
      <c r="F55" s="192"/>
      <c r="G55" s="192"/>
      <c r="H55" s="192"/>
      <c r="I55" s="192"/>
      <c r="J55" s="192"/>
      <c r="AZ55" s="122" t="str">
        <f>B55</f>
        <v>M24 - demontáž VZT               pol. č. 111</v>
      </c>
    </row>
    <row r="58" spans="1:52" ht="15.75" x14ac:dyDescent="0.25">
      <c r="B58" s="123" t="s">
        <v>68</v>
      </c>
    </row>
    <row r="60" spans="1:52" ht="25.5" customHeight="1" x14ac:dyDescent="0.2">
      <c r="A60" s="125"/>
      <c r="B60" s="128" t="s">
        <v>17</v>
      </c>
      <c r="C60" s="128" t="s">
        <v>5</v>
      </c>
      <c r="D60" s="129"/>
      <c r="E60" s="129"/>
      <c r="F60" s="130" t="s">
        <v>69</v>
      </c>
      <c r="G60" s="130"/>
      <c r="H60" s="130"/>
      <c r="I60" s="130" t="s">
        <v>29</v>
      </c>
      <c r="J60" s="130" t="s">
        <v>0</v>
      </c>
    </row>
    <row r="61" spans="1:52" ht="36.75" customHeight="1" x14ac:dyDescent="0.2">
      <c r="A61" s="126"/>
      <c r="B61" s="131" t="s">
        <v>70</v>
      </c>
      <c r="C61" s="190" t="s">
        <v>71</v>
      </c>
      <c r="D61" s="191"/>
      <c r="E61" s="191"/>
      <c r="F61" s="137" t="s">
        <v>25</v>
      </c>
      <c r="G61" s="138"/>
      <c r="H61" s="138"/>
      <c r="I61" s="138">
        <f>'04 5 Pol'!G8</f>
        <v>0</v>
      </c>
      <c r="J61" s="135" t="str">
        <f>IF(I66=0,"",I61/I66*100)</f>
        <v/>
      </c>
    </row>
    <row r="62" spans="1:52" ht="36.75" customHeight="1" x14ac:dyDescent="0.2">
      <c r="A62" s="126"/>
      <c r="B62" s="131" t="s">
        <v>72</v>
      </c>
      <c r="C62" s="190" t="s">
        <v>73</v>
      </c>
      <c r="D62" s="191"/>
      <c r="E62" s="191"/>
      <c r="F62" s="137" t="s">
        <v>26</v>
      </c>
      <c r="G62" s="138"/>
      <c r="H62" s="138"/>
      <c r="I62" s="138">
        <f>'04 5 Pol'!G28</f>
        <v>0</v>
      </c>
      <c r="J62" s="135" t="str">
        <f>IF(I66=0,"",I62/I66*100)</f>
        <v/>
      </c>
    </row>
    <row r="63" spans="1:52" ht="36.75" customHeight="1" x14ac:dyDescent="0.2">
      <c r="A63" s="126"/>
      <c r="B63" s="131" t="s">
        <v>74</v>
      </c>
      <c r="C63" s="190" t="s">
        <v>75</v>
      </c>
      <c r="D63" s="191"/>
      <c r="E63" s="191"/>
      <c r="F63" s="137" t="s">
        <v>26</v>
      </c>
      <c r="G63" s="138"/>
      <c r="H63" s="138"/>
      <c r="I63" s="138">
        <f>'04 5 Pol'!G108</f>
        <v>0</v>
      </c>
      <c r="J63" s="135" t="str">
        <f>IF(I66=0,"",I63/I66*100)</f>
        <v/>
      </c>
    </row>
    <row r="64" spans="1:52" ht="36.75" customHeight="1" x14ac:dyDescent="0.2">
      <c r="A64" s="126"/>
      <c r="B64" s="131" t="s">
        <v>76</v>
      </c>
      <c r="C64" s="190" t="s">
        <v>27</v>
      </c>
      <c r="D64" s="191"/>
      <c r="E64" s="191"/>
      <c r="F64" s="137" t="s">
        <v>76</v>
      </c>
      <c r="G64" s="138"/>
      <c r="H64" s="138"/>
      <c r="I64" s="138">
        <f>'04 5 Pol'!G120</f>
        <v>0</v>
      </c>
      <c r="J64" s="135" t="str">
        <f>IF(I66=0,"",I64/I66*100)</f>
        <v/>
      </c>
    </row>
    <row r="65" spans="1:10" ht="36.75" customHeight="1" x14ac:dyDescent="0.2">
      <c r="A65" s="126"/>
      <c r="B65" s="131" t="s">
        <v>77</v>
      </c>
      <c r="C65" s="190" t="s">
        <v>28</v>
      </c>
      <c r="D65" s="191"/>
      <c r="E65" s="191"/>
      <c r="F65" s="137" t="s">
        <v>77</v>
      </c>
      <c r="G65" s="138"/>
      <c r="H65" s="138"/>
      <c r="I65" s="138">
        <f>'04 5 Pol'!G129</f>
        <v>0</v>
      </c>
      <c r="J65" s="135" t="str">
        <f>IF(I66=0,"",I65/I66*100)</f>
        <v/>
      </c>
    </row>
    <row r="66" spans="1:10" ht="25.5" customHeight="1" x14ac:dyDescent="0.2">
      <c r="A66" s="127"/>
      <c r="B66" s="132" t="s">
        <v>1</v>
      </c>
      <c r="C66" s="133"/>
      <c r="D66" s="134"/>
      <c r="E66" s="134"/>
      <c r="F66" s="139"/>
      <c r="G66" s="140"/>
      <c r="H66" s="140"/>
      <c r="I66" s="140">
        <f>SUM(I61:I65)</f>
        <v>0</v>
      </c>
      <c r="J66" s="136">
        <f>SUM(J61:J65)</f>
        <v>0</v>
      </c>
    </row>
    <row r="67" spans="1:10" x14ac:dyDescent="0.2">
      <c r="F67" s="88"/>
      <c r="G67" s="88"/>
      <c r="H67" s="88"/>
      <c r="I67" s="88"/>
      <c r="J67" s="89"/>
    </row>
    <row r="68" spans="1:10" x14ac:dyDescent="0.2">
      <c r="F68" s="88"/>
      <c r="G68" s="88"/>
      <c r="H68" s="88"/>
      <c r="I68" s="88"/>
      <c r="J68" s="89"/>
    </row>
    <row r="69" spans="1:10" x14ac:dyDescent="0.2">
      <c r="F69" s="88"/>
      <c r="G69" s="88"/>
      <c r="H69" s="88"/>
      <c r="I69" s="88"/>
      <c r="J69" s="89"/>
    </row>
  </sheetData>
  <sheetProtection algorithmName="SHA-512" hashValue="siKMfNs5O7Qyj/5/SR8zQp3nY8fjdJSjTRqat/CgjTsJA+DPtKOuBd8deVp4dtMdYgX/EjUTyfqUVBgYEZWllw==" saltValue="Ob3z97+4Fov7tRy5LniIu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B48:J48"/>
    <mergeCell ref="B50:J50"/>
    <mergeCell ref="B51:J51"/>
    <mergeCell ref="B53:J53"/>
    <mergeCell ref="B55:J55"/>
    <mergeCell ref="C61:E61"/>
    <mergeCell ref="C62:E62"/>
    <mergeCell ref="C63:E63"/>
    <mergeCell ref="C64:E6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algorithmName="SHA-512" hashValue="3Rdw/w0uW8ywSPnCcJUdqvUCNaVsvngFRIPRo4pfPyFUObiI9yYOZ+iAgcUHbV69Y7C1zqZGdlVwnrtugf2z3Q==" saltValue="SdzlNTClZPBqob5JeHr6o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30EE-C7C8-4B81-9598-B5559375B60E}">
  <sheetPr>
    <outlinePr summaryBelow="0"/>
  </sheetPr>
  <dimension ref="A1:BH5000"/>
  <sheetViews>
    <sheetView tabSelected="1" workbookViewId="0">
      <pane ySplit="7" topLeftCell="A120" activePane="bottomLeft" state="frozen"/>
      <selection pane="bottomLeft" activeCell="C132" sqref="C132:G132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63.28515625" style="12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78</v>
      </c>
      <c r="B1" s="255"/>
      <c r="C1" s="255"/>
      <c r="D1" s="255"/>
      <c r="E1" s="255"/>
      <c r="F1" s="255"/>
      <c r="G1" s="255"/>
      <c r="AG1" t="s">
        <v>79</v>
      </c>
    </row>
    <row r="2" spans="1:60" ht="24.95" customHeight="1" x14ac:dyDescent="0.2">
      <c r="A2" s="142" t="s">
        <v>7</v>
      </c>
      <c r="B2" s="49" t="s">
        <v>49</v>
      </c>
      <c r="C2" s="256" t="s">
        <v>50</v>
      </c>
      <c r="D2" s="257"/>
      <c r="E2" s="257"/>
      <c r="F2" s="257"/>
      <c r="G2" s="258"/>
      <c r="AG2" t="s">
        <v>80</v>
      </c>
    </row>
    <row r="3" spans="1:60" ht="24.95" customHeight="1" x14ac:dyDescent="0.2">
      <c r="A3" s="142" t="s">
        <v>8</v>
      </c>
      <c r="B3" s="49" t="s">
        <v>45</v>
      </c>
      <c r="C3" s="256" t="s">
        <v>46</v>
      </c>
      <c r="D3" s="257"/>
      <c r="E3" s="257"/>
      <c r="F3" s="257"/>
      <c r="G3" s="258"/>
      <c r="AC3" s="124" t="s">
        <v>80</v>
      </c>
      <c r="AG3" t="s">
        <v>81</v>
      </c>
    </row>
    <row r="4" spans="1:60" ht="24.95" customHeight="1" x14ac:dyDescent="0.2">
      <c r="A4" s="143" t="s">
        <v>9</v>
      </c>
      <c r="B4" s="144" t="s">
        <v>43</v>
      </c>
      <c r="C4" s="259" t="s">
        <v>44</v>
      </c>
      <c r="D4" s="260"/>
      <c r="E4" s="260"/>
      <c r="F4" s="260"/>
      <c r="G4" s="261"/>
      <c r="AG4" t="s">
        <v>82</v>
      </c>
    </row>
    <row r="5" spans="1:60" x14ac:dyDescent="0.2">
      <c r="D5" s="10"/>
    </row>
    <row r="6" spans="1:60" ht="38.25" x14ac:dyDescent="0.2">
      <c r="A6" s="146" t="s">
        <v>83</v>
      </c>
      <c r="B6" s="148" t="s">
        <v>84</v>
      </c>
      <c r="C6" s="148" t="s">
        <v>85</v>
      </c>
      <c r="D6" s="147" t="s">
        <v>86</v>
      </c>
      <c r="E6" s="146" t="s">
        <v>87</v>
      </c>
      <c r="F6" s="145" t="s">
        <v>88</v>
      </c>
      <c r="G6" s="146" t="s">
        <v>29</v>
      </c>
      <c r="H6" s="149" t="s">
        <v>30</v>
      </c>
      <c r="I6" s="149" t="s">
        <v>89</v>
      </c>
      <c r="J6" s="149" t="s">
        <v>31</v>
      </c>
      <c r="K6" s="149" t="s">
        <v>90</v>
      </c>
      <c r="L6" s="149" t="s">
        <v>91</v>
      </c>
      <c r="M6" s="149" t="s">
        <v>92</v>
      </c>
      <c r="N6" s="149" t="s">
        <v>93</v>
      </c>
      <c r="O6" s="149" t="s">
        <v>94</v>
      </c>
      <c r="P6" s="149" t="s">
        <v>95</v>
      </c>
      <c r="Q6" s="149" t="s">
        <v>96</v>
      </c>
      <c r="R6" s="149" t="s">
        <v>97</v>
      </c>
      <c r="S6" s="149" t="s">
        <v>98</v>
      </c>
      <c r="T6" s="149" t="s">
        <v>99</v>
      </c>
      <c r="U6" s="149" t="s">
        <v>100</v>
      </c>
      <c r="V6" s="149" t="s">
        <v>101</v>
      </c>
      <c r="W6" s="149" t="s">
        <v>102</v>
      </c>
      <c r="X6" s="149" t="s">
        <v>103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6" t="s">
        <v>104</v>
      </c>
      <c r="B8" s="167" t="s">
        <v>70</v>
      </c>
      <c r="C8" s="182" t="s">
        <v>71</v>
      </c>
      <c r="D8" s="168"/>
      <c r="E8" s="169"/>
      <c r="F8" s="170"/>
      <c r="G8" s="170">
        <f>SUMIF(AG9:AG27,"&lt;&gt;NOR",G9:G27)</f>
        <v>0</v>
      </c>
      <c r="H8" s="170"/>
      <c r="I8" s="170">
        <f>SUM(I9:I27)</f>
        <v>0</v>
      </c>
      <c r="J8" s="170"/>
      <c r="K8" s="170">
        <f>SUM(K9:K27)</f>
        <v>0</v>
      </c>
      <c r="L8" s="170"/>
      <c r="M8" s="170">
        <f>SUM(M9:M27)</f>
        <v>0</v>
      </c>
      <c r="N8" s="169"/>
      <c r="O8" s="169">
        <f>SUM(O9:O27)</f>
        <v>0</v>
      </c>
      <c r="P8" s="169"/>
      <c r="Q8" s="169">
        <f>SUM(Q9:Q27)</f>
        <v>0.64</v>
      </c>
      <c r="R8" s="170"/>
      <c r="S8" s="170"/>
      <c r="T8" s="171"/>
      <c r="U8" s="165"/>
      <c r="V8" s="165">
        <f>SUM(V9:V27)</f>
        <v>23.25</v>
      </c>
      <c r="W8" s="165"/>
      <c r="X8" s="165"/>
      <c r="AG8" t="s">
        <v>105</v>
      </c>
    </row>
    <row r="9" spans="1:60" ht="33.75" outlineLevel="1" x14ac:dyDescent="0.2">
      <c r="A9" s="173">
        <v>1</v>
      </c>
      <c r="B9" s="174" t="s">
        <v>106</v>
      </c>
      <c r="C9" s="183" t="s">
        <v>107</v>
      </c>
      <c r="D9" s="175" t="s">
        <v>108</v>
      </c>
      <c r="E9" s="176">
        <v>0.16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0</v>
      </c>
      <c r="O9" s="176">
        <f>ROUND(E9*N9,2)</f>
        <v>0</v>
      </c>
      <c r="P9" s="176">
        <v>1</v>
      </c>
      <c r="Q9" s="176">
        <f>ROUND(E9*P9,2)</f>
        <v>0.16</v>
      </c>
      <c r="R9" s="178" t="s">
        <v>109</v>
      </c>
      <c r="S9" s="178" t="s">
        <v>110</v>
      </c>
      <c r="T9" s="179" t="s">
        <v>110</v>
      </c>
      <c r="U9" s="161">
        <v>29</v>
      </c>
      <c r="V9" s="161">
        <f>ROUND(E9*U9,2)</f>
        <v>4.6399999999999997</v>
      </c>
      <c r="W9" s="161"/>
      <c r="X9" s="161" t="s">
        <v>111</v>
      </c>
      <c r="Y9" s="150"/>
      <c r="Z9" s="150"/>
      <c r="AA9" s="150"/>
      <c r="AB9" s="150"/>
      <c r="AC9" s="150"/>
      <c r="AD9" s="150"/>
      <c r="AE9" s="150"/>
      <c r="AF9" s="150"/>
      <c r="AG9" s="150" t="s">
        <v>112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4" t="s">
        <v>113</v>
      </c>
      <c r="D10" s="163"/>
      <c r="E10" s="164">
        <v>0.16</v>
      </c>
      <c r="F10" s="161"/>
      <c r="G10" s="16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50"/>
      <c r="Z10" s="150"/>
      <c r="AA10" s="150"/>
      <c r="AB10" s="150"/>
      <c r="AC10" s="150"/>
      <c r="AD10" s="150"/>
      <c r="AE10" s="150"/>
      <c r="AF10" s="150"/>
      <c r="AG10" s="150" t="s">
        <v>114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249"/>
      <c r="D11" s="250"/>
      <c r="E11" s="250"/>
      <c r="F11" s="250"/>
      <c r="G11" s="250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50"/>
      <c r="Z11" s="150"/>
      <c r="AA11" s="150"/>
      <c r="AB11" s="150"/>
      <c r="AC11" s="150"/>
      <c r="AD11" s="150"/>
      <c r="AE11" s="150"/>
      <c r="AF11" s="150"/>
      <c r="AG11" s="150" t="s">
        <v>115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3">
        <v>2</v>
      </c>
      <c r="B12" s="174" t="s">
        <v>116</v>
      </c>
      <c r="C12" s="183" t="s">
        <v>117</v>
      </c>
      <c r="D12" s="175" t="s">
        <v>118</v>
      </c>
      <c r="E12" s="176">
        <v>8.5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6">
        <v>0</v>
      </c>
      <c r="O12" s="176">
        <f>ROUND(E12*N12,2)</f>
        <v>0</v>
      </c>
      <c r="P12" s="176">
        <v>5.2049999999999999E-2</v>
      </c>
      <c r="Q12" s="176">
        <f>ROUND(E12*P12,2)</f>
        <v>0.44</v>
      </c>
      <c r="R12" s="178" t="s">
        <v>119</v>
      </c>
      <c r="S12" s="178" t="s">
        <v>110</v>
      </c>
      <c r="T12" s="179" t="s">
        <v>110</v>
      </c>
      <c r="U12" s="161">
        <v>0.77400000000000002</v>
      </c>
      <c r="V12" s="161">
        <f>ROUND(E12*U12,2)</f>
        <v>6.58</v>
      </c>
      <c r="W12" s="161"/>
      <c r="X12" s="161" t="s">
        <v>111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112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7"/>
      <c r="B13" s="158"/>
      <c r="C13" s="251"/>
      <c r="D13" s="252"/>
      <c r="E13" s="252"/>
      <c r="F13" s="252"/>
      <c r="G13" s="252"/>
      <c r="H13" s="161"/>
      <c r="I13" s="161"/>
      <c r="J13" s="161"/>
      <c r="K13" s="161"/>
      <c r="L13" s="161"/>
      <c r="M13" s="161"/>
      <c r="N13" s="160"/>
      <c r="O13" s="160"/>
      <c r="P13" s="160"/>
      <c r="Q13" s="160"/>
      <c r="R13" s="161"/>
      <c r="S13" s="161"/>
      <c r="T13" s="161"/>
      <c r="U13" s="161"/>
      <c r="V13" s="161"/>
      <c r="W13" s="161"/>
      <c r="X13" s="161"/>
      <c r="Y13" s="150"/>
      <c r="Z13" s="150"/>
      <c r="AA13" s="150"/>
      <c r="AB13" s="150"/>
      <c r="AC13" s="150"/>
      <c r="AD13" s="150"/>
      <c r="AE13" s="150"/>
      <c r="AF13" s="150"/>
      <c r="AG13" s="150" t="s">
        <v>115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3">
        <v>3</v>
      </c>
      <c r="B14" s="174" t="s">
        <v>120</v>
      </c>
      <c r="C14" s="183" t="s">
        <v>121</v>
      </c>
      <c r="D14" s="175" t="s">
        <v>122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6">
        <v>0</v>
      </c>
      <c r="O14" s="176">
        <f>ROUND(E14*N14,2)</f>
        <v>0</v>
      </c>
      <c r="P14" s="176">
        <v>0</v>
      </c>
      <c r="Q14" s="176">
        <f>ROUND(E14*P14,2)</f>
        <v>0</v>
      </c>
      <c r="R14" s="178" t="s">
        <v>119</v>
      </c>
      <c r="S14" s="178" t="s">
        <v>110</v>
      </c>
      <c r="T14" s="179" t="s">
        <v>123</v>
      </c>
      <c r="U14" s="161">
        <v>1.27</v>
      </c>
      <c r="V14" s="161">
        <f>ROUND(E14*U14,2)</f>
        <v>1.27</v>
      </c>
      <c r="W14" s="161"/>
      <c r="X14" s="161" t="s">
        <v>111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112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51"/>
      <c r="D15" s="252"/>
      <c r="E15" s="252"/>
      <c r="F15" s="252"/>
      <c r="G15" s="252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50"/>
      <c r="Z15" s="150"/>
      <c r="AA15" s="150"/>
      <c r="AB15" s="150"/>
      <c r="AC15" s="150"/>
      <c r="AD15" s="150"/>
      <c r="AE15" s="150"/>
      <c r="AF15" s="150"/>
      <c r="AG15" s="150" t="s">
        <v>115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3">
        <v>4</v>
      </c>
      <c r="B16" s="174" t="s">
        <v>124</v>
      </c>
      <c r="C16" s="183" t="s">
        <v>125</v>
      </c>
      <c r="D16" s="175" t="s">
        <v>122</v>
      </c>
      <c r="E16" s="176">
        <v>2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6">
        <v>0</v>
      </c>
      <c r="O16" s="176">
        <f>ROUND(E16*N16,2)</f>
        <v>0</v>
      </c>
      <c r="P16" s="176">
        <v>1.225E-2</v>
      </c>
      <c r="Q16" s="176">
        <f>ROUND(E16*P16,2)</f>
        <v>0.02</v>
      </c>
      <c r="R16" s="178" t="s">
        <v>119</v>
      </c>
      <c r="S16" s="178" t="s">
        <v>110</v>
      </c>
      <c r="T16" s="179" t="s">
        <v>110</v>
      </c>
      <c r="U16" s="161">
        <v>0.53949999999999998</v>
      </c>
      <c r="V16" s="161">
        <f>ROUND(E16*U16,2)</f>
        <v>1.08</v>
      </c>
      <c r="W16" s="161"/>
      <c r="X16" s="161" t="s">
        <v>111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112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51"/>
      <c r="D17" s="252"/>
      <c r="E17" s="252"/>
      <c r="F17" s="252"/>
      <c r="G17" s="252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50"/>
      <c r="Z17" s="150"/>
      <c r="AA17" s="150"/>
      <c r="AB17" s="150"/>
      <c r="AC17" s="150"/>
      <c r="AD17" s="150"/>
      <c r="AE17" s="150"/>
      <c r="AF17" s="150"/>
      <c r="AG17" s="150" t="s">
        <v>115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3">
        <v>5</v>
      </c>
      <c r="B18" s="174" t="s">
        <v>126</v>
      </c>
      <c r="C18" s="183" t="s">
        <v>127</v>
      </c>
      <c r="D18" s="175" t="s">
        <v>122</v>
      </c>
      <c r="E18" s="176">
        <v>2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6">
        <v>0</v>
      </c>
      <c r="O18" s="176">
        <f>ROUND(E18*N18,2)</f>
        <v>0</v>
      </c>
      <c r="P18" s="176">
        <v>8.3000000000000001E-3</v>
      </c>
      <c r="Q18" s="176">
        <f>ROUND(E18*P18,2)</f>
        <v>0.02</v>
      </c>
      <c r="R18" s="178" t="s">
        <v>119</v>
      </c>
      <c r="S18" s="178" t="s">
        <v>110</v>
      </c>
      <c r="T18" s="179" t="s">
        <v>110</v>
      </c>
      <c r="U18" s="161">
        <v>1.0985</v>
      </c>
      <c r="V18" s="161">
        <f>ROUND(E18*U18,2)</f>
        <v>2.2000000000000002</v>
      </c>
      <c r="W18" s="161"/>
      <c r="X18" s="161" t="s">
        <v>111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112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251"/>
      <c r="D19" s="252"/>
      <c r="E19" s="252"/>
      <c r="F19" s="252"/>
      <c r="G19" s="252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50"/>
      <c r="Z19" s="150"/>
      <c r="AA19" s="150"/>
      <c r="AB19" s="150"/>
      <c r="AC19" s="150"/>
      <c r="AD19" s="150"/>
      <c r="AE19" s="150"/>
      <c r="AF19" s="150"/>
      <c r="AG19" s="150" t="s">
        <v>115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3">
        <v>6</v>
      </c>
      <c r="B20" s="174" t="s">
        <v>128</v>
      </c>
      <c r="C20" s="183" t="s">
        <v>129</v>
      </c>
      <c r="D20" s="175" t="s">
        <v>108</v>
      </c>
      <c r="E20" s="176">
        <v>0.28499999999999998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6">
        <v>0</v>
      </c>
      <c r="O20" s="176">
        <f>ROUND(E20*N20,2)</f>
        <v>0</v>
      </c>
      <c r="P20" s="176">
        <v>0</v>
      </c>
      <c r="Q20" s="176">
        <f>ROUND(E20*P20,2)</f>
        <v>0</v>
      </c>
      <c r="R20" s="178" t="s">
        <v>119</v>
      </c>
      <c r="S20" s="178" t="s">
        <v>110</v>
      </c>
      <c r="T20" s="179" t="s">
        <v>110</v>
      </c>
      <c r="U20" s="161">
        <v>5.19</v>
      </c>
      <c r="V20" s="161">
        <f>ROUND(E20*U20,2)</f>
        <v>1.48</v>
      </c>
      <c r="W20" s="161"/>
      <c r="X20" s="161" t="s">
        <v>111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112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4" t="s">
        <v>130</v>
      </c>
      <c r="D21" s="163"/>
      <c r="E21" s="164">
        <v>0.28499999999999998</v>
      </c>
      <c r="F21" s="161"/>
      <c r="G21" s="16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50"/>
      <c r="Z21" s="150"/>
      <c r="AA21" s="150"/>
      <c r="AB21" s="150"/>
      <c r="AC21" s="150"/>
      <c r="AD21" s="150"/>
      <c r="AE21" s="150"/>
      <c r="AF21" s="150"/>
      <c r="AG21" s="150" t="s">
        <v>114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49"/>
      <c r="D22" s="250"/>
      <c r="E22" s="250"/>
      <c r="F22" s="250"/>
      <c r="G22" s="250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50"/>
      <c r="Z22" s="150"/>
      <c r="AA22" s="150"/>
      <c r="AB22" s="150"/>
      <c r="AC22" s="150"/>
      <c r="AD22" s="150"/>
      <c r="AE22" s="150"/>
      <c r="AF22" s="150"/>
      <c r="AG22" s="150" t="s">
        <v>115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3">
        <v>7</v>
      </c>
      <c r="B23" s="174" t="s">
        <v>131</v>
      </c>
      <c r="C23" s="183" t="s">
        <v>132</v>
      </c>
      <c r="D23" s="175" t="s">
        <v>133</v>
      </c>
      <c r="E23" s="176">
        <v>6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0</v>
      </c>
      <c r="Q23" s="176">
        <f>ROUND(E23*P23,2)</f>
        <v>0</v>
      </c>
      <c r="R23" s="178" t="s">
        <v>134</v>
      </c>
      <c r="S23" s="178" t="s">
        <v>110</v>
      </c>
      <c r="T23" s="179" t="s">
        <v>135</v>
      </c>
      <c r="U23" s="161">
        <v>1</v>
      </c>
      <c r="V23" s="161">
        <f>ROUND(E23*U23,2)</f>
        <v>6</v>
      </c>
      <c r="W23" s="161"/>
      <c r="X23" s="161" t="s">
        <v>136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137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251"/>
      <c r="D24" s="252"/>
      <c r="E24" s="252"/>
      <c r="F24" s="252"/>
      <c r="G24" s="252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50"/>
      <c r="Z24" s="150"/>
      <c r="AA24" s="150"/>
      <c r="AB24" s="150"/>
      <c r="AC24" s="150"/>
      <c r="AD24" s="150"/>
      <c r="AE24" s="150"/>
      <c r="AF24" s="150"/>
      <c r="AG24" s="150" t="s">
        <v>115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>
        <v>8</v>
      </c>
      <c r="B25" s="158" t="s">
        <v>138</v>
      </c>
      <c r="C25" s="185" t="s">
        <v>139</v>
      </c>
      <c r="D25" s="159" t="s">
        <v>0</v>
      </c>
      <c r="E25" s="180"/>
      <c r="F25" s="162"/>
      <c r="G25" s="161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21</v>
      </c>
      <c r="M25" s="161">
        <f>G25*(1+L25/100)</f>
        <v>0</v>
      </c>
      <c r="N25" s="160">
        <v>0</v>
      </c>
      <c r="O25" s="160">
        <f>ROUND(E25*N25,2)</f>
        <v>0</v>
      </c>
      <c r="P25" s="160">
        <v>0</v>
      </c>
      <c r="Q25" s="160">
        <f>ROUND(E25*P25,2)</f>
        <v>0</v>
      </c>
      <c r="R25" s="161" t="s">
        <v>119</v>
      </c>
      <c r="S25" s="161" t="s">
        <v>110</v>
      </c>
      <c r="T25" s="161" t="s">
        <v>110</v>
      </c>
      <c r="U25" s="161">
        <v>0</v>
      </c>
      <c r="V25" s="161">
        <f>ROUND(E25*U25,2)</f>
        <v>0</v>
      </c>
      <c r="W25" s="161"/>
      <c r="X25" s="161" t="s">
        <v>140</v>
      </c>
      <c r="Y25" s="150"/>
      <c r="Z25" s="150"/>
      <c r="AA25" s="150"/>
      <c r="AB25" s="150"/>
      <c r="AC25" s="150"/>
      <c r="AD25" s="150"/>
      <c r="AE25" s="150"/>
      <c r="AF25" s="150"/>
      <c r="AG25" s="150" t="s">
        <v>141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53" t="s">
        <v>142</v>
      </c>
      <c r="D26" s="254"/>
      <c r="E26" s="254"/>
      <c r="F26" s="254"/>
      <c r="G26" s="254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50"/>
      <c r="Z26" s="150"/>
      <c r="AA26" s="150"/>
      <c r="AB26" s="150"/>
      <c r="AC26" s="150"/>
      <c r="AD26" s="150"/>
      <c r="AE26" s="150"/>
      <c r="AF26" s="150"/>
      <c r="AG26" s="150" t="s">
        <v>143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49"/>
      <c r="D27" s="250"/>
      <c r="E27" s="250"/>
      <c r="F27" s="250"/>
      <c r="G27" s="250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50"/>
      <c r="Z27" s="150"/>
      <c r="AA27" s="150"/>
      <c r="AB27" s="150"/>
      <c r="AC27" s="150"/>
      <c r="AD27" s="150"/>
      <c r="AE27" s="150"/>
      <c r="AF27" s="150"/>
      <c r="AG27" s="150" t="s">
        <v>115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x14ac:dyDescent="0.2">
      <c r="A28" s="166" t="s">
        <v>104</v>
      </c>
      <c r="B28" s="167" t="s">
        <v>72</v>
      </c>
      <c r="C28" s="182" t="s">
        <v>73</v>
      </c>
      <c r="D28" s="168"/>
      <c r="E28" s="169"/>
      <c r="F28" s="170"/>
      <c r="G28" s="170">
        <f>SUMIF(AG29:AG107,"&lt;&gt;NOR",G29:G107)</f>
        <v>0</v>
      </c>
      <c r="H28" s="170"/>
      <c r="I28" s="170">
        <f>SUM(I29:I107)</f>
        <v>0</v>
      </c>
      <c r="J28" s="170"/>
      <c r="K28" s="170">
        <f>SUM(K29:K107)</f>
        <v>0</v>
      </c>
      <c r="L28" s="170"/>
      <c r="M28" s="170">
        <f>SUM(M29:M107)</f>
        <v>0</v>
      </c>
      <c r="N28" s="169"/>
      <c r="O28" s="169">
        <f>SUM(O29:O107)</f>
        <v>0.17</v>
      </c>
      <c r="P28" s="169"/>
      <c r="Q28" s="169">
        <f>SUM(Q29:Q107)</f>
        <v>0</v>
      </c>
      <c r="R28" s="170"/>
      <c r="S28" s="170"/>
      <c r="T28" s="171"/>
      <c r="U28" s="165"/>
      <c r="V28" s="165">
        <f>SUM(V29:V107)</f>
        <v>69.81</v>
      </c>
      <c r="W28" s="165"/>
      <c r="X28" s="165"/>
      <c r="AG28" t="s">
        <v>105</v>
      </c>
    </row>
    <row r="29" spans="1:60" outlineLevel="1" x14ac:dyDescent="0.2">
      <c r="A29" s="173">
        <v>9</v>
      </c>
      <c r="B29" s="174" t="s">
        <v>144</v>
      </c>
      <c r="C29" s="183" t="s">
        <v>145</v>
      </c>
      <c r="D29" s="175" t="s">
        <v>122</v>
      </c>
      <c r="E29" s="176">
        <v>10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6">
        <v>0</v>
      </c>
      <c r="O29" s="176">
        <f>ROUND(E29*N29,2)</f>
        <v>0</v>
      </c>
      <c r="P29" s="176">
        <v>0</v>
      </c>
      <c r="Q29" s="176">
        <f>ROUND(E29*P29,2)</f>
        <v>0</v>
      </c>
      <c r="R29" s="178" t="s">
        <v>146</v>
      </c>
      <c r="S29" s="178" t="s">
        <v>110</v>
      </c>
      <c r="T29" s="179" t="s">
        <v>110</v>
      </c>
      <c r="U29" s="161">
        <v>0.15</v>
      </c>
      <c r="V29" s="161">
        <f>ROUND(E29*U29,2)</f>
        <v>1.5</v>
      </c>
      <c r="W29" s="161"/>
      <c r="X29" s="161" t="s">
        <v>111</v>
      </c>
      <c r="Y29" s="150"/>
      <c r="Z29" s="150"/>
      <c r="AA29" s="150"/>
      <c r="AB29" s="150"/>
      <c r="AC29" s="150"/>
      <c r="AD29" s="150"/>
      <c r="AE29" s="150"/>
      <c r="AF29" s="150"/>
      <c r="AG29" s="150" t="s">
        <v>112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47" t="s">
        <v>147</v>
      </c>
      <c r="D30" s="248"/>
      <c r="E30" s="248"/>
      <c r="F30" s="248"/>
      <c r="G30" s="248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50"/>
      <c r="Z30" s="150"/>
      <c r="AA30" s="150"/>
      <c r="AB30" s="150"/>
      <c r="AC30" s="150"/>
      <c r="AD30" s="150"/>
      <c r="AE30" s="150"/>
      <c r="AF30" s="150"/>
      <c r="AG30" s="150" t="s">
        <v>148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49"/>
      <c r="D31" s="250"/>
      <c r="E31" s="250"/>
      <c r="F31" s="250"/>
      <c r="G31" s="250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50"/>
      <c r="Z31" s="150"/>
      <c r="AA31" s="150"/>
      <c r="AB31" s="150"/>
      <c r="AC31" s="150"/>
      <c r="AD31" s="150"/>
      <c r="AE31" s="150"/>
      <c r="AF31" s="150"/>
      <c r="AG31" s="150" t="s">
        <v>115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73">
        <v>10</v>
      </c>
      <c r="B32" s="174" t="s">
        <v>149</v>
      </c>
      <c r="C32" s="183" t="s">
        <v>150</v>
      </c>
      <c r="D32" s="175" t="s">
        <v>118</v>
      </c>
      <c r="E32" s="176">
        <v>28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6">
        <v>2.5999999999999998E-4</v>
      </c>
      <c r="O32" s="176">
        <f>ROUND(E32*N32,2)</f>
        <v>0.01</v>
      </c>
      <c r="P32" s="176">
        <v>0</v>
      </c>
      <c r="Q32" s="176">
        <f>ROUND(E32*P32,2)</f>
        <v>0</v>
      </c>
      <c r="R32" s="178" t="s">
        <v>72</v>
      </c>
      <c r="S32" s="178" t="s">
        <v>110</v>
      </c>
      <c r="T32" s="179" t="s">
        <v>110</v>
      </c>
      <c r="U32" s="161">
        <v>8.6999999999999994E-2</v>
      </c>
      <c r="V32" s="161">
        <f>ROUND(E32*U32,2)</f>
        <v>2.44</v>
      </c>
      <c r="W32" s="161"/>
      <c r="X32" s="161" t="s">
        <v>111</v>
      </c>
      <c r="Y32" s="150"/>
      <c r="Z32" s="150"/>
      <c r="AA32" s="150"/>
      <c r="AB32" s="150"/>
      <c r="AC32" s="150"/>
      <c r="AD32" s="150"/>
      <c r="AE32" s="150"/>
      <c r="AF32" s="150"/>
      <c r="AG32" s="150" t="s">
        <v>112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84" t="s">
        <v>151</v>
      </c>
      <c r="D33" s="163"/>
      <c r="E33" s="164">
        <v>28</v>
      </c>
      <c r="F33" s="161"/>
      <c r="G33" s="161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50"/>
      <c r="Z33" s="150"/>
      <c r="AA33" s="150"/>
      <c r="AB33" s="150"/>
      <c r="AC33" s="150"/>
      <c r="AD33" s="150"/>
      <c r="AE33" s="150"/>
      <c r="AF33" s="150"/>
      <c r="AG33" s="150" t="s">
        <v>114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249"/>
      <c r="D34" s="250"/>
      <c r="E34" s="250"/>
      <c r="F34" s="250"/>
      <c r="G34" s="250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50"/>
      <c r="Z34" s="150"/>
      <c r="AA34" s="150"/>
      <c r="AB34" s="150"/>
      <c r="AC34" s="150"/>
      <c r="AD34" s="150"/>
      <c r="AE34" s="150"/>
      <c r="AF34" s="150"/>
      <c r="AG34" s="150" t="s">
        <v>115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3">
        <v>11</v>
      </c>
      <c r="B35" s="174" t="s">
        <v>152</v>
      </c>
      <c r="C35" s="183" t="s">
        <v>153</v>
      </c>
      <c r="D35" s="175" t="s">
        <v>122</v>
      </c>
      <c r="E35" s="176">
        <v>25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6">
        <v>0</v>
      </c>
      <c r="O35" s="176">
        <f>ROUND(E35*N35,2)</f>
        <v>0</v>
      </c>
      <c r="P35" s="176">
        <v>0</v>
      </c>
      <c r="Q35" s="176">
        <f>ROUND(E35*P35,2)</f>
        <v>0</v>
      </c>
      <c r="R35" s="178" t="s">
        <v>72</v>
      </c>
      <c r="S35" s="178" t="s">
        <v>110</v>
      </c>
      <c r="T35" s="179" t="s">
        <v>110</v>
      </c>
      <c r="U35" s="161">
        <v>2.1000000000000001E-2</v>
      </c>
      <c r="V35" s="161">
        <f>ROUND(E35*U35,2)</f>
        <v>0.53</v>
      </c>
      <c r="W35" s="161"/>
      <c r="X35" s="161" t="s">
        <v>111</v>
      </c>
      <c r="Y35" s="150"/>
      <c r="Z35" s="150"/>
      <c r="AA35" s="150"/>
      <c r="AB35" s="150"/>
      <c r="AC35" s="150"/>
      <c r="AD35" s="150"/>
      <c r="AE35" s="150"/>
      <c r="AF35" s="150"/>
      <c r="AG35" s="150" t="s">
        <v>112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51"/>
      <c r="D36" s="252"/>
      <c r="E36" s="252"/>
      <c r="F36" s="252"/>
      <c r="G36" s="252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50"/>
      <c r="Z36" s="150"/>
      <c r="AA36" s="150"/>
      <c r="AB36" s="150"/>
      <c r="AC36" s="150"/>
      <c r="AD36" s="150"/>
      <c r="AE36" s="150"/>
      <c r="AF36" s="150"/>
      <c r="AG36" s="150" t="s">
        <v>115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3">
        <v>12</v>
      </c>
      <c r="B37" s="174" t="s">
        <v>154</v>
      </c>
      <c r="C37" s="183" t="s">
        <v>155</v>
      </c>
      <c r="D37" s="175" t="s">
        <v>122</v>
      </c>
      <c r="E37" s="176">
        <v>12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1.0000000000000001E-5</v>
      </c>
      <c r="O37" s="176">
        <f>ROUND(E37*N37,2)</f>
        <v>0</v>
      </c>
      <c r="P37" s="176">
        <v>0</v>
      </c>
      <c r="Q37" s="176">
        <f>ROUND(E37*P37,2)</f>
        <v>0</v>
      </c>
      <c r="R37" s="178" t="s">
        <v>72</v>
      </c>
      <c r="S37" s="178" t="s">
        <v>110</v>
      </c>
      <c r="T37" s="179" t="s">
        <v>110</v>
      </c>
      <c r="U37" s="161">
        <v>4.4999999999999998E-2</v>
      </c>
      <c r="V37" s="161">
        <f>ROUND(E37*U37,2)</f>
        <v>0.54</v>
      </c>
      <c r="W37" s="161"/>
      <c r="X37" s="161" t="s">
        <v>111</v>
      </c>
      <c r="Y37" s="150"/>
      <c r="Z37" s="150"/>
      <c r="AA37" s="150"/>
      <c r="AB37" s="150"/>
      <c r="AC37" s="150"/>
      <c r="AD37" s="150"/>
      <c r="AE37" s="150"/>
      <c r="AF37" s="150"/>
      <c r="AG37" s="150" t="s">
        <v>112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4" t="s">
        <v>156</v>
      </c>
      <c r="D38" s="163"/>
      <c r="E38" s="164">
        <v>12</v>
      </c>
      <c r="F38" s="161"/>
      <c r="G38" s="161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50"/>
      <c r="Z38" s="150"/>
      <c r="AA38" s="150"/>
      <c r="AB38" s="150"/>
      <c r="AC38" s="150"/>
      <c r="AD38" s="150"/>
      <c r="AE38" s="150"/>
      <c r="AF38" s="150"/>
      <c r="AG38" s="150" t="s">
        <v>114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49"/>
      <c r="D39" s="250"/>
      <c r="E39" s="250"/>
      <c r="F39" s="250"/>
      <c r="G39" s="250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50"/>
      <c r="Z39" s="150"/>
      <c r="AA39" s="150"/>
      <c r="AB39" s="150"/>
      <c r="AC39" s="150"/>
      <c r="AD39" s="150"/>
      <c r="AE39" s="150"/>
      <c r="AF39" s="150"/>
      <c r="AG39" s="150" t="s">
        <v>115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73">
        <v>13</v>
      </c>
      <c r="B40" s="174" t="s">
        <v>157</v>
      </c>
      <c r="C40" s="183" t="s">
        <v>158</v>
      </c>
      <c r="D40" s="175" t="s">
        <v>122</v>
      </c>
      <c r="E40" s="176">
        <v>10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6">
        <v>1.2E-4</v>
      </c>
      <c r="O40" s="176">
        <f>ROUND(E40*N40,2)</f>
        <v>0</v>
      </c>
      <c r="P40" s="176">
        <v>0</v>
      </c>
      <c r="Q40" s="176">
        <f>ROUND(E40*P40,2)</f>
        <v>0</v>
      </c>
      <c r="R40" s="178" t="s">
        <v>72</v>
      </c>
      <c r="S40" s="178" t="s">
        <v>110</v>
      </c>
      <c r="T40" s="179" t="s">
        <v>110</v>
      </c>
      <c r="U40" s="161">
        <v>5.5E-2</v>
      </c>
      <c r="V40" s="161">
        <f>ROUND(E40*U40,2)</f>
        <v>0.55000000000000004</v>
      </c>
      <c r="W40" s="161"/>
      <c r="X40" s="161" t="s">
        <v>111</v>
      </c>
      <c r="Y40" s="150"/>
      <c r="Z40" s="150"/>
      <c r="AA40" s="150"/>
      <c r="AB40" s="150"/>
      <c r="AC40" s="150"/>
      <c r="AD40" s="150"/>
      <c r="AE40" s="150"/>
      <c r="AF40" s="150"/>
      <c r="AG40" s="150" t="s">
        <v>112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51"/>
      <c r="D41" s="252"/>
      <c r="E41" s="252"/>
      <c r="F41" s="252"/>
      <c r="G41" s="252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50"/>
      <c r="Z41" s="150"/>
      <c r="AA41" s="150"/>
      <c r="AB41" s="150"/>
      <c r="AC41" s="150"/>
      <c r="AD41" s="150"/>
      <c r="AE41" s="150"/>
      <c r="AF41" s="150"/>
      <c r="AG41" s="150" t="s">
        <v>115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73">
        <v>14</v>
      </c>
      <c r="B42" s="174" t="s">
        <v>159</v>
      </c>
      <c r="C42" s="183" t="s">
        <v>160</v>
      </c>
      <c r="D42" s="175" t="s">
        <v>122</v>
      </c>
      <c r="E42" s="176">
        <v>6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6">
        <v>0</v>
      </c>
      <c r="O42" s="176">
        <f>ROUND(E42*N42,2)</f>
        <v>0</v>
      </c>
      <c r="P42" s="176">
        <v>0</v>
      </c>
      <c r="Q42" s="176">
        <f>ROUND(E42*P42,2)</f>
        <v>0</v>
      </c>
      <c r="R42" s="178" t="s">
        <v>72</v>
      </c>
      <c r="S42" s="178" t="s">
        <v>110</v>
      </c>
      <c r="T42" s="179" t="s">
        <v>110</v>
      </c>
      <c r="U42" s="161">
        <v>5.0500000000000003E-2</v>
      </c>
      <c r="V42" s="161">
        <f>ROUND(E42*U42,2)</f>
        <v>0.3</v>
      </c>
      <c r="W42" s="161"/>
      <c r="X42" s="161" t="s">
        <v>111</v>
      </c>
      <c r="Y42" s="150"/>
      <c r="Z42" s="150"/>
      <c r="AA42" s="150"/>
      <c r="AB42" s="150"/>
      <c r="AC42" s="150"/>
      <c r="AD42" s="150"/>
      <c r="AE42" s="150"/>
      <c r="AF42" s="150"/>
      <c r="AG42" s="150" t="s">
        <v>112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251"/>
      <c r="D43" s="252"/>
      <c r="E43" s="252"/>
      <c r="F43" s="252"/>
      <c r="G43" s="252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50"/>
      <c r="Z43" s="150"/>
      <c r="AA43" s="150"/>
      <c r="AB43" s="150"/>
      <c r="AC43" s="150"/>
      <c r="AD43" s="150"/>
      <c r="AE43" s="150"/>
      <c r="AF43" s="150"/>
      <c r="AG43" s="150" t="s">
        <v>115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3">
        <v>15</v>
      </c>
      <c r="B44" s="174" t="s">
        <v>161</v>
      </c>
      <c r="C44" s="183" t="s">
        <v>162</v>
      </c>
      <c r="D44" s="175" t="s">
        <v>122</v>
      </c>
      <c r="E44" s="176">
        <v>2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6">
        <v>0</v>
      </c>
      <c r="O44" s="176">
        <f>ROUND(E44*N44,2)</f>
        <v>0</v>
      </c>
      <c r="P44" s="176">
        <v>0</v>
      </c>
      <c r="Q44" s="176">
        <f>ROUND(E44*P44,2)</f>
        <v>0</v>
      </c>
      <c r="R44" s="178" t="s">
        <v>72</v>
      </c>
      <c r="S44" s="178" t="s">
        <v>110</v>
      </c>
      <c r="T44" s="179" t="s">
        <v>110</v>
      </c>
      <c r="U44" s="161">
        <v>0.06</v>
      </c>
      <c r="V44" s="161">
        <f>ROUND(E44*U44,2)</f>
        <v>0.12</v>
      </c>
      <c r="W44" s="161"/>
      <c r="X44" s="161" t="s">
        <v>111</v>
      </c>
      <c r="Y44" s="150"/>
      <c r="Z44" s="150"/>
      <c r="AA44" s="150"/>
      <c r="AB44" s="150"/>
      <c r="AC44" s="150"/>
      <c r="AD44" s="150"/>
      <c r="AE44" s="150"/>
      <c r="AF44" s="150"/>
      <c r="AG44" s="150" t="s">
        <v>112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51"/>
      <c r="D45" s="252"/>
      <c r="E45" s="252"/>
      <c r="F45" s="252"/>
      <c r="G45" s="252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50"/>
      <c r="Z45" s="150"/>
      <c r="AA45" s="150"/>
      <c r="AB45" s="150"/>
      <c r="AC45" s="150"/>
      <c r="AD45" s="150"/>
      <c r="AE45" s="150"/>
      <c r="AF45" s="150"/>
      <c r="AG45" s="150" t="s">
        <v>115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3">
        <v>16</v>
      </c>
      <c r="B46" s="174" t="s">
        <v>163</v>
      </c>
      <c r="C46" s="183" t="s">
        <v>164</v>
      </c>
      <c r="D46" s="175" t="s">
        <v>122</v>
      </c>
      <c r="E46" s="176">
        <v>30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6">
        <v>0</v>
      </c>
      <c r="O46" s="176">
        <f>ROUND(E46*N46,2)</f>
        <v>0</v>
      </c>
      <c r="P46" s="176">
        <v>0</v>
      </c>
      <c r="Q46" s="176">
        <f>ROUND(E46*P46,2)</f>
        <v>0</v>
      </c>
      <c r="R46" s="178" t="s">
        <v>72</v>
      </c>
      <c r="S46" s="178" t="s">
        <v>110</v>
      </c>
      <c r="T46" s="179" t="s">
        <v>110</v>
      </c>
      <c r="U46" s="161">
        <v>5.0999999999999997E-2</v>
      </c>
      <c r="V46" s="161">
        <f>ROUND(E46*U46,2)</f>
        <v>1.53</v>
      </c>
      <c r="W46" s="161"/>
      <c r="X46" s="161" t="s">
        <v>111</v>
      </c>
      <c r="Y46" s="150"/>
      <c r="Z46" s="150"/>
      <c r="AA46" s="150"/>
      <c r="AB46" s="150"/>
      <c r="AC46" s="150"/>
      <c r="AD46" s="150"/>
      <c r="AE46" s="150"/>
      <c r="AF46" s="150"/>
      <c r="AG46" s="150" t="s">
        <v>112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51"/>
      <c r="D47" s="252"/>
      <c r="E47" s="252"/>
      <c r="F47" s="252"/>
      <c r="G47" s="252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50"/>
      <c r="Z47" s="150"/>
      <c r="AA47" s="150"/>
      <c r="AB47" s="150"/>
      <c r="AC47" s="150"/>
      <c r="AD47" s="150"/>
      <c r="AE47" s="150"/>
      <c r="AF47" s="150"/>
      <c r="AG47" s="150" t="s">
        <v>115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 x14ac:dyDescent="0.2">
      <c r="A48" s="173">
        <v>17</v>
      </c>
      <c r="B48" s="174" t="s">
        <v>165</v>
      </c>
      <c r="C48" s="183" t="s">
        <v>166</v>
      </c>
      <c r="D48" s="175" t="s">
        <v>122</v>
      </c>
      <c r="E48" s="176">
        <v>3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6">
        <v>0</v>
      </c>
      <c r="O48" s="176">
        <f>ROUND(E48*N48,2)</f>
        <v>0</v>
      </c>
      <c r="P48" s="176">
        <v>0</v>
      </c>
      <c r="Q48" s="176">
        <f>ROUND(E48*P48,2)</f>
        <v>0</v>
      </c>
      <c r="R48" s="178" t="s">
        <v>72</v>
      </c>
      <c r="S48" s="178" t="s">
        <v>110</v>
      </c>
      <c r="T48" s="179" t="s">
        <v>123</v>
      </c>
      <c r="U48" s="161">
        <v>0.34782999999999997</v>
      </c>
      <c r="V48" s="161">
        <f>ROUND(E48*U48,2)</f>
        <v>1.04</v>
      </c>
      <c r="W48" s="161"/>
      <c r="X48" s="161" t="s">
        <v>111</v>
      </c>
      <c r="Y48" s="150"/>
      <c r="Z48" s="150"/>
      <c r="AA48" s="150"/>
      <c r="AB48" s="150"/>
      <c r="AC48" s="150"/>
      <c r="AD48" s="150"/>
      <c r="AE48" s="150"/>
      <c r="AF48" s="150"/>
      <c r="AG48" s="150" t="s">
        <v>112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51"/>
      <c r="D49" s="252"/>
      <c r="E49" s="252"/>
      <c r="F49" s="252"/>
      <c r="G49" s="252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50"/>
      <c r="Z49" s="150"/>
      <c r="AA49" s="150"/>
      <c r="AB49" s="150"/>
      <c r="AC49" s="150"/>
      <c r="AD49" s="150"/>
      <c r="AE49" s="150"/>
      <c r="AF49" s="150"/>
      <c r="AG49" s="150" t="s">
        <v>115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73">
        <v>18</v>
      </c>
      <c r="B50" s="174" t="s">
        <v>167</v>
      </c>
      <c r="C50" s="183" t="s">
        <v>168</v>
      </c>
      <c r="D50" s="175" t="s">
        <v>122</v>
      </c>
      <c r="E50" s="176">
        <v>2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6">
        <v>4.0000000000000003E-5</v>
      </c>
      <c r="O50" s="176">
        <f>ROUND(E50*N50,2)</f>
        <v>0</v>
      </c>
      <c r="P50" s="176">
        <v>0</v>
      </c>
      <c r="Q50" s="176">
        <f>ROUND(E50*P50,2)</f>
        <v>0</v>
      </c>
      <c r="R50" s="178" t="s">
        <v>72</v>
      </c>
      <c r="S50" s="178" t="s">
        <v>110</v>
      </c>
      <c r="T50" s="179" t="s">
        <v>110</v>
      </c>
      <c r="U50" s="161">
        <v>0.32667000000000002</v>
      </c>
      <c r="V50" s="161">
        <f>ROUND(E50*U50,2)</f>
        <v>0.65</v>
      </c>
      <c r="W50" s="161"/>
      <c r="X50" s="161" t="s">
        <v>111</v>
      </c>
      <c r="Y50" s="150"/>
      <c r="Z50" s="150"/>
      <c r="AA50" s="150"/>
      <c r="AB50" s="150"/>
      <c r="AC50" s="150"/>
      <c r="AD50" s="150"/>
      <c r="AE50" s="150"/>
      <c r="AF50" s="150"/>
      <c r="AG50" s="150" t="s">
        <v>112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51"/>
      <c r="D51" s="252"/>
      <c r="E51" s="252"/>
      <c r="F51" s="252"/>
      <c r="G51" s="252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50"/>
      <c r="Z51" s="150"/>
      <c r="AA51" s="150"/>
      <c r="AB51" s="150"/>
      <c r="AC51" s="150"/>
      <c r="AD51" s="150"/>
      <c r="AE51" s="150"/>
      <c r="AF51" s="150"/>
      <c r="AG51" s="150" t="s">
        <v>115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73">
        <v>19</v>
      </c>
      <c r="B52" s="174" t="s">
        <v>169</v>
      </c>
      <c r="C52" s="183" t="s">
        <v>170</v>
      </c>
      <c r="D52" s="175" t="s">
        <v>122</v>
      </c>
      <c r="E52" s="176">
        <v>14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6">
        <v>1.2E-4</v>
      </c>
      <c r="O52" s="176">
        <f>ROUND(E52*N52,2)</f>
        <v>0</v>
      </c>
      <c r="P52" s="176">
        <v>0</v>
      </c>
      <c r="Q52" s="176">
        <f>ROUND(E52*P52,2)</f>
        <v>0</v>
      </c>
      <c r="R52" s="178" t="s">
        <v>72</v>
      </c>
      <c r="S52" s="178" t="s">
        <v>110</v>
      </c>
      <c r="T52" s="179" t="s">
        <v>110</v>
      </c>
      <c r="U52" s="161">
        <v>0.27400000000000002</v>
      </c>
      <c r="V52" s="161">
        <f>ROUND(E52*U52,2)</f>
        <v>3.84</v>
      </c>
      <c r="W52" s="161"/>
      <c r="X52" s="161" t="s">
        <v>111</v>
      </c>
      <c r="Y52" s="150"/>
      <c r="Z52" s="150"/>
      <c r="AA52" s="150"/>
      <c r="AB52" s="150"/>
      <c r="AC52" s="150"/>
      <c r="AD52" s="150"/>
      <c r="AE52" s="150"/>
      <c r="AF52" s="150"/>
      <c r="AG52" s="150" t="s">
        <v>112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51"/>
      <c r="D53" s="252"/>
      <c r="E53" s="252"/>
      <c r="F53" s="252"/>
      <c r="G53" s="252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50"/>
      <c r="Z53" s="150"/>
      <c r="AA53" s="150"/>
      <c r="AB53" s="150"/>
      <c r="AC53" s="150"/>
      <c r="AD53" s="150"/>
      <c r="AE53" s="150"/>
      <c r="AF53" s="150"/>
      <c r="AG53" s="150" t="s">
        <v>115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73">
        <v>20</v>
      </c>
      <c r="B54" s="174" t="s">
        <v>171</v>
      </c>
      <c r="C54" s="183" t="s">
        <v>172</v>
      </c>
      <c r="D54" s="175" t="s">
        <v>122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6">
        <v>0</v>
      </c>
      <c r="O54" s="176">
        <f>ROUND(E54*N54,2)</f>
        <v>0</v>
      </c>
      <c r="P54" s="176">
        <v>0</v>
      </c>
      <c r="Q54" s="176">
        <f>ROUND(E54*P54,2)</f>
        <v>0</v>
      </c>
      <c r="R54" s="178" t="s">
        <v>72</v>
      </c>
      <c r="S54" s="178" t="s">
        <v>110</v>
      </c>
      <c r="T54" s="179" t="s">
        <v>110</v>
      </c>
      <c r="U54" s="161">
        <v>0.70699999999999996</v>
      </c>
      <c r="V54" s="161">
        <f>ROUND(E54*U54,2)</f>
        <v>0.71</v>
      </c>
      <c r="W54" s="161"/>
      <c r="X54" s="161" t="s">
        <v>111</v>
      </c>
      <c r="Y54" s="150"/>
      <c r="Z54" s="150"/>
      <c r="AA54" s="150"/>
      <c r="AB54" s="150"/>
      <c r="AC54" s="150"/>
      <c r="AD54" s="150"/>
      <c r="AE54" s="150"/>
      <c r="AF54" s="150"/>
      <c r="AG54" s="150" t="s">
        <v>112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51"/>
      <c r="D55" s="252"/>
      <c r="E55" s="252"/>
      <c r="F55" s="252"/>
      <c r="G55" s="252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50"/>
      <c r="Z55" s="150"/>
      <c r="AA55" s="150"/>
      <c r="AB55" s="150"/>
      <c r="AC55" s="150"/>
      <c r="AD55" s="150"/>
      <c r="AE55" s="150"/>
      <c r="AF55" s="150"/>
      <c r="AG55" s="150" t="s">
        <v>115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3">
        <v>21</v>
      </c>
      <c r="B56" s="174" t="s">
        <v>173</v>
      </c>
      <c r="C56" s="183" t="s">
        <v>174</v>
      </c>
      <c r="D56" s="175" t="s">
        <v>122</v>
      </c>
      <c r="E56" s="176">
        <v>9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6">
        <v>0</v>
      </c>
      <c r="O56" s="176">
        <f>ROUND(E56*N56,2)</f>
        <v>0</v>
      </c>
      <c r="P56" s="176">
        <v>0</v>
      </c>
      <c r="Q56" s="176">
        <f>ROUND(E56*P56,2)</f>
        <v>0</v>
      </c>
      <c r="R56" s="178" t="s">
        <v>72</v>
      </c>
      <c r="S56" s="178" t="s">
        <v>110</v>
      </c>
      <c r="T56" s="179" t="s">
        <v>110</v>
      </c>
      <c r="U56" s="161">
        <v>0.77</v>
      </c>
      <c r="V56" s="161">
        <f>ROUND(E56*U56,2)</f>
        <v>6.93</v>
      </c>
      <c r="W56" s="161"/>
      <c r="X56" s="161" t="s">
        <v>111</v>
      </c>
      <c r="Y56" s="150"/>
      <c r="Z56" s="150"/>
      <c r="AA56" s="150"/>
      <c r="AB56" s="150"/>
      <c r="AC56" s="150"/>
      <c r="AD56" s="150"/>
      <c r="AE56" s="150"/>
      <c r="AF56" s="150"/>
      <c r="AG56" s="150" t="s">
        <v>112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51"/>
      <c r="D57" s="252"/>
      <c r="E57" s="252"/>
      <c r="F57" s="252"/>
      <c r="G57" s="252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50"/>
      <c r="Z57" s="150"/>
      <c r="AA57" s="150"/>
      <c r="AB57" s="150"/>
      <c r="AC57" s="150"/>
      <c r="AD57" s="150"/>
      <c r="AE57" s="150"/>
      <c r="AF57" s="150"/>
      <c r="AG57" s="150" t="s">
        <v>115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3">
        <v>22</v>
      </c>
      <c r="B58" s="174" t="s">
        <v>175</v>
      </c>
      <c r="C58" s="183" t="s">
        <v>176</v>
      </c>
      <c r="D58" s="175" t="s">
        <v>122</v>
      </c>
      <c r="E58" s="176">
        <v>20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6">
        <v>0</v>
      </c>
      <c r="O58" s="176">
        <f>ROUND(E58*N58,2)</f>
        <v>0</v>
      </c>
      <c r="P58" s="176">
        <v>0</v>
      </c>
      <c r="Q58" s="176">
        <f>ROUND(E58*P58,2)</f>
        <v>0</v>
      </c>
      <c r="R58" s="178" t="s">
        <v>72</v>
      </c>
      <c r="S58" s="178" t="s">
        <v>110</v>
      </c>
      <c r="T58" s="179" t="s">
        <v>110</v>
      </c>
      <c r="U58" s="161">
        <v>0.34699999999999998</v>
      </c>
      <c r="V58" s="161">
        <f>ROUND(E58*U58,2)</f>
        <v>6.94</v>
      </c>
      <c r="W58" s="161"/>
      <c r="X58" s="161" t="s">
        <v>111</v>
      </c>
      <c r="Y58" s="150"/>
      <c r="Z58" s="150"/>
      <c r="AA58" s="150"/>
      <c r="AB58" s="150"/>
      <c r="AC58" s="150"/>
      <c r="AD58" s="150"/>
      <c r="AE58" s="150"/>
      <c r="AF58" s="150"/>
      <c r="AG58" s="150" t="s">
        <v>112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51"/>
      <c r="D59" s="252"/>
      <c r="E59" s="252"/>
      <c r="F59" s="252"/>
      <c r="G59" s="252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50"/>
      <c r="Z59" s="150"/>
      <c r="AA59" s="150"/>
      <c r="AB59" s="150"/>
      <c r="AC59" s="150"/>
      <c r="AD59" s="150"/>
      <c r="AE59" s="150"/>
      <c r="AF59" s="150"/>
      <c r="AG59" s="150" t="s">
        <v>115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3">
        <v>23</v>
      </c>
      <c r="B60" s="174" t="s">
        <v>177</v>
      </c>
      <c r="C60" s="183" t="s">
        <v>178</v>
      </c>
      <c r="D60" s="175" t="s">
        <v>118</v>
      </c>
      <c r="E60" s="176">
        <v>63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6">
        <v>0</v>
      </c>
      <c r="O60" s="176">
        <f>ROUND(E60*N60,2)</f>
        <v>0</v>
      </c>
      <c r="P60" s="176">
        <v>0</v>
      </c>
      <c r="Q60" s="176">
        <f>ROUND(E60*P60,2)</f>
        <v>0</v>
      </c>
      <c r="R60" s="178" t="s">
        <v>72</v>
      </c>
      <c r="S60" s="178" t="s">
        <v>110</v>
      </c>
      <c r="T60" s="179" t="s">
        <v>110</v>
      </c>
      <c r="U60" s="161">
        <v>6.4149999999999999E-2</v>
      </c>
      <c r="V60" s="161">
        <f>ROUND(E60*U60,2)</f>
        <v>4.04</v>
      </c>
      <c r="W60" s="161"/>
      <c r="X60" s="161" t="s">
        <v>111</v>
      </c>
      <c r="Y60" s="150"/>
      <c r="Z60" s="150"/>
      <c r="AA60" s="150"/>
      <c r="AB60" s="150"/>
      <c r="AC60" s="150"/>
      <c r="AD60" s="150"/>
      <c r="AE60" s="150"/>
      <c r="AF60" s="150"/>
      <c r="AG60" s="150" t="s">
        <v>112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84" t="s">
        <v>179</v>
      </c>
      <c r="D61" s="163"/>
      <c r="E61" s="164">
        <v>44</v>
      </c>
      <c r="F61" s="161"/>
      <c r="G61" s="161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50"/>
      <c r="Z61" s="150"/>
      <c r="AA61" s="150"/>
      <c r="AB61" s="150"/>
      <c r="AC61" s="150"/>
      <c r="AD61" s="150"/>
      <c r="AE61" s="150"/>
      <c r="AF61" s="150"/>
      <c r="AG61" s="150" t="s">
        <v>114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84" t="s">
        <v>180</v>
      </c>
      <c r="D62" s="163"/>
      <c r="E62" s="164">
        <v>14</v>
      </c>
      <c r="F62" s="161"/>
      <c r="G62" s="161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50"/>
      <c r="Z62" s="150"/>
      <c r="AA62" s="150"/>
      <c r="AB62" s="150"/>
      <c r="AC62" s="150"/>
      <c r="AD62" s="150"/>
      <c r="AE62" s="150"/>
      <c r="AF62" s="150"/>
      <c r="AG62" s="150" t="s">
        <v>114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84" t="s">
        <v>43</v>
      </c>
      <c r="D63" s="163"/>
      <c r="E63" s="164">
        <v>5</v>
      </c>
      <c r="F63" s="161"/>
      <c r="G63" s="161"/>
      <c r="H63" s="161"/>
      <c r="I63" s="161"/>
      <c r="J63" s="161"/>
      <c r="K63" s="161"/>
      <c r="L63" s="161"/>
      <c r="M63" s="161"/>
      <c r="N63" s="160"/>
      <c r="O63" s="160"/>
      <c r="P63" s="160"/>
      <c r="Q63" s="160"/>
      <c r="R63" s="161"/>
      <c r="S63" s="161"/>
      <c r="T63" s="161"/>
      <c r="U63" s="161"/>
      <c r="V63" s="161"/>
      <c r="W63" s="161"/>
      <c r="X63" s="161"/>
      <c r="Y63" s="150"/>
      <c r="Z63" s="150"/>
      <c r="AA63" s="150"/>
      <c r="AB63" s="150"/>
      <c r="AC63" s="150"/>
      <c r="AD63" s="150"/>
      <c r="AE63" s="150"/>
      <c r="AF63" s="150"/>
      <c r="AG63" s="150" t="s">
        <v>114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49"/>
      <c r="D64" s="250"/>
      <c r="E64" s="250"/>
      <c r="F64" s="250"/>
      <c r="G64" s="250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50"/>
      <c r="Z64" s="150"/>
      <c r="AA64" s="150"/>
      <c r="AB64" s="150"/>
      <c r="AC64" s="150"/>
      <c r="AD64" s="150"/>
      <c r="AE64" s="150"/>
      <c r="AF64" s="150"/>
      <c r="AG64" s="150" t="s">
        <v>115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73">
        <v>24</v>
      </c>
      <c r="B65" s="174" t="s">
        <v>181</v>
      </c>
      <c r="C65" s="183" t="s">
        <v>182</v>
      </c>
      <c r="D65" s="175" t="s">
        <v>118</v>
      </c>
      <c r="E65" s="176">
        <v>55.5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6">
        <v>1.6000000000000001E-4</v>
      </c>
      <c r="O65" s="176">
        <f>ROUND(E65*N65,2)</f>
        <v>0.01</v>
      </c>
      <c r="P65" s="176">
        <v>0</v>
      </c>
      <c r="Q65" s="176">
        <f>ROUND(E65*P65,2)</f>
        <v>0</v>
      </c>
      <c r="R65" s="178" t="s">
        <v>72</v>
      </c>
      <c r="S65" s="178" t="s">
        <v>110</v>
      </c>
      <c r="T65" s="179" t="s">
        <v>110</v>
      </c>
      <c r="U65" s="161">
        <v>7.0000000000000007E-2</v>
      </c>
      <c r="V65" s="161">
        <f>ROUND(E65*U65,2)</f>
        <v>3.89</v>
      </c>
      <c r="W65" s="161"/>
      <c r="X65" s="161" t="s">
        <v>111</v>
      </c>
      <c r="Y65" s="150"/>
      <c r="Z65" s="150"/>
      <c r="AA65" s="150"/>
      <c r="AB65" s="150"/>
      <c r="AC65" s="150"/>
      <c r="AD65" s="150"/>
      <c r="AE65" s="150"/>
      <c r="AF65" s="150"/>
      <c r="AG65" s="150" t="s">
        <v>112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84" t="s">
        <v>183</v>
      </c>
      <c r="D66" s="163"/>
      <c r="E66" s="164">
        <v>28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50"/>
      <c r="Z66" s="150"/>
      <c r="AA66" s="150"/>
      <c r="AB66" s="150"/>
      <c r="AC66" s="150"/>
      <c r="AD66" s="150"/>
      <c r="AE66" s="150"/>
      <c r="AF66" s="150"/>
      <c r="AG66" s="150" t="s">
        <v>114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4" t="s">
        <v>184</v>
      </c>
      <c r="D67" s="163"/>
      <c r="E67" s="164">
        <v>17.5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50"/>
      <c r="Z67" s="150"/>
      <c r="AA67" s="150"/>
      <c r="AB67" s="150"/>
      <c r="AC67" s="150"/>
      <c r="AD67" s="150"/>
      <c r="AE67" s="150"/>
      <c r="AF67" s="150"/>
      <c r="AG67" s="150" t="s">
        <v>114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84" t="s">
        <v>185</v>
      </c>
      <c r="D68" s="163"/>
      <c r="E68" s="164">
        <v>10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50"/>
      <c r="Z68" s="150"/>
      <c r="AA68" s="150"/>
      <c r="AB68" s="150"/>
      <c r="AC68" s="150"/>
      <c r="AD68" s="150"/>
      <c r="AE68" s="150"/>
      <c r="AF68" s="150"/>
      <c r="AG68" s="150" t="s">
        <v>114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49"/>
      <c r="D69" s="250"/>
      <c r="E69" s="250"/>
      <c r="F69" s="250"/>
      <c r="G69" s="250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50"/>
      <c r="Z69" s="150"/>
      <c r="AA69" s="150"/>
      <c r="AB69" s="150"/>
      <c r="AC69" s="150"/>
      <c r="AD69" s="150"/>
      <c r="AE69" s="150"/>
      <c r="AF69" s="150"/>
      <c r="AG69" s="150" t="s">
        <v>115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ht="22.5" outlineLevel="1" x14ac:dyDescent="0.2">
      <c r="A70" s="173">
        <v>25</v>
      </c>
      <c r="B70" s="174" t="s">
        <v>186</v>
      </c>
      <c r="C70" s="183" t="s">
        <v>187</v>
      </c>
      <c r="D70" s="175" t="s">
        <v>118</v>
      </c>
      <c r="E70" s="176">
        <v>63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6">
        <v>2.1000000000000001E-4</v>
      </c>
      <c r="O70" s="176">
        <f>ROUND(E70*N70,2)</f>
        <v>0.01</v>
      </c>
      <c r="P70" s="176">
        <v>0</v>
      </c>
      <c r="Q70" s="176">
        <f>ROUND(E70*P70,2)</f>
        <v>0</v>
      </c>
      <c r="R70" s="178" t="s">
        <v>72</v>
      </c>
      <c r="S70" s="178" t="s">
        <v>110</v>
      </c>
      <c r="T70" s="179" t="s">
        <v>110</v>
      </c>
      <c r="U70" s="161">
        <v>7.0000000000000007E-2</v>
      </c>
      <c r="V70" s="161">
        <f>ROUND(E70*U70,2)</f>
        <v>4.41</v>
      </c>
      <c r="W70" s="161"/>
      <c r="X70" s="161" t="s">
        <v>111</v>
      </c>
      <c r="Y70" s="150"/>
      <c r="Z70" s="150"/>
      <c r="AA70" s="150"/>
      <c r="AB70" s="150"/>
      <c r="AC70" s="150"/>
      <c r="AD70" s="150"/>
      <c r="AE70" s="150"/>
      <c r="AF70" s="150"/>
      <c r="AG70" s="150" t="s">
        <v>112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4" t="s">
        <v>179</v>
      </c>
      <c r="D71" s="163"/>
      <c r="E71" s="164">
        <v>44</v>
      </c>
      <c r="F71" s="161"/>
      <c r="G71" s="161"/>
      <c r="H71" s="161"/>
      <c r="I71" s="161"/>
      <c r="J71" s="161"/>
      <c r="K71" s="161"/>
      <c r="L71" s="161"/>
      <c r="M71" s="161"/>
      <c r="N71" s="160"/>
      <c r="O71" s="160"/>
      <c r="P71" s="160"/>
      <c r="Q71" s="160"/>
      <c r="R71" s="161"/>
      <c r="S71" s="161"/>
      <c r="T71" s="161"/>
      <c r="U71" s="161"/>
      <c r="V71" s="161"/>
      <c r="W71" s="161"/>
      <c r="X71" s="161"/>
      <c r="Y71" s="150"/>
      <c r="Z71" s="150"/>
      <c r="AA71" s="150"/>
      <c r="AB71" s="150"/>
      <c r="AC71" s="150"/>
      <c r="AD71" s="150"/>
      <c r="AE71" s="150"/>
      <c r="AF71" s="150"/>
      <c r="AG71" s="150" t="s">
        <v>114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84" t="s">
        <v>180</v>
      </c>
      <c r="D72" s="163"/>
      <c r="E72" s="164">
        <v>14</v>
      </c>
      <c r="F72" s="161"/>
      <c r="G72" s="161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50"/>
      <c r="Z72" s="150"/>
      <c r="AA72" s="150"/>
      <c r="AB72" s="150"/>
      <c r="AC72" s="150"/>
      <c r="AD72" s="150"/>
      <c r="AE72" s="150"/>
      <c r="AF72" s="150"/>
      <c r="AG72" s="150" t="s">
        <v>114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84" t="s">
        <v>43</v>
      </c>
      <c r="D73" s="163"/>
      <c r="E73" s="164">
        <v>5</v>
      </c>
      <c r="F73" s="161"/>
      <c r="G73" s="16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50"/>
      <c r="Z73" s="150"/>
      <c r="AA73" s="150"/>
      <c r="AB73" s="150"/>
      <c r="AC73" s="150"/>
      <c r="AD73" s="150"/>
      <c r="AE73" s="150"/>
      <c r="AF73" s="150"/>
      <c r="AG73" s="150" t="s">
        <v>114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49"/>
      <c r="D74" s="250"/>
      <c r="E74" s="250"/>
      <c r="F74" s="250"/>
      <c r="G74" s="250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50"/>
      <c r="Z74" s="150"/>
      <c r="AA74" s="150"/>
      <c r="AB74" s="150"/>
      <c r="AC74" s="150"/>
      <c r="AD74" s="150"/>
      <c r="AE74" s="150"/>
      <c r="AF74" s="150"/>
      <c r="AG74" s="150" t="s">
        <v>115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3">
        <v>26</v>
      </c>
      <c r="B75" s="174" t="s">
        <v>188</v>
      </c>
      <c r="C75" s="183" t="s">
        <v>189</v>
      </c>
      <c r="D75" s="175" t="s">
        <v>118</v>
      </c>
      <c r="E75" s="176">
        <v>6.5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6">
        <v>0</v>
      </c>
      <c r="O75" s="176">
        <f>ROUND(E75*N75,2)</f>
        <v>0</v>
      </c>
      <c r="P75" s="176">
        <v>0</v>
      </c>
      <c r="Q75" s="176">
        <f>ROUND(E75*P75,2)</f>
        <v>0</v>
      </c>
      <c r="R75" s="178"/>
      <c r="S75" s="178" t="s">
        <v>110</v>
      </c>
      <c r="T75" s="179" t="s">
        <v>110</v>
      </c>
      <c r="U75" s="161">
        <v>9.5000000000000001E-2</v>
      </c>
      <c r="V75" s="161">
        <f>ROUND(E75*U75,2)</f>
        <v>0.62</v>
      </c>
      <c r="W75" s="161"/>
      <c r="X75" s="161" t="s">
        <v>111</v>
      </c>
      <c r="Y75" s="150"/>
      <c r="Z75" s="150"/>
      <c r="AA75" s="150"/>
      <c r="AB75" s="150"/>
      <c r="AC75" s="150"/>
      <c r="AD75" s="150"/>
      <c r="AE75" s="150"/>
      <c r="AF75" s="150"/>
      <c r="AG75" s="150" t="s">
        <v>112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51"/>
      <c r="D76" s="252"/>
      <c r="E76" s="252"/>
      <c r="F76" s="252"/>
      <c r="G76" s="252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50"/>
      <c r="Z76" s="150"/>
      <c r="AA76" s="150"/>
      <c r="AB76" s="150"/>
      <c r="AC76" s="150"/>
      <c r="AD76" s="150"/>
      <c r="AE76" s="150"/>
      <c r="AF76" s="150"/>
      <c r="AG76" s="150" t="s">
        <v>115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3">
        <v>27</v>
      </c>
      <c r="B77" s="174" t="s">
        <v>190</v>
      </c>
      <c r="C77" s="183" t="s">
        <v>191</v>
      </c>
      <c r="D77" s="175" t="s">
        <v>118</v>
      </c>
      <c r="E77" s="176">
        <v>6.5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6">
        <v>0</v>
      </c>
      <c r="O77" s="176">
        <f>ROUND(E77*N77,2)</f>
        <v>0</v>
      </c>
      <c r="P77" s="176">
        <v>0</v>
      </c>
      <c r="Q77" s="176">
        <f>ROUND(E77*P77,2)</f>
        <v>0</v>
      </c>
      <c r="R77" s="178"/>
      <c r="S77" s="178" t="s">
        <v>110</v>
      </c>
      <c r="T77" s="179" t="s">
        <v>110</v>
      </c>
      <c r="U77" s="161">
        <v>1.4999999999999999E-2</v>
      </c>
      <c r="V77" s="161">
        <f>ROUND(E77*U77,2)</f>
        <v>0.1</v>
      </c>
      <c r="W77" s="161"/>
      <c r="X77" s="161" t="s">
        <v>111</v>
      </c>
      <c r="Y77" s="150"/>
      <c r="Z77" s="150"/>
      <c r="AA77" s="150"/>
      <c r="AB77" s="150"/>
      <c r="AC77" s="150"/>
      <c r="AD77" s="150"/>
      <c r="AE77" s="150"/>
      <c r="AF77" s="150"/>
      <c r="AG77" s="150" t="s">
        <v>112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84" t="s">
        <v>192</v>
      </c>
      <c r="D78" s="163"/>
      <c r="E78" s="164">
        <v>6.5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50"/>
      <c r="Z78" s="150"/>
      <c r="AA78" s="150"/>
      <c r="AB78" s="150"/>
      <c r="AC78" s="150"/>
      <c r="AD78" s="150"/>
      <c r="AE78" s="150"/>
      <c r="AF78" s="150"/>
      <c r="AG78" s="150" t="s">
        <v>114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249"/>
      <c r="D79" s="250"/>
      <c r="E79" s="250"/>
      <c r="F79" s="250"/>
      <c r="G79" s="250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50"/>
      <c r="Z79" s="150"/>
      <c r="AA79" s="150"/>
      <c r="AB79" s="150"/>
      <c r="AC79" s="150"/>
      <c r="AD79" s="150"/>
      <c r="AE79" s="150"/>
      <c r="AF79" s="150"/>
      <c r="AG79" s="150" t="s">
        <v>115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3">
        <v>28</v>
      </c>
      <c r="B80" s="174" t="s">
        <v>193</v>
      </c>
      <c r="C80" s="183" t="s">
        <v>194</v>
      </c>
      <c r="D80" s="175" t="s">
        <v>118</v>
      </c>
      <c r="E80" s="176">
        <v>7.8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0</v>
      </c>
      <c r="O80" s="176">
        <f>ROUND(E80*N80,2)</f>
        <v>0</v>
      </c>
      <c r="P80" s="176">
        <v>0</v>
      </c>
      <c r="Q80" s="176">
        <f>ROUND(E80*P80,2)</f>
        <v>0</v>
      </c>
      <c r="R80" s="178"/>
      <c r="S80" s="178" t="s">
        <v>110</v>
      </c>
      <c r="T80" s="179" t="s">
        <v>110</v>
      </c>
      <c r="U80" s="161">
        <v>0.32500000000000001</v>
      </c>
      <c r="V80" s="161">
        <f>ROUND(E80*U80,2)</f>
        <v>2.54</v>
      </c>
      <c r="W80" s="161"/>
      <c r="X80" s="161" t="s">
        <v>111</v>
      </c>
      <c r="Y80" s="150"/>
      <c r="Z80" s="150"/>
      <c r="AA80" s="150"/>
      <c r="AB80" s="150"/>
      <c r="AC80" s="150"/>
      <c r="AD80" s="150"/>
      <c r="AE80" s="150"/>
      <c r="AF80" s="150"/>
      <c r="AG80" s="150" t="s">
        <v>112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251"/>
      <c r="D81" s="252"/>
      <c r="E81" s="252"/>
      <c r="F81" s="252"/>
      <c r="G81" s="252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50"/>
      <c r="Z81" s="150"/>
      <c r="AA81" s="150"/>
      <c r="AB81" s="150"/>
      <c r="AC81" s="150"/>
      <c r="AD81" s="150"/>
      <c r="AE81" s="150"/>
      <c r="AF81" s="150"/>
      <c r="AG81" s="150" t="s">
        <v>115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3">
        <v>29</v>
      </c>
      <c r="B82" s="174" t="s">
        <v>195</v>
      </c>
      <c r="C82" s="183" t="s">
        <v>196</v>
      </c>
      <c r="D82" s="175" t="s">
        <v>118</v>
      </c>
      <c r="E82" s="176">
        <v>7.8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6">
        <v>0</v>
      </c>
      <c r="O82" s="176">
        <f>ROUND(E82*N82,2)</f>
        <v>0</v>
      </c>
      <c r="P82" s="176">
        <v>0</v>
      </c>
      <c r="Q82" s="176">
        <f>ROUND(E82*P82,2)</f>
        <v>0</v>
      </c>
      <c r="R82" s="178"/>
      <c r="S82" s="178" t="s">
        <v>110</v>
      </c>
      <c r="T82" s="179" t="s">
        <v>110</v>
      </c>
      <c r="U82" s="161">
        <v>0.09</v>
      </c>
      <c r="V82" s="161">
        <f>ROUND(E82*U82,2)</f>
        <v>0.7</v>
      </c>
      <c r="W82" s="161"/>
      <c r="X82" s="161" t="s">
        <v>111</v>
      </c>
      <c r="Y82" s="150"/>
      <c r="Z82" s="150"/>
      <c r="AA82" s="150"/>
      <c r="AB82" s="150"/>
      <c r="AC82" s="150"/>
      <c r="AD82" s="150"/>
      <c r="AE82" s="150"/>
      <c r="AF82" s="150"/>
      <c r="AG82" s="150" t="s">
        <v>112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251"/>
      <c r="D83" s="252"/>
      <c r="E83" s="252"/>
      <c r="F83" s="252"/>
      <c r="G83" s="252"/>
      <c r="H83" s="161"/>
      <c r="I83" s="161"/>
      <c r="J83" s="161"/>
      <c r="K83" s="161"/>
      <c r="L83" s="161"/>
      <c r="M83" s="161"/>
      <c r="N83" s="160"/>
      <c r="O83" s="160"/>
      <c r="P83" s="160"/>
      <c r="Q83" s="160"/>
      <c r="R83" s="161"/>
      <c r="S83" s="161"/>
      <c r="T83" s="161"/>
      <c r="U83" s="161"/>
      <c r="V83" s="161"/>
      <c r="W83" s="161"/>
      <c r="X83" s="161"/>
      <c r="Y83" s="150"/>
      <c r="Z83" s="150"/>
      <c r="AA83" s="150"/>
      <c r="AB83" s="150"/>
      <c r="AC83" s="150"/>
      <c r="AD83" s="150"/>
      <c r="AE83" s="150"/>
      <c r="AF83" s="150"/>
      <c r="AG83" s="150" t="s">
        <v>115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3">
        <v>30</v>
      </c>
      <c r="B84" s="174" t="s">
        <v>197</v>
      </c>
      <c r="C84" s="183" t="s">
        <v>198</v>
      </c>
      <c r="D84" s="175" t="s">
        <v>122</v>
      </c>
      <c r="E84" s="176">
        <v>4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6">
        <v>0</v>
      </c>
      <c r="O84" s="176">
        <f>ROUND(E84*N84,2)</f>
        <v>0</v>
      </c>
      <c r="P84" s="176">
        <v>0</v>
      </c>
      <c r="Q84" s="176">
        <f>ROUND(E84*P84,2)</f>
        <v>0</v>
      </c>
      <c r="R84" s="178"/>
      <c r="S84" s="178" t="s">
        <v>110</v>
      </c>
      <c r="T84" s="179" t="s">
        <v>110</v>
      </c>
      <c r="U84" s="161">
        <v>0.06</v>
      </c>
      <c r="V84" s="161">
        <f>ROUND(E84*U84,2)</f>
        <v>0.24</v>
      </c>
      <c r="W84" s="161"/>
      <c r="X84" s="161" t="s">
        <v>111</v>
      </c>
      <c r="Y84" s="150"/>
      <c r="Z84" s="150"/>
      <c r="AA84" s="150"/>
      <c r="AB84" s="150"/>
      <c r="AC84" s="150"/>
      <c r="AD84" s="150"/>
      <c r="AE84" s="150"/>
      <c r="AF84" s="150"/>
      <c r="AG84" s="150" t="s">
        <v>112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51"/>
      <c r="D85" s="252"/>
      <c r="E85" s="252"/>
      <c r="F85" s="252"/>
      <c r="G85" s="252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50"/>
      <c r="Z85" s="150"/>
      <c r="AA85" s="150"/>
      <c r="AB85" s="150"/>
      <c r="AC85" s="150"/>
      <c r="AD85" s="150"/>
      <c r="AE85" s="150"/>
      <c r="AF85" s="150"/>
      <c r="AG85" s="150" t="s">
        <v>115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3">
        <v>31</v>
      </c>
      <c r="B86" s="174" t="s">
        <v>199</v>
      </c>
      <c r="C86" s="183" t="s">
        <v>200</v>
      </c>
      <c r="D86" s="175" t="s">
        <v>122</v>
      </c>
      <c r="E86" s="176">
        <v>6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/>
      <c r="S86" s="178" t="s">
        <v>110</v>
      </c>
      <c r="T86" s="179" t="s">
        <v>110</v>
      </c>
      <c r="U86" s="161">
        <v>0.02</v>
      </c>
      <c r="V86" s="161">
        <f>ROUND(E86*U86,2)</f>
        <v>0.12</v>
      </c>
      <c r="W86" s="161"/>
      <c r="X86" s="161" t="s">
        <v>111</v>
      </c>
      <c r="Y86" s="150"/>
      <c r="Z86" s="150"/>
      <c r="AA86" s="150"/>
      <c r="AB86" s="150"/>
      <c r="AC86" s="150"/>
      <c r="AD86" s="150"/>
      <c r="AE86" s="150"/>
      <c r="AF86" s="150"/>
      <c r="AG86" s="150" t="s">
        <v>112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51"/>
      <c r="D87" s="252"/>
      <c r="E87" s="252"/>
      <c r="F87" s="252"/>
      <c r="G87" s="252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50"/>
      <c r="Z87" s="150"/>
      <c r="AA87" s="150"/>
      <c r="AB87" s="150"/>
      <c r="AC87" s="150"/>
      <c r="AD87" s="150"/>
      <c r="AE87" s="150"/>
      <c r="AF87" s="150"/>
      <c r="AG87" s="150" t="s">
        <v>115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3">
        <v>32</v>
      </c>
      <c r="B88" s="174" t="s">
        <v>201</v>
      </c>
      <c r="C88" s="183" t="s">
        <v>202</v>
      </c>
      <c r="D88" s="175" t="s">
        <v>122</v>
      </c>
      <c r="E88" s="176">
        <v>3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0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110</v>
      </c>
      <c r="T88" s="179" t="s">
        <v>110</v>
      </c>
      <c r="U88" s="161">
        <v>0.27600000000000002</v>
      </c>
      <c r="V88" s="161">
        <f>ROUND(E88*U88,2)</f>
        <v>0.83</v>
      </c>
      <c r="W88" s="161"/>
      <c r="X88" s="161" t="s">
        <v>111</v>
      </c>
      <c r="Y88" s="150"/>
      <c r="Z88" s="150"/>
      <c r="AA88" s="150"/>
      <c r="AB88" s="150"/>
      <c r="AC88" s="150"/>
      <c r="AD88" s="150"/>
      <c r="AE88" s="150"/>
      <c r="AF88" s="150"/>
      <c r="AG88" s="150" t="s">
        <v>112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51"/>
      <c r="D89" s="252"/>
      <c r="E89" s="252"/>
      <c r="F89" s="252"/>
      <c r="G89" s="252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50"/>
      <c r="Z89" s="150"/>
      <c r="AA89" s="150"/>
      <c r="AB89" s="150"/>
      <c r="AC89" s="150"/>
      <c r="AD89" s="150"/>
      <c r="AE89" s="150"/>
      <c r="AF89" s="150"/>
      <c r="AG89" s="150" t="s">
        <v>115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3">
        <v>33</v>
      </c>
      <c r="B90" s="174" t="s">
        <v>203</v>
      </c>
      <c r="C90" s="183" t="s">
        <v>204</v>
      </c>
      <c r="D90" s="175" t="s">
        <v>122</v>
      </c>
      <c r="E90" s="176">
        <v>1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/>
      <c r="S90" s="178" t="s">
        <v>110</v>
      </c>
      <c r="T90" s="179" t="s">
        <v>110</v>
      </c>
      <c r="U90" s="161">
        <v>0.2</v>
      </c>
      <c r="V90" s="161">
        <f>ROUND(E90*U90,2)</f>
        <v>0.2</v>
      </c>
      <c r="W90" s="161"/>
      <c r="X90" s="161" t="s">
        <v>111</v>
      </c>
      <c r="Y90" s="150"/>
      <c r="Z90" s="150"/>
      <c r="AA90" s="150"/>
      <c r="AB90" s="150"/>
      <c r="AC90" s="150"/>
      <c r="AD90" s="150"/>
      <c r="AE90" s="150"/>
      <c r="AF90" s="150"/>
      <c r="AG90" s="150" t="s">
        <v>112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51"/>
      <c r="D91" s="252"/>
      <c r="E91" s="252"/>
      <c r="F91" s="252"/>
      <c r="G91" s="252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50"/>
      <c r="Z91" s="150"/>
      <c r="AA91" s="150"/>
      <c r="AB91" s="150"/>
      <c r="AC91" s="150"/>
      <c r="AD91" s="150"/>
      <c r="AE91" s="150"/>
      <c r="AF91" s="150"/>
      <c r="AG91" s="150" t="s">
        <v>115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3">
        <v>34</v>
      </c>
      <c r="B92" s="174" t="s">
        <v>131</v>
      </c>
      <c r="C92" s="183" t="s">
        <v>132</v>
      </c>
      <c r="D92" s="175" t="s">
        <v>133</v>
      </c>
      <c r="E92" s="176">
        <v>12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 t="s">
        <v>134</v>
      </c>
      <c r="S92" s="178" t="s">
        <v>110</v>
      </c>
      <c r="T92" s="179" t="s">
        <v>135</v>
      </c>
      <c r="U92" s="161">
        <v>1</v>
      </c>
      <c r="V92" s="161">
        <f>ROUND(E92*U92,2)</f>
        <v>12</v>
      </c>
      <c r="W92" s="161"/>
      <c r="X92" s="161" t="s">
        <v>136</v>
      </c>
      <c r="Y92" s="150"/>
      <c r="Z92" s="150"/>
      <c r="AA92" s="150"/>
      <c r="AB92" s="150"/>
      <c r="AC92" s="150"/>
      <c r="AD92" s="150"/>
      <c r="AE92" s="150"/>
      <c r="AF92" s="150"/>
      <c r="AG92" s="150" t="s">
        <v>137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251"/>
      <c r="D93" s="252"/>
      <c r="E93" s="252"/>
      <c r="F93" s="252"/>
      <c r="G93" s="252"/>
      <c r="H93" s="161"/>
      <c r="I93" s="161"/>
      <c r="J93" s="161"/>
      <c r="K93" s="161"/>
      <c r="L93" s="161"/>
      <c r="M93" s="161"/>
      <c r="N93" s="160"/>
      <c r="O93" s="160"/>
      <c r="P93" s="160"/>
      <c r="Q93" s="160"/>
      <c r="R93" s="161"/>
      <c r="S93" s="161"/>
      <c r="T93" s="161"/>
      <c r="U93" s="161"/>
      <c r="V93" s="161"/>
      <c r="W93" s="161"/>
      <c r="X93" s="161"/>
      <c r="Y93" s="150"/>
      <c r="Z93" s="150"/>
      <c r="AA93" s="150"/>
      <c r="AB93" s="150"/>
      <c r="AC93" s="150"/>
      <c r="AD93" s="150"/>
      <c r="AE93" s="150"/>
      <c r="AF93" s="150"/>
      <c r="AG93" s="150" t="s">
        <v>115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3">
        <v>35</v>
      </c>
      <c r="B94" s="174" t="s">
        <v>205</v>
      </c>
      <c r="C94" s="183" t="s">
        <v>206</v>
      </c>
      <c r="D94" s="175" t="s">
        <v>133</v>
      </c>
      <c r="E94" s="176">
        <v>8.5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 t="s">
        <v>134</v>
      </c>
      <c r="S94" s="178" t="s">
        <v>110</v>
      </c>
      <c r="T94" s="179" t="s">
        <v>110</v>
      </c>
      <c r="U94" s="161">
        <v>1</v>
      </c>
      <c r="V94" s="161">
        <f>ROUND(E94*U94,2)</f>
        <v>8.5</v>
      </c>
      <c r="W94" s="161"/>
      <c r="X94" s="161" t="s">
        <v>136</v>
      </c>
      <c r="Y94" s="150"/>
      <c r="Z94" s="150"/>
      <c r="AA94" s="150"/>
      <c r="AB94" s="150"/>
      <c r="AC94" s="150"/>
      <c r="AD94" s="150"/>
      <c r="AE94" s="150"/>
      <c r="AF94" s="150"/>
      <c r="AG94" s="150" t="s">
        <v>137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51"/>
      <c r="D95" s="252"/>
      <c r="E95" s="252"/>
      <c r="F95" s="252"/>
      <c r="G95" s="252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50"/>
      <c r="Z95" s="150"/>
      <c r="AA95" s="150"/>
      <c r="AB95" s="150"/>
      <c r="AC95" s="150"/>
      <c r="AD95" s="150"/>
      <c r="AE95" s="150"/>
      <c r="AF95" s="150"/>
      <c r="AG95" s="150" t="s">
        <v>115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3">
        <v>36</v>
      </c>
      <c r="B96" s="174" t="s">
        <v>207</v>
      </c>
      <c r="C96" s="183" t="s">
        <v>208</v>
      </c>
      <c r="D96" s="175" t="s">
        <v>133</v>
      </c>
      <c r="E96" s="176">
        <v>4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0</v>
      </c>
      <c r="O96" s="176">
        <f>ROUND(E96*N96,2)</f>
        <v>0</v>
      </c>
      <c r="P96" s="176">
        <v>0</v>
      </c>
      <c r="Q96" s="176">
        <f>ROUND(E96*P96,2)</f>
        <v>0</v>
      </c>
      <c r="R96" s="178" t="s">
        <v>134</v>
      </c>
      <c r="S96" s="178" t="s">
        <v>110</v>
      </c>
      <c r="T96" s="179" t="s">
        <v>110</v>
      </c>
      <c r="U96" s="161">
        <v>1</v>
      </c>
      <c r="V96" s="161">
        <f>ROUND(E96*U96,2)</f>
        <v>4</v>
      </c>
      <c r="W96" s="161"/>
      <c r="X96" s="161" t="s">
        <v>136</v>
      </c>
      <c r="Y96" s="150"/>
      <c r="Z96" s="150"/>
      <c r="AA96" s="150"/>
      <c r="AB96" s="150"/>
      <c r="AC96" s="150"/>
      <c r="AD96" s="150"/>
      <c r="AE96" s="150"/>
      <c r="AF96" s="150"/>
      <c r="AG96" s="150" t="s">
        <v>137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251"/>
      <c r="D97" s="252"/>
      <c r="E97" s="252"/>
      <c r="F97" s="252"/>
      <c r="G97" s="252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50"/>
      <c r="Z97" s="150"/>
      <c r="AA97" s="150"/>
      <c r="AB97" s="150"/>
      <c r="AC97" s="150"/>
      <c r="AD97" s="150"/>
      <c r="AE97" s="150"/>
      <c r="AF97" s="150"/>
      <c r="AG97" s="150" t="s">
        <v>115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173">
        <v>37</v>
      </c>
      <c r="B98" s="174" t="s">
        <v>209</v>
      </c>
      <c r="C98" s="183" t="s">
        <v>210</v>
      </c>
      <c r="D98" s="175" t="s">
        <v>122</v>
      </c>
      <c r="E98" s="176">
        <v>19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 t="s">
        <v>211</v>
      </c>
      <c r="S98" s="178" t="s">
        <v>110</v>
      </c>
      <c r="T98" s="179" t="s">
        <v>110</v>
      </c>
      <c r="U98" s="161">
        <v>0</v>
      </c>
      <c r="V98" s="161">
        <f>ROUND(E98*U98,2)</f>
        <v>0</v>
      </c>
      <c r="W98" s="161"/>
      <c r="X98" s="161" t="s">
        <v>212</v>
      </c>
      <c r="Y98" s="150"/>
      <c r="Z98" s="150"/>
      <c r="AA98" s="150"/>
      <c r="AB98" s="150"/>
      <c r="AC98" s="150"/>
      <c r="AD98" s="150"/>
      <c r="AE98" s="150"/>
      <c r="AF98" s="150"/>
      <c r="AG98" s="150" t="s">
        <v>213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251"/>
      <c r="D99" s="252"/>
      <c r="E99" s="252"/>
      <c r="F99" s="252"/>
      <c r="G99" s="252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50"/>
      <c r="Z99" s="150"/>
      <c r="AA99" s="150"/>
      <c r="AB99" s="150"/>
      <c r="AC99" s="150"/>
      <c r="AD99" s="150"/>
      <c r="AE99" s="150"/>
      <c r="AF99" s="150"/>
      <c r="AG99" s="150" t="s">
        <v>115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33.75" outlineLevel="1" x14ac:dyDescent="0.2">
      <c r="A100" s="173">
        <v>38</v>
      </c>
      <c r="B100" s="174" t="s">
        <v>214</v>
      </c>
      <c r="C100" s="183" t="s">
        <v>215</v>
      </c>
      <c r="D100" s="175" t="s">
        <v>122</v>
      </c>
      <c r="E100" s="176">
        <v>1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1.0999999999999999E-2</v>
      </c>
      <c r="O100" s="176">
        <f>ROUND(E100*N100,2)</f>
        <v>0.01</v>
      </c>
      <c r="P100" s="176">
        <v>0</v>
      </c>
      <c r="Q100" s="176">
        <f>ROUND(E100*P100,2)</f>
        <v>0</v>
      </c>
      <c r="R100" s="178" t="s">
        <v>211</v>
      </c>
      <c r="S100" s="178" t="s">
        <v>110</v>
      </c>
      <c r="T100" s="179" t="s">
        <v>110</v>
      </c>
      <c r="U100" s="161">
        <v>0</v>
      </c>
      <c r="V100" s="161">
        <f>ROUND(E100*U100,2)</f>
        <v>0</v>
      </c>
      <c r="W100" s="161"/>
      <c r="X100" s="161" t="s">
        <v>212</v>
      </c>
      <c r="Y100" s="150"/>
      <c r="Z100" s="150"/>
      <c r="AA100" s="150"/>
      <c r="AB100" s="150"/>
      <c r="AC100" s="150"/>
      <c r="AD100" s="150"/>
      <c r="AE100" s="150"/>
      <c r="AF100" s="150"/>
      <c r="AG100" s="150" t="s">
        <v>213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251"/>
      <c r="D101" s="252"/>
      <c r="E101" s="252"/>
      <c r="F101" s="252"/>
      <c r="G101" s="252"/>
      <c r="H101" s="161"/>
      <c r="I101" s="161"/>
      <c r="J101" s="161"/>
      <c r="K101" s="161"/>
      <c r="L101" s="161"/>
      <c r="M101" s="161"/>
      <c r="N101" s="160"/>
      <c r="O101" s="160"/>
      <c r="P101" s="160"/>
      <c r="Q101" s="160"/>
      <c r="R101" s="161"/>
      <c r="S101" s="161"/>
      <c r="T101" s="161"/>
      <c r="U101" s="161"/>
      <c r="V101" s="161"/>
      <c r="W101" s="161"/>
      <c r="X101" s="161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115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ht="33.75" outlineLevel="1" x14ac:dyDescent="0.2">
      <c r="A102" s="173">
        <v>39</v>
      </c>
      <c r="B102" s="174" t="s">
        <v>216</v>
      </c>
      <c r="C102" s="183" t="s">
        <v>217</v>
      </c>
      <c r="D102" s="175" t="s">
        <v>122</v>
      </c>
      <c r="E102" s="176">
        <v>9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6">
        <v>1.3899999999999999E-2</v>
      </c>
      <c r="O102" s="176">
        <f>ROUND(E102*N102,2)</f>
        <v>0.13</v>
      </c>
      <c r="P102" s="176">
        <v>0</v>
      </c>
      <c r="Q102" s="176">
        <f>ROUND(E102*P102,2)</f>
        <v>0</v>
      </c>
      <c r="R102" s="178" t="s">
        <v>211</v>
      </c>
      <c r="S102" s="178" t="s">
        <v>110</v>
      </c>
      <c r="T102" s="179" t="s">
        <v>110</v>
      </c>
      <c r="U102" s="161">
        <v>0</v>
      </c>
      <c r="V102" s="161">
        <f>ROUND(E102*U102,2)</f>
        <v>0</v>
      </c>
      <c r="W102" s="161"/>
      <c r="X102" s="161" t="s">
        <v>212</v>
      </c>
      <c r="Y102" s="150"/>
      <c r="Z102" s="150"/>
      <c r="AA102" s="150"/>
      <c r="AB102" s="150"/>
      <c r="AC102" s="150"/>
      <c r="AD102" s="150"/>
      <c r="AE102" s="150"/>
      <c r="AF102" s="150"/>
      <c r="AG102" s="150" t="s">
        <v>213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251"/>
      <c r="D103" s="252"/>
      <c r="E103" s="252"/>
      <c r="F103" s="252"/>
      <c r="G103" s="252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115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33.75" outlineLevel="1" x14ac:dyDescent="0.2">
      <c r="A104" s="173">
        <v>40</v>
      </c>
      <c r="B104" s="174" t="s">
        <v>218</v>
      </c>
      <c r="C104" s="183" t="s">
        <v>219</v>
      </c>
      <c r="D104" s="175" t="s">
        <v>122</v>
      </c>
      <c r="E104" s="176">
        <v>2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6">
        <v>1.1000000000000001E-3</v>
      </c>
      <c r="O104" s="176">
        <f>ROUND(E104*N104,2)</f>
        <v>0</v>
      </c>
      <c r="P104" s="176">
        <v>0</v>
      </c>
      <c r="Q104" s="176">
        <f>ROUND(E104*P104,2)</f>
        <v>0</v>
      </c>
      <c r="R104" s="178" t="s">
        <v>211</v>
      </c>
      <c r="S104" s="178" t="s">
        <v>110</v>
      </c>
      <c r="T104" s="179" t="s">
        <v>110</v>
      </c>
      <c r="U104" s="161">
        <v>0</v>
      </c>
      <c r="V104" s="161">
        <f>ROUND(E104*U104,2)</f>
        <v>0</v>
      </c>
      <c r="W104" s="161"/>
      <c r="X104" s="161" t="s">
        <v>212</v>
      </c>
      <c r="Y104" s="150"/>
      <c r="Z104" s="150"/>
      <c r="AA104" s="150"/>
      <c r="AB104" s="150"/>
      <c r="AC104" s="150"/>
      <c r="AD104" s="150"/>
      <c r="AE104" s="150"/>
      <c r="AF104" s="150"/>
      <c r="AG104" s="150" t="s">
        <v>213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251"/>
      <c r="D105" s="252"/>
      <c r="E105" s="252"/>
      <c r="F105" s="252"/>
      <c r="G105" s="252"/>
      <c r="H105" s="161"/>
      <c r="I105" s="161"/>
      <c r="J105" s="161"/>
      <c r="K105" s="161"/>
      <c r="L105" s="161"/>
      <c r="M105" s="161"/>
      <c r="N105" s="160"/>
      <c r="O105" s="160"/>
      <c r="P105" s="160"/>
      <c r="Q105" s="160"/>
      <c r="R105" s="161"/>
      <c r="S105" s="161"/>
      <c r="T105" s="161"/>
      <c r="U105" s="161"/>
      <c r="V105" s="161"/>
      <c r="W105" s="161"/>
      <c r="X105" s="161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115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73">
        <v>41</v>
      </c>
      <c r="B106" s="174" t="s">
        <v>220</v>
      </c>
      <c r="C106" s="183" t="s">
        <v>221</v>
      </c>
      <c r="D106" s="175" t="s">
        <v>122</v>
      </c>
      <c r="E106" s="176">
        <v>10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6">
        <v>0</v>
      </c>
      <c r="O106" s="176">
        <f>ROUND(E106*N106,2)</f>
        <v>0</v>
      </c>
      <c r="P106" s="176">
        <v>0</v>
      </c>
      <c r="Q106" s="176">
        <f>ROUND(E106*P106,2)</f>
        <v>0</v>
      </c>
      <c r="R106" s="178" t="s">
        <v>211</v>
      </c>
      <c r="S106" s="178" t="s">
        <v>110</v>
      </c>
      <c r="T106" s="179" t="s">
        <v>123</v>
      </c>
      <c r="U106" s="161">
        <v>0</v>
      </c>
      <c r="V106" s="161">
        <f>ROUND(E106*U106,2)</f>
        <v>0</v>
      </c>
      <c r="W106" s="161"/>
      <c r="X106" s="161" t="s">
        <v>212</v>
      </c>
      <c r="Y106" s="150"/>
      <c r="Z106" s="150"/>
      <c r="AA106" s="150"/>
      <c r="AB106" s="150"/>
      <c r="AC106" s="150"/>
      <c r="AD106" s="150"/>
      <c r="AE106" s="150"/>
      <c r="AF106" s="150"/>
      <c r="AG106" s="150" t="s">
        <v>213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251"/>
      <c r="D107" s="252"/>
      <c r="E107" s="252"/>
      <c r="F107" s="252"/>
      <c r="G107" s="252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115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x14ac:dyDescent="0.2">
      <c r="A108" s="166" t="s">
        <v>104</v>
      </c>
      <c r="B108" s="167" t="s">
        <v>74</v>
      </c>
      <c r="C108" s="182" t="s">
        <v>75</v>
      </c>
      <c r="D108" s="168"/>
      <c r="E108" s="169"/>
      <c r="F108" s="170"/>
      <c r="G108" s="170">
        <f>SUMIF(AG109:AG119,"&lt;&gt;NOR",G109:G119)</f>
        <v>0</v>
      </c>
      <c r="H108" s="170"/>
      <c r="I108" s="170">
        <f>SUM(I109:I119)</f>
        <v>0</v>
      </c>
      <c r="J108" s="170"/>
      <c r="K108" s="170">
        <f>SUM(K109:K119)</f>
        <v>0</v>
      </c>
      <c r="L108" s="170"/>
      <c r="M108" s="170">
        <f>SUM(M109:M119)</f>
        <v>0</v>
      </c>
      <c r="N108" s="169"/>
      <c r="O108" s="169">
        <f>SUM(O109:O119)</f>
        <v>0</v>
      </c>
      <c r="P108" s="169"/>
      <c r="Q108" s="169">
        <f>SUM(Q109:Q119)</f>
        <v>0</v>
      </c>
      <c r="R108" s="170"/>
      <c r="S108" s="170"/>
      <c r="T108" s="171"/>
      <c r="U108" s="165"/>
      <c r="V108" s="165">
        <f>SUM(V109:V119)</f>
        <v>15.370000000000001</v>
      </c>
      <c r="W108" s="165"/>
      <c r="X108" s="165"/>
      <c r="AG108" t="s">
        <v>105</v>
      </c>
    </row>
    <row r="109" spans="1:60" outlineLevel="1" x14ac:dyDescent="0.2">
      <c r="A109" s="173">
        <v>42</v>
      </c>
      <c r="B109" s="174" t="s">
        <v>222</v>
      </c>
      <c r="C109" s="183" t="s">
        <v>223</v>
      </c>
      <c r="D109" s="175" t="s">
        <v>118</v>
      </c>
      <c r="E109" s="176">
        <v>67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6">
        <v>0</v>
      </c>
      <c r="O109" s="176">
        <f>ROUND(E109*N109,2)</f>
        <v>0</v>
      </c>
      <c r="P109" s="176">
        <v>0</v>
      </c>
      <c r="Q109" s="176">
        <f>ROUND(E109*P109,2)</f>
        <v>0</v>
      </c>
      <c r="R109" s="178"/>
      <c r="S109" s="178" t="s">
        <v>110</v>
      </c>
      <c r="T109" s="179" t="s">
        <v>123</v>
      </c>
      <c r="U109" s="161">
        <v>0.11</v>
      </c>
      <c r="V109" s="161">
        <f>ROUND(E109*U109,2)</f>
        <v>7.37</v>
      </c>
      <c r="W109" s="161"/>
      <c r="X109" s="161" t="s">
        <v>111</v>
      </c>
      <c r="Y109" s="150"/>
      <c r="Z109" s="150"/>
      <c r="AA109" s="150"/>
      <c r="AB109" s="150"/>
      <c r="AC109" s="150"/>
      <c r="AD109" s="150"/>
      <c r="AE109" s="150"/>
      <c r="AF109" s="150"/>
      <c r="AG109" s="150" t="s">
        <v>112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84" t="s">
        <v>224</v>
      </c>
      <c r="D110" s="163"/>
      <c r="E110" s="164">
        <v>67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114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249"/>
      <c r="D111" s="250"/>
      <c r="E111" s="250"/>
      <c r="F111" s="250"/>
      <c r="G111" s="250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115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3">
        <v>43</v>
      </c>
      <c r="B112" s="174" t="s">
        <v>225</v>
      </c>
      <c r="C112" s="183" t="s">
        <v>226</v>
      </c>
      <c r="D112" s="175" t="s">
        <v>133</v>
      </c>
      <c r="E112" s="176">
        <v>4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6">
        <v>0</v>
      </c>
      <c r="O112" s="176">
        <f>ROUND(E112*N112,2)</f>
        <v>0</v>
      </c>
      <c r="P112" s="176">
        <v>0</v>
      </c>
      <c r="Q112" s="176">
        <f>ROUND(E112*P112,2)</f>
        <v>0</v>
      </c>
      <c r="R112" s="178" t="s">
        <v>134</v>
      </c>
      <c r="S112" s="178" t="s">
        <v>110</v>
      </c>
      <c r="T112" s="179" t="s">
        <v>110</v>
      </c>
      <c r="U112" s="161">
        <v>1</v>
      </c>
      <c r="V112" s="161">
        <f>ROUND(E112*U112,2)</f>
        <v>4</v>
      </c>
      <c r="W112" s="161"/>
      <c r="X112" s="161" t="s">
        <v>136</v>
      </c>
      <c r="Y112" s="150"/>
      <c r="Z112" s="150"/>
      <c r="AA112" s="150"/>
      <c r="AB112" s="150"/>
      <c r="AC112" s="150"/>
      <c r="AD112" s="150"/>
      <c r="AE112" s="150"/>
      <c r="AF112" s="150"/>
      <c r="AG112" s="150" t="s">
        <v>137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251"/>
      <c r="D113" s="252"/>
      <c r="E113" s="252"/>
      <c r="F113" s="252"/>
      <c r="G113" s="252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115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3">
        <v>44</v>
      </c>
      <c r="B114" s="174" t="s">
        <v>227</v>
      </c>
      <c r="C114" s="183" t="s">
        <v>228</v>
      </c>
      <c r="D114" s="175" t="s">
        <v>133</v>
      </c>
      <c r="E114" s="176">
        <v>4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6">
        <v>0</v>
      </c>
      <c r="O114" s="176">
        <f>ROUND(E114*N114,2)</f>
        <v>0</v>
      </c>
      <c r="P114" s="176">
        <v>0</v>
      </c>
      <c r="Q114" s="176">
        <f>ROUND(E114*P114,2)</f>
        <v>0</v>
      </c>
      <c r="R114" s="178" t="s">
        <v>134</v>
      </c>
      <c r="S114" s="178" t="s">
        <v>110</v>
      </c>
      <c r="T114" s="179" t="s">
        <v>110</v>
      </c>
      <c r="U114" s="161">
        <v>1</v>
      </c>
      <c r="V114" s="161">
        <f>ROUND(E114*U114,2)</f>
        <v>4</v>
      </c>
      <c r="W114" s="161"/>
      <c r="X114" s="161" t="s">
        <v>136</v>
      </c>
      <c r="Y114" s="150"/>
      <c r="Z114" s="150"/>
      <c r="AA114" s="150"/>
      <c r="AB114" s="150"/>
      <c r="AC114" s="150"/>
      <c r="AD114" s="150"/>
      <c r="AE114" s="150"/>
      <c r="AF114" s="150"/>
      <c r="AG114" s="150" t="s">
        <v>137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251"/>
      <c r="D115" s="252"/>
      <c r="E115" s="252"/>
      <c r="F115" s="252"/>
      <c r="G115" s="252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115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1" x14ac:dyDescent="0.2">
      <c r="A116" s="173">
        <v>45</v>
      </c>
      <c r="B116" s="174" t="s">
        <v>229</v>
      </c>
      <c r="C116" s="183" t="s">
        <v>230</v>
      </c>
      <c r="D116" s="175" t="s">
        <v>122</v>
      </c>
      <c r="E116" s="176">
        <v>1</v>
      </c>
      <c r="F116" s="177"/>
      <c r="G116" s="178">
        <f>ROUND(E116*F116,2)</f>
        <v>0</v>
      </c>
      <c r="H116" s="177"/>
      <c r="I116" s="178">
        <f>ROUND(E116*H116,2)</f>
        <v>0</v>
      </c>
      <c r="J116" s="177"/>
      <c r="K116" s="178">
        <f>ROUND(E116*J116,2)</f>
        <v>0</v>
      </c>
      <c r="L116" s="178">
        <v>21</v>
      </c>
      <c r="M116" s="178">
        <f>G116*(1+L116/100)</f>
        <v>0</v>
      </c>
      <c r="N116" s="176">
        <v>2.0000000000000001E-4</v>
      </c>
      <c r="O116" s="176">
        <f>ROUND(E116*N116,2)</f>
        <v>0</v>
      </c>
      <c r="P116" s="176">
        <v>0</v>
      </c>
      <c r="Q116" s="176">
        <f>ROUND(E116*P116,2)</f>
        <v>0</v>
      </c>
      <c r="R116" s="178" t="s">
        <v>211</v>
      </c>
      <c r="S116" s="178" t="s">
        <v>110</v>
      </c>
      <c r="T116" s="179" t="s">
        <v>123</v>
      </c>
      <c r="U116" s="161">
        <v>0</v>
      </c>
      <c r="V116" s="161">
        <f>ROUND(E116*U116,2)</f>
        <v>0</v>
      </c>
      <c r="W116" s="161"/>
      <c r="X116" s="161" t="s">
        <v>212</v>
      </c>
      <c r="Y116" s="150"/>
      <c r="Z116" s="150"/>
      <c r="AA116" s="150"/>
      <c r="AB116" s="150"/>
      <c r="AC116" s="150"/>
      <c r="AD116" s="150"/>
      <c r="AE116" s="150"/>
      <c r="AF116" s="150"/>
      <c r="AG116" s="150" t="s">
        <v>213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251"/>
      <c r="D117" s="252"/>
      <c r="E117" s="252"/>
      <c r="F117" s="252"/>
      <c r="G117" s="252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115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ht="33.75" outlineLevel="1" x14ac:dyDescent="0.2">
      <c r="A118" s="173">
        <v>46</v>
      </c>
      <c r="B118" s="174" t="s">
        <v>231</v>
      </c>
      <c r="C118" s="183" t="s">
        <v>232</v>
      </c>
      <c r="D118" s="175" t="s">
        <v>122</v>
      </c>
      <c r="E118" s="176">
        <v>1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6">
        <v>3.5000000000000001E-3</v>
      </c>
      <c r="O118" s="176">
        <f>ROUND(E118*N118,2)</f>
        <v>0</v>
      </c>
      <c r="P118" s="176">
        <v>0</v>
      </c>
      <c r="Q118" s="176">
        <f>ROUND(E118*P118,2)</f>
        <v>0</v>
      </c>
      <c r="R118" s="178" t="s">
        <v>211</v>
      </c>
      <c r="S118" s="178" t="s">
        <v>110</v>
      </c>
      <c r="T118" s="179" t="s">
        <v>110</v>
      </c>
      <c r="U118" s="161">
        <v>0</v>
      </c>
      <c r="V118" s="161">
        <f>ROUND(E118*U118,2)</f>
        <v>0</v>
      </c>
      <c r="W118" s="161"/>
      <c r="X118" s="161" t="s">
        <v>212</v>
      </c>
      <c r="Y118" s="150"/>
      <c r="Z118" s="150"/>
      <c r="AA118" s="150"/>
      <c r="AB118" s="150"/>
      <c r="AC118" s="150"/>
      <c r="AD118" s="150"/>
      <c r="AE118" s="150"/>
      <c r="AF118" s="150"/>
      <c r="AG118" s="150" t="s">
        <v>213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251"/>
      <c r="D119" s="252"/>
      <c r="E119" s="252"/>
      <c r="F119" s="252"/>
      <c r="G119" s="252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115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x14ac:dyDescent="0.2">
      <c r="A120" s="166" t="s">
        <v>104</v>
      </c>
      <c r="B120" s="167" t="s">
        <v>76</v>
      </c>
      <c r="C120" s="182" t="s">
        <v>27</v>
      </c>
      <c r="D120" s="168"/>
      <c r="E120" s="169"/>
      <c r="F120" s="170"/>
      <c r="G120" s="170">
        <f>SUMIF(AG121:AG128,"&lt;&gt;NOR",G121:G128)</f>
        <v>0</v>
      </c>
      <c r="H120" s="170"/>
      <c r="I120" s="170">
        <f>SUM(I121:I128)</f>
        <v>0</v>
      </c>
      <c r="J120" s="170"/>
      <c r="K120" s="170">
        <f>SUM(K121:K128)</f>
        <v>0</v>
      </c>
      <c r="L120" s="170"/>
      <c r="M120" s="170">
        <f>SUM(M121:M128)</f>
        <v>0</v>
      </c>
      <c r="N120" s="169"/>
      <c r="O120" s="169">
        <f>SUM(O121:O128)</f>
        <v>0</v>
      </c>
      <c r="P120" s="169"/>
      <c r="Q120" s="169">
        <f>SUM(Q121:Q128)</f>
        <v>0</v>
      </c>
      <c r="R120" s="170"/>
      <c r="S120" s="170"/>
      <c r="T120" s="171"/>
      <c r="U120" s="165"/>
      <c r="V120" s="165">
        <f>SUM(V121:V128)</f>
        <v>0</v>
      </c>
      <c r="W120" s="165"/>
      <c r="X120" s="165"/>
      <c r="AG120" t="s">
        <v>105</v>
      </c>
    </row>
    <row r="121" spans="1:60" outlineLevel="1" x14ac:dyDescent="0.2">
      <c r="A121" s="173">
        <v>47</v>
      </c>
      <c r="B121" s="174" t="s">
        <v>233</v>
      </c>
      <c r="C121" s="183" t="s">
        <v>234</v>
      </c>
      <c r="D121" s="175" t="s">
        <v>235</v>
      </c>
      <c r="E121" s="176">
        <v>1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6">
        <v>0</v>
      </c>
      <c r="O121" s="176">
        <f>ROUND(E121*N121,2)</f>
        <v>0</v>
      </c>
      <c r="P121" s="176">
        <v>0</v>
      </c>
      <c r="Q121" s="176">
        <f>ROUND(E121*P121,2)</f>
        <v>0</v>
      </c>
      <c r="R121" s="178"/>
      <c r="S121" s="178" t="s">
        <v>110</v>
      </c>
      <c r="T121" s="179" t="s">
        <v>123</v>
      </c>
      <c r="U121" s="161">
        <v>0</v>
      </c>
      <c r="V121" s="161">
        <f>ROUND(E121*U121,2)</f>
        <v>0</v>
      </c>
      <c r="W121" s="161"/>
      <c r="X121" s="161" t="s">
        <v>236</v>
      </c>
      <c r="Y121" s="150"/>
      <c r="Z121" s="150"/>
      <c r="AA121" s="150"/>
      <c r="AB121" s="150"/>
      <c r="AC121" s="150"/>
      <c r="AD121" s="150"/>
      <c r="AE121" s="150"/>
      <c r="AF121" s="150"/>
      <c r="AG121" s="150" t="s">
        <v>237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247" t="s">
        <v>238</v>
      </c>
      <c r="D122" s="248"/>
      <c r="E122" s="248"/>
      <c r="F122" s="248"/>
      <c r="G122" s="248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148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49"/>
      <c r="D123" s="250"/>
      <c r="E123" s="250"/>
      <c r="F123" s="250"/>
      <c r="G123" s="250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115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3">
        <v>48</v>
      </c>
      <c r="B124" s="174" t="s">
        <v>239</v>
      </c>
      <c r="C124" s="183" t="s">
        <v>240</v>
      </c>
      <c r="D124" s="175" t="s">
        <v>235</v>
      </c>
      <c r="E124" s="176">
        <v>1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6">
        <v>0</v>
      </c>
      <c r="O124" s="176">
        <f>ROUND(E124*N124,2)</f>
        <v>0</v>
      </c>
      <c r="P124" s="176">
        <v>0</v>
      </c>
      <c r="Q124" s="176">
        <f>ROUND(E124*P124,2)</f>
        <v>0</v>
      </c>
      <c r="R124" s="178"/>
      <c r="S124" s="178" t="s">
        <v>110</v>
      </c>
      <c r="T124" s="179" t="s">
        <v>123</v>
      </c>
      <c r="U124" s="161">
        <v>0</v>
      </c>
      <c r="V124" s="161">
        <f>ROUND(E124*U124,2)</f>
        <v>0</v>
      </c>
      <c r="W124" s="161"/>
      <c r="X124" s="161" t="s">
        <v>236</v>
      </c>
      <c r="Y124" s="150"/>
      <c r="Z124" s="150"/>
      <c r="AA124" s="150"/>
      <c r="AB124" s="150"/>
      <c r="AC124" s="150"/>
      <c r="AD124" s="150"/>
      <c r="AE124" s="150"/>
      <c r="AF124" s="150"/>
      <c r="AG124" s="150" t="s">
        <v>237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ht="33.75" outlineLevel="1" x14ac:dyDescent="0.2">
      <c r="A125" s="157"/>
      <c r="B125" s="158"/>
      <c r="C125" s="247" t="s">
        <v>241</v>
      </c>
      <c r="D125" s="248"/>
      <c r="E125" s="248"/>
      <c r="F125" s="248"/>
      <c r="G125" s="248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148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81" t="str">
        <f>C125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49"/>
      <c r="D126" s="250"/>
      <c r="E126" s="250"/>
      <c r="F126" s="250"/>
      <c r="G126" s="250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115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73">
        <v>49</v>
      </c>
      <c r="B127" s="174" t="s">
        <v>242</v>
      </c>
      <c r="C127" s="183" t="s">
        <v>243</v>
      </c>
      <c r="D127" s="175" t="s">
        <v>235</v>
      </c>
      <c r="E127" s="176">
        <v>1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6">
        <v>0</v>
      </c>
      <c r="O127" s="176">
        <f>ROUND(E127*N127,2)</f>
        <v>0</v>
      </c>
      <c r="P127" s="176">
        <v>0</v>
      </c>
      <c r="Q127" s="176">
        <f>ROUND(E127*P127,2)</f>
        <v>0</v>
      </c>
      <c r="R127" s="178"/>
      <c r="S127" s="178" t="s">
        <v>110</v>
      </c>
      <c r="T127" s="179" t="s">
        <v>123</v>
      </c>
      <c r="U127" s="161">
        <v>0</v>
      </c>
      <c r="V127" s="161">
        <f>ROUND(E127*U127,2)</f>
        <v>0</v>
      </c>
      <c r="W127" s="161"/>
      <c r="X127" s="161" t="s">
        <v>236</v>
      </c>
      <c r="Y127" s="150"/>
      <c r="Z127" s="150"/>
      <c r="AA127" s="150"/>
      <c r="AB127" s="150"/>
      <c r="AC127" s="150"/>
      <c r="AD127" s="150"/>
      <c r="AE127" s="150"/>
      <c r="AF127" s="150"/>
      <c r="AG127" s="150" t="s">
        <v>237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251"/>
      <c r="D128" s="252"/>
      <c r="E128" s="252"/>
      <c r="F128" s="252"/>
      <c r="G128" s="252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115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x14ac:dyDescent="0.2">
      <c r="A129" s="166" t="s">
        <v>104</v>
      </c>
      <c r="B129" s="167" t="s">
        <v>77</v>
      </c>
      <c r="C129" s="182" t="s">
        <v>28</v>
      </c>
      <c r="D129" s="168"/>
      <c r="E129" s="169"/>
      <c r="F129" s="170"/>
      <c r="G129" s="170">
        <f>SUMIF(AG130:AG132,"&lt;&gt;NOR",G130:G132)</f>
        <v>0</v>
      </c>
      <c r="H129" s="170"/>
      <c r="I129" s="170">
        <f>SUM(I130:I132)</f>
        <v>0</v>
      </c>
      <c r="J129" s="170"/>
      <c r="K129" s="170">
        <f>SUM(K130:K132)</f>
        <v>0</v>
      </c>
      <c r="L129" s="170"/>
      <c r="M129" s="170">
        <f>SUM(M130:M132)</f>
        <v>0</v>
      </c>
      <c r="N129" s="169"/>
      <c r="O129" s="169">
        <f>SUM(O130:O132)</f>
        <v>0</v>
      </c>
      <c r="P129" s="169"/>
      <c r="Q129" s="169">
        <f>SUM(Q130:Q132)</f>
        <v>0</v>
      </c>
      <c r="R129" s="170"/>
      <c r="S129" s="170"/>
      <c r="T129" s="171"/>
      <c r="U129" s="165"/>
      <c r="V129" s="165">
        <f>SUM(V130:V132)</f>
        <v>0</v>
      </c>
      <c r="W129" s="165"/>
      <c r="X129" s="165"/>
      <c r="AG129" t="s">
        <v>105</v>
      </c>
    </row>
    <row r="130" spans="1:60" outlineLevel="1" x14ac:dyDescent="0.2">
      <c r="A130" s="173">
        <v>50</v>
      </c>
      <c r="B130" s="174" t="s">
        <v>244</v>
      </c>
      <c r="C130" s="183" t="s">
        <v>245</v>
      </c>
      <c r="D130" s="175" t="s">
        <v>235</v>
      </c>
      <c r="E130" s="176">
        <v>1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6">
        <v>0</v>
      </c>
      <c r="O130" s="176">
        <f>ROUND(E130*N130,2)</f>
        <v>0</v>
      </c>
      <c r="P130" s="176">
        <v>0</v>
      </c>
      <c r="Q130" s="176">
        <f>ROUND(E130*P130,2)</f>
        <v>0</v>
      </c>
      <c r="R130" s="178"/>
      <c r="S130" s="178" t="s">
        <v>110</v>
      </c>
      <c r="T130" s="179" t="s">
        <v>123</v>
      </c>
      <c r="U130" s="161">
        <v>0</v>
      </c>
      <c r="V130" s="161">
        <f>ROUND(E130*U130,2)</f>
        <v>0</v>
      </c>
      <c r="W130" s="161"/>
      <c r="X130" s="161" t="s">
        <v>236</v>
      </c>
      <c r="Y130" s="150"/>
      <c r="Z130" s="150"/>
      <c r="AA130" s="150"/>
      <c r="AB130" s="150"/>
      <c r="AC130" s="150"/>
      <c r="AD130" s="150"/>
      <c r="AE130" s="150"/>
      <c r="AF130" s="150"/>
      <c r="AG130" s="150" t="s">
        <v>237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ht="22.5" outlineLevel="1" x14ac:dyDescent="0.2">
      <c r="A131" s="157"/>
      <c r="B131" s="158"/>
      <c r="C131" s="247" t="s">
        <v>246</v>
      </c>
      <c r="D131" s="248"/>
      <c r="E131" s="248"/>
      <c r="F131" s="248"/>
      <c r="G131" s="248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148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81" t="str">
        <f>C131</f>
        <v>Finanční rezerva požadovaná objednatelem jako součást smluvní ceny. Způsob jejího stanovení, čerpání a vykazování definuje objednatel.</v>
      </c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249" t="s">
        <v>249</v>
      </c>
      <c r="D132" s="250"/>
      <c r="E132" s="250"/>
      <c r="F132" s="250"/>
      <c r="G132" s="250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115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x14ac:dyDescent="0.2">
      <c r="A133" s="3"/>
      <c r="B133" s="4"/>
      <c r="C133" s="186"/>
      <c r="D133" s="6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v>15</v>
      </c>
      <c r="AF133">
        <v>21</v>
      </c>
      <c r="AG133" t="s">
        <v>91</v>
      </c>
    </row>
    <row r="134" spans="1:60" x14ac:dyDescent="0.2">
      <c r="A134" s="153"/>
      <c r="B134" s="154" t="s">
        <v>29</v>
      </c>
      <c r="C134" s="187"/>
      <c r="D134" s="155"/>
      <c r="E134" s="156"/>
      <c r="F134" s="156"/>
      <c r="G134" s="172">
        <f>G8+G28+G108+G120+G129</f>
        <v>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AE134">
        <f>SUMIF(L7:L132,AE133,G7:G132)</f>
        <v>0</v>
      </c>
      <c r="AF134">
        <f>SUMIF(L7:L132,AF133,G7:G132)</f>
        <v>0</v>
      </c>
      <c r="AG134" t="s">
        <v>247</v>
      </c>
    </row>
    <row r="135" spans="1:60" x14ac:dyDescent="0.2">
      <c r="C135" s="188"/>
      <c r="D135" s="10"/>
      <c r="AG135" t="s">
        <v>248</v>
      </c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DKy0oPCg4mrXVIyZSf+vh1B5plAqHlnb8wx3keFVGSF2ySRjR0XZcunBq+2ROxBBskESsEyLBD7YSzbm2ucLA==" saltValue="wyhaDw1QiXZifNDcGqhYTw==" spinCount="100000" sheet="1"/>
  <mergeCells count="59">
    <mergeCell ref="C13:G13"/>
    <mergeCell ref="A1:G1"/>
    <mergeCell ref="C2:G2"/>
    <mergeCell ref="C3:G3"/>
    <mergeCell ref="C4:G4"/>
    <mergeCell ref="C11:G11"/>
    <mergeCell ref="C39:G39"/>
    <mergeCell ref="C15:G15"/>
    <mergeCell ref="C17:G17"/>
    <mergeCell ref="C19:G19"/>
    <mergeCell ref="C22:G22"/>
    <mergeCell ref="C24:G24"/>
    <mergeCell ref="C26:G26"/>
    <mergeCell ref="C27:G27"/>
    <mergeCell ref="C30:G30"/>
    <mergeCell ref="C31:G31"/>
    <mergeCell ref="C34:G34"/>
    <mergeCell ref="C36:G36"/>
    <mergeCell ref="C69:G69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C59:G59"/>
    <mergeCell ref="C64:G64"/>
    <mergeCell ref="C97:G97"/>
    <mergeCell ref="C74:G74"/>
    <mergeCell ref="C76:G76"/>
    <mergeCell ref="C79:G79"/>
    <mergeCell ref="C81:G81"/>
    <mergeCell ref="C83:G83"/>
    <mergeCell ref="C85:G85"/>
    <mergeCell ref="C87:G87"/>
    <mergeCell ref="C89:G89"/>
    <mergeCell ref="C91:G91"/>
    <mergeCell ref="C93:G93"/>
    <mergeCell ref="C95:G95"/>
    <mergeCell ref="C123:G123"/>
    <mergeCell ref="C99:G99"/>
    <mergeCell ref="C101:G101"/>
    <mergeCell ref="C103:G103"/>
    <mergeCell ref="C105:G105"/>
    <mergeCell ref="C107:G107"/>
    <mergeCell ref="C111:G111"/>
    <mergeCell ref="C113:G113"/>
    <mergeCell ref="C115:G115"/>
    <mergeCell ref="C117:G117"/>
    <mergeCell ref="C119:G119"/>
    <mergeCell ref="C122:G122"/>
    <mergeCell ref="C125:G125"/>
    <mergeCell ref="C126:G126"/>
    <mergeCell ref="C128:G128"/>
    <mergeCell ref="C131:G131"/>
    <mergeCell ref="C132:G13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04 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'04 5 Pol'!Názvy_tisku</vt:lpstr>
      <vt:lpstr>oadresa</vt:lpstr>
      <vt:lpstr>Stavba!Objednatel</vt:lpstr>
      <vt:lpstr>Stavba!Objekt</vt:lpstr>
      <vt:lpstr>'04 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Varvařovský</dc:creator>
  <cp:lastModifiedBy>Zdeněk Varvařovský</cp:lastModifiedBy>
  <cp:lastPrinted>2019-03-19T12:27:02Z</cp:lastPrinted>
  <dcterms:created xsi:type="dcterms:W3CDTF">2009-04-08T07:15:50Z</dcterms:created>
  <dcterms:modified xsi:type="dcterms:W3CDTF">2022-05-25T21:01:41Z</dcterms:modified>
</cp:coreProperties>
</file>