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I. - 1. etapa přístavby a..." sheetId="2" r:id="rId2"/>
    <sheet name="ZL1 k VV - Dotazy č.4" sheetId="3" r:id="rId3"/>
    <sheet name="ZL2 k VV - Dotazy č.5 a 7" sheetId="4" r:id="rId4"/>
    <sheet name="Pokyny pro vyplnění" sheetId="5" r:id="rId5"/>
  </sheets>
  <definedNames>
    <definedName name="_xlnm.Print_Area" localSheetId="0">'Rekapitulace stavby'!$D$4:$AO$36,'Rekapitulace stavby'!$C$42:$AQ$59</definedName>
    <definedName name="_xlnm._FilterDatabase" localSheetId="1" hidden="1">'I. - 1. etapa přístavby a...'!$C$79:$K$83</definedName>
    <definedName name="_xlnm.Print_Area" localSheetId="1">'I. - 1. etapa přístavby a...'!$C$4:$J$39,'I. - 1. etapa přístavby a...'!$C$45:$J$61,'I. - 1. etapa přístavby a...'!$C$67:$K$83</definedName>
    <definedName name="_xlnm._FilterDatabase" localSheetId="2" hidden="1">'ZL1 k VV - Dotazy č.4'!$C$88:$K$105</definedName>
    <definedName name="_xlnm.Print_Area" localSheetId="2">'ZL1 k VV - Dotazy č.4'!$C$4:$J$41,'ZL1 k VV - Dotazy č.4'!$C$47:$J$68,'ZL1 k VV - Dotazy č.4'!$C$74:$K$105</definedName>
    <definedName name="_xlnm._FilterDatabase" localSheetId="3" hidden="1">'ZL2 k VV - Dotazy č.5 a 7'!$C$92:$K$136</definedName>
    <definedName name="_xlnm.Print_Area" localSheetId="3">'ZL2 k VV - Dotazy č.5 a 7'!$C$4:$J$41,'ZL2 k VV - Dotazy č.5 a 7'!$C$47:$J$72,'ZL2 k VV - Dotazy č.5 a 7'!$C$78:$K$136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'I. - 1. etapa přístavby a...'!$79:$79</definedName>
    <definedName name="_xlnm.Print_Titles" localSheetId="2">'ZL1 k VV - Dotazy č.4'!$88:$88</definedName>
    <definedName name="_xlnm.Print_Titles" localSheetId="3">'ZL2 k VV - Dotazy č.5 a 7'!$92:$92</definedName>
  </definedNames>
  <calcPr fullCalcOnLoad="1"/>
</workbook>
</file>

<file path=xl/sharedStrings.xml><?xml version="1.0" encoding="utf-8"?>
<sst xmlns="http://schemas.openxmlformats.org/spreadsheetml/2006/main" count="1611" uniqueCount="488">
  <si>
    <t>Export Komplet</t>
  </si>
  <si>
    <t>VZ</t>
  </si>
  <si>
    <t>2.0</t>
  </si>
  <si>
    <t>ZAMOK</t>
  </si>
  <si>
    <t>False</t>
  </si>
  <si>
    <t>{245d3d6f-c015-464e-9b07-638d81452559}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</si>
  <si>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</si>
  <si>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</si>
  <si>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</si>
  <si>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</si>
  <si>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</si>
  <si>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</si>
  <si>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</si>
  <si>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</si>
  <si>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20220526_1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</si>
  <si>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</si>
  <si>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</si>
  <si>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Přístavba a celková rekonstrukce domu sociální péče Kralovice - 1.ETAPA, vč. ZL</t>
  </si>
  <si>
    <t>KSO:</t>
  </si>
  <si>
    <t>801 1</t>
  </si>
  <si>
    <t>CC-CZ:</t>
  </si>
  <si>
    <t>12</t>
  </si>
  <si>
    <t>Místo:</t>
  </si>
  <si>
    <t>Plzeňská třída 345, 331 41  Kralovice u Rakovníka</t>
  </si>
  <si>
    <t>Datum:</t>
  </si>
  <si>
    <t>26. 5. 2022</t>
  </si>
  <si>
    <t>Zadavatel:</t>
  </si>
  <si>
    <t>IČ:</t>
  </si>
  <si>
    <t>49748190</t>
  </si>
  <si>
    <t>Dům sociální péče Kralovice, p.o.</t>
  </si>
  <si>
    <t>DIČ:</t>
  </si>
  <si>
    <t>CZ24286923</t>
  </si>
  <si>
    <t>Uchazeč:</t>
  </si>
  <si>
    <t>Vyplň údaj</t>
  </si>
  <si>
    <t>Projektant:</t>
  </si>
  <si>
    <t>24286923</t>
  </si>
  <si>
    <t>Řezanina &amp; Bartoň, s.r.o.</t>
  </si>
  <si>
    <t>True</t>
  </si>
  <si>
    <t>Zpracovatel:</t>
  </si>
  <si>
    <t>0598404</t>
  </si>
  <si>
    <t>BACing s.r.o.</t>
  </si>
  <si>
    <t>CZ0598404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</si>
  <si>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</si>
  <si>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</si>
  <si>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</si>
  <si>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</si>
  <si>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</si>
  <si>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</si>
  <si>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</si>
  <si>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</si>
  <si>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</si>
  <si>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</si>
  <si>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</si>
  <si>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</si>
  <si>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</si>
  <si>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</si>
  <si>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</si>
  <si>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</si>
  <si>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</si>
  <si>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</si>
  <si>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</si>
  <si>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</si>
  <si>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</si>
  <si>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</si>
  <si>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</si>
  <si>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</si>
  <si>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</si>
  <si>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</si>
  <si>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</si>
  <si>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</si>
  <si>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</si>
  <si>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</si>
  <si>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</si>
  <si>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</si>
  <si>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</si>
  <si>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</si>
  <si>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</si>
  <si>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</si>
  <si>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</si>
  <si>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</si>
  <si>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</si>
  <si>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</si>
  <si>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</si>
  <si>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</si>
  <si>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I.</t>
  </si>
  <si>
    <t>1. etapa přístavby a celkové rekonstrukce DSP Kralovice - rozpočet dle zadávacího řízení</t>
  </si>
  <si>
    <t>STA</t>
  </si>
  <si>
    <t>1</t>
  </si>
  <si>
    <t>{c5e2499a-fc02-448a-9e45-8702e60fc1a7}</t>
  </si>
  <si>
    <t>2</t>
  </si>
  <si>
    <t>II.</t>
  </si>
  <si>
    <t>Změnové listy dle dotazů ze zadávacího řízení</t>
  </si>
  <si>
    <t>{1f3d7ad1-6a61-43ad-b9ad-6761b7e583d5}</t>
  </si>
  <si>
    <t>ZL1 k VV</t>
  </si>
  <si>
    <t>Dotazy č.4</t>
  </si>
  <si>
    <t>Soupis</t>
  </si>
  <si>
    <t>{f163716d-41bc-4208-b094-d95c43972b89}</t>
  </si>
  <si>
    <t>ZL2 k VV</t>
  </si>
  <si>
    <t>Dotazy č.5 a 7</t>
  </si>
  <si>
    <t>{348e9c9e-4151-49e7-8525-a1e3630a69e1}</t>
  </si>
  <si>
    <t>KRYCÍ LIST SOUPISU PRACÍ</t>
  </si>
  <si>
    <t>Objekt:</t>
  </si>
  <si>
    <t>I. - 1. etapa přístavby a celkové rekonstrukce DSP Kralovice - rozpočet dle zadávacího řízení</t>
  </si>
  <si>
    <t>REKAPITULACE ČLENĚNÍ SOUPISU PRACÍ</t>
  </si>
  <si>
    <t>Kód dílu - Popis</t>
  </si>
  <si>
    <t>Cena celkem [CZK]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</si>
  <si>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</si>
  <si>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</si>
  <si>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</si>
  <si>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</si>
  <si>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</si>
  <si>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</si>
  <si>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</si>
  <si>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</si>
  <si>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</si>
  <si>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</si>
  <si>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</si>
  <si>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</si>
  <si>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</si>
  <si>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</si>
  <si>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</si>
  <si>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</si>
  <si>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</si>
  <si>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</si>
  <si>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</si>
  <si>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</si>
  <si>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Výkaz výměr z 21.4.2022 - 20220421_1 Přístavba a celková rekonstrukce DSP Kralovice - 1.etapa - vyplnit základ daně snížené (15%)</t>
  </si>
  <si>
    <t>kpl</t>
  </si>
  <si>
    <t>-469099160</t>
  </si>
  <si>
    <t>Výkaz výměr z 21.4.2022 - 20220421_1 Přístavba a celková rekonstrukce DSP Kralovice - 1.etapa - vyplnit základ daně základní (21%)</t>
  </si>
  <si>
    <t>177943255</t>
  </si>
  <si>
    <t>II. - Změnové listy dle dotazů ze zadávacího řízení</t>
  </si>
  <si>
    <t>Soupis:</t>
  </si>
  <si>
    <t>ZL1 k VV - Dotazy č.4</t>
  </si>
  <si>
    <t>PSV - Práce a dodávky PSV</t>
  </si>
  <si>
    <t xml:space="preserve">    713 - Izolace tepelné</t>
  </si>
  <si>
    <t xml:space="preserve">    766 - Konstrukce truhlářské</t>
  </si>
  <si>
    <t xml:space="preserve">    767 - Konstrukce zámečnické</t>
  </si>
  <si>
    <t>PSV</t>
  </si>
  <si>
    <t>Práce a dodávky PSV</t>
  </si>
  <si>
    <t>713</t>
  </si>
  <si>
    <t>Izolace tepelné</t>
  </si>
  <si>
    <t>7</t>
  </si>
  <si>
    <t>M</t>
  </si>
  <si>
    <t>28375938</t>
  </si>
  <si>
    <t>deska EPS 70 fasádní λ=0,039 tl 100mm</t>
  </si>
  <si>
    <t>m2</t>
  </si>
  <si>
    <t>CS ÚRS 2022 01</t>
  </si>
  <si>
    <t>32</t>
  </si>
  <si>
    <t>16</t>
  </si>
  <si>
    <t>1840983315</t>
  </si>
  <si>
    <t>11</t>
  </si>
  <si>
    <t>28375950</t>
  </si>
  <si>
    <t>deska EPS 100 fasádní λ=0,037 tl 100mm</t>
  </si>
  <si>
    <t>560726647</t>
  </si>
  <si>
    <t>9</t>
  </si>
  <si>
    <t>998713203</t>
  </si>
  <si>
    <t>Přesun hmot pro izolace tepelné stanovený procentní sazbou (%) z ceny vodorovná dopravní vzdálenost do 50 m v objektech výšky přes 12 do 24 m</t>
  </si>
  <si>
    <t>%</t>
  </si>
  <si>
    <t>-768933166</t>
  </si>
  <si>
    <t>Online PSC</t>
  </si>
  <si>
    <t>https://podminky.urs.cz/item/CS_URS_2022_01/998713203</t>
  </si>
  <si>
    <t>766</t>
  </si>
  <si>
    <t>Konstrukce truhlářské</t>
  </si>
  <si>
    <t>766_D08/B</t>
  </si>
  <si>
    <t>Dodávka a montáž interiérových dvoukřídlých dveří 1250x1970 mm, včetně dodávky a osazení ocelové zárubně, v provedení dle PD</t>
  </si>
  <si>
    <t>kus</t>
  </si>
  <si>
    <t>536147509</t>
  </si>
  <si>
    <t>998766203</t>
  </si>
  <si>
    <t>Přesun hmot pro konstrukce truhlářské stanovený procentní sazbou (%) z ceny vodorovná dopravní vzdálenost do 50 m v objektech výšky přes 12 do 24 m</t>
  </si>
  <si>
    <t>-56357932</t>
  </si>
  <si>
    <t>https://podminky.urs.cz/item/CS_URS_2022_01/998766203</t>
  </si>
  <si>
    <t>767</t>
  </si>
  <si>
    <t>Konstrukce zámečnické</t>
  </si>
  <si>
    <t>3</t>
  </si>
  <si>
    <t>767531111</t>
  </si>
  <si>
    <t>Montáž vstupních čistících zón z rohoží kovových nebo plastových</t>
  </si>
  <si>
    <t>-265872100</t>
  </si>
  <si>
    <t>https://podminky.urs.cz/item/CS_URS_2022_01/767531111</t>
  </si>
  <si>
    <t>69752000R</t>
  </si>
  <si>
    <t>hliníkovo gumová vstupní rohož s odtokovou vaničkou 500x750 mm, stavební hloubka 80 mm, včetně osazení odtokové vaničky a napojení na kanalizaci</t>
  </si>
  <si>
    <t>50964552</t>
  </si>
  <si>
    <t>5</t>
  </si>
  <si>
    <t>998767203</t>
  </si>
  <si>
    <t>Přesun hmot pro zámečnické konstrukce stanovený procentní sazbou (%) z ceny vodorovná dopravní vzdálenost do 50 m v objektech výšky přes 12 do 24 m</t>
  </si>
  <si>
    <t>742348851</t>
  </si>
  <si>
    <t>https://podminky.urs.cz/item/CS_URS_2022_01/998767203</t>
  </si>
  <si>
    <t>ZL2 k VV - Dotazy č.5 a 7</t>
  </si>
  <si>
    <t xml:space="preserve">    742 - Elektroinstalace - slaboproud-IO.05</t>
  </si>
  <si>
    <t>M - Práce a dodávky M</t>
  </si>
  <si>
    <t xml:space="preserve">    46-M - Zemní práce při extr.mont.pracích - IO.05</t>
  </si>
  <si>
    <t>HZS - Hodinové zúčtovací sazby-IO.05</t>
  </si>
  <si>
    <t>VRN - Vedlejší rozpočtové náklady</t>
  </si>
  <si>
    <t xml:space="preserve">    VRN1 - Průzkumné, geodetické a projektové práce</t>
  </si>
  <si>
    <t>742</t>
  </si>
  <si>
    <t>Elektroinstalace - slaboproud-IO.05</t>
  </si>
  <si>
    <t>0002</t>
  </si>
  <si>
    <t>Prostup stěnou včetně protipožární ucpávky</t>
  </si>
  <si>
    <t>ks</t>
  </si>
  <si>
    <t>282301523</t>
  </si>
  <si>
    <t>742110002</t>
  </si>
  <si>
    <t>Montáž trubek elektroinstalačních plastových ohebných uložených pod omítku</t>
  </si>
  <si>
    <t>m</t>
  </si>
  <si>
    <t>91615880</t>
  </si>
  <si>
    <t>https://podminky.urs.cz/item/CS_URS_2022_01/742110002</t>
  </si>
  <si>
    <t>34571065</t>
  </si>
  <si>
    <t>trubka elektroinstalační ohebná z PVC (ČSN) 2336</t>
  </si>
  <si>
    <t>2122608717</t>
  </si>
  <si>
    <t>742110505</t>
  </si>
  <si>
    <t>Montáž krabic elektroinstalačních s víčkem zapuštěných plastových odbočných čtyřhranných</t>
  </si>
  <si>
    <t>1764668718</t>
  </si>
  <si>
    <t>https://podminky.urs.cz/item/CS_URS_2022_01/742110505</t>
  </si>
  <si>
    <t>R001</t>
  </si>
  <si>
    <t>Krabice KO250</t>
  </si>
  <si>
    <t>1606501685</t>
  </si>
  <si>
    <t>6</t>
  </si>
  <si>
    <t>742121002</t>
  </si>
  <si>
    <t>Montáž kabelů sdělovacích pro vnitřní rozvody počtu žil přes 15</t>
  </si>
  <si>
    <t>227219424</t>
  </si>
  <si>
    <t>https://podminky.urs.cz/item/CS_URS_2022_01/742121002</t>
  </si>
  <si>
    <t>R002</t>
  </si>
  <si>
    <t>kabel optický</t>
  </si>
  <si>
    <t>-1265452096</t>
  </si>
  <si>
    <t>8</t>
  </si>
  <si>
    <t>767_OS01/D</t>
  </si>
  <si>
    <t>Kompletní dodávka a montáž skleněného předokenního zábradlí, systémový prvek kotvený přímo do rámu (hliník/sklo) 980x240 mm</t>
  </si>
  <si>
    <t>1034552817</t>
  </si>
  <si>
    <t>767_OS01/Dx</t>
  </si>
  <si>
    <t>Kompletní dodávka a montáž skleněného předokenního zábradlí, systémový prvek kotvený přímo do rámu (hliník/sklo) 980x340 mm</t>
  </si>
  <si>
    <t>965239879</t>
  </si>
  <si>
    <t>10</t>
  </si>
  <si>
    <t>767_OS02/D</t>
  </si>
  <si>
    <t>Kompletní dodávka a montáž skleněného předokenního zábradlí, systémový prvek kotvený přímo do rámu (hliník/sklo) 850x240 mm</t>
  </si>
  <si>
    <t>228097099</t>
  </si>
  <si>
    <t>767_OS02/Dx</t>
  </si>
  <si>
    <t>Kompletní dodávka a montáž skleněného předokenního zábradlí, systémový prvek kotvený přímo do rámu (hliník/sklo) 850x340 mm</t>
  </si>
  <si>
    <t>1737621939</t>
  </si>
  <si>
    <t>911328326</t>
  </si>
  <si>
    <t>Práce a dodávky M</t>
  </si>
  <si>
    <t>46-M</t>
  </si>
  <si>
    <t>Zemní práce při extr.mont.pracích - IO.05</t>
  </si>
  <si>
    <t>13</t>
  </si>
  <si>
    <t>460161312</t>
  </si>
  <si>
    <t>Hloubení zapažených i nezapažených kabelových rýh ručně včetně urovnání dna s přemístěním výkopku do vzdálenosti 3 m od okraje jámy nebo s naložením na dopravní prostředek šířky 50 cm hloubky 120 cm v hornině třídy těžitelnosti I skupiny 3</t>
  </si>
  <si>
    <t>64</t>
  </si>
  <si>
    <t>-1563786137</t>
  </si>
  <si>
    <t>https://podminky.urs.cz/item/CS_URS_2022_01/460161312</t>
  </si>
  <si>
    <t>14</t>
  </si>
  <si>
    <t>460671113</t>
  </si>
  <si>
    <t>Výstražná fólie z PVC pro krytí kabelů včetně vyrovnání povrchu rýhy, rozvinutí a uložení fólie šířky do 34 cm</t>
  </si>
  <si>
    <t>-1231290813</t>
  </si>
  <si>
    <t>https://podminky.urs.cz/item/CS_URS_2022_01/460671113</t>
  </si>
  <si>
    <t>0001.1</t>
  </si>
  <si>
    <t>Výstražná fólie šíře 22cm</t>
  </si>
  <si>
    <t>256</t>
  </si>
  <si>
    <t>-1693617954</t>
  </si>
  <si>
    <t>460791113</t>
  </si>
  <si>
    <t>Montáž trubek ochranných uložených volně do rýhy plastových tuhých, vnitřního průměru přes 50 do 90 mm</t>
  </si>
  <si>
    <t>-734624785</t>
  </si>
  <si>
    <t>https://podminky.urs.cz/item/CS_URS_2022_01/460791113</t>
  </si>
  <si>
    <t>17</t>
  </si>
  <si>
    <t>0001</t>
  </si>
  <si>
    <t>Trubka HDP 14/10</t>
  </si>
  <si>
    <t>133672310</t>
  </si>
  <si>
    <t>18</t>
  </si>
  <si>
    <t>58337308</t>
  </si>
  <si>
    <t>štěrkopísek frakce 0/2</t>
  </si>
  <si>
    <t>t</t>
  </si>
  <si>
    <t>-1925040914</t>
  </si>
  <si>
    <t>19</t>
  </si>
  <si>
    <t>460431332</t>
  </si>
  <si>
    <t>Zásyp kabelových rýh ručně s přemístění sypaniny ze vzdálenosti do 10 m, s uložením výkopku ve vrstvách včetně zhutnění a úpravy povrchu šířky 50 cm hloubky 120 cm z horniny třídy těžitelnosti I skupiny 3</t>
  </si>
  <si>
    <t>52930457</t>
  </si>
  <si>
    <t>https://podminky.urs.cz/item/CS_URS_2022_01/460431332</t>
  </si>
  <si>
    <t>20</t>
  </si>
  <si>
    <t>469972111</t>
  </si>
  <si>
    <t>Odvoz suti a vybouraných hmot odvoz suti a vybouraných hmot do 1 km</t>
  </si>
  <si>
    <t>1820103228</t>
  </si>
  <si>
    <t>https://podminky.urs.cz/item/CS_URS_2022_01/469972111</t>
  </si>
  <si>
    <t>469972121</t>
  </si>
  <si>
    <t>Odvoz suti a vybouraných hmot odvoz suti a vybouraných hmot Příplatek k ceně za každý další i započatý 1 km</t>
  </si>
  <si>
    <t>1221041556</t>
  </si>
  <si>
    <t>https://podminky.urs.cz/item/CS_URS_2022_01/469972121</t>
  </si>
  <si>
    <t>HZS</t>
  </si>
  <si>
    <t>Hodinové zúčtovací sazby-IO.05</t>
  </si>
  <si>
    <t>22</t>
  </si>
  <si>
    <t>HZS4212</t>
  </si>
  <si>
    <t>Hodinové zúčtovací sazby ostatních profesí revizní a kontrolní činnost revizní technik specialista</t>
  </si>
  <si>
    <t>hod</t>
  </si>
  <si>
    <t>512</t>
  </si>
  <si>
    <t>617898130</t>
  </si>
  <si>
    <t>https://podminky.urs.cz/item/CS_URS_2022_01/HZS4212</t>
  </si>
  <si>
    <t>23</t>
  </si>
  <si>
    <t>HZS4212.1</t>
  </si>
  <si>
    <t>Hodinové zúčtovací sazby revizní technik specialista</t>
  </si>
  <si>
    <t>-1764537523</t>
  </si>
  <si>
    <t>VRN</t>
  </si>
  <si>
    <t>Vedlejší rozpočtové náklady</t>
  </si>
  <si>
    <t>VRN1</t>
  </si>
  <si>
    <t>Průzkumné, geodetické a projektové práce</t>
  </si>
  <si>
    <t>24</t>
  </si>
  <si>
    <t>013294002R</t>
  </si>
  <si>
    <t>Kladečské výkresy všech prefabrikovaných konstrukcí (stropy, schodiště, trámy)</t>
  </si>
  <si>
    <t>1024</t>
  </si>
  <si>
    <t>413387127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</si>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</sst>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6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98713203" TargetMode="External" /><Relationship Id="rId2" Type="http://schemas.openxmlformats.org/officeDocument/2006/relationships/hyperlink" Target="https://podminky.urs.cz/item/CS_URS_2022_01/998766203" TargetMode="External" /><Relationship Id="rId3" Type="http://schemas.openxmlformats.org/officeDocument/2006/relationships/hyperlink" Target="https://podminky.urs.cz/item/CS_URS_2022_01/767531111" TargetMode="External" /><Relationship Id="rId4" Type="http://schemas.openxmlformats.org/officeDocument/2006/relationships/hyperlink" Target="https://podminky.urs.cz/item/CS_URS_2022_01/998767203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42110002" TargetMode="External" /><Relationship Id="rId2" Type="http://schemas.openxmlformats.org/officeDocument/2006/relationships/hyperlink" Target="https://podminky.urs.cz/item/CS_URS_2022_01/742110505" TargetMode="External" /><Relationship Id="rId3" Type="http://schemas.openxmlformats.org/officeDocument/2006/relationships/hyperlink" Target="https://podminky.urs.cz/item/CS_URS_2022_01/742121002" TargetMode="External" /><Relationship Id="rId4" Type="http://schemas.openxmlformats.org/officeDocument/2006/relationships/hyperlink" Target="https://podminky.urs.cz/item/CS_URS_2022_01/998767203" TargetMode="External" /><Relationship Id="rId5" Type="http://schemas.openxmlformats.org/officeDocument/2006/relationships/hyperlink" Target="https://podminky.urs.cz/item/CS_URS_2022_01/460161312" TargetMode="External" /><Relationship Id="rId6" Type="http://schemas.openxmlformats.org/officeDocument/2006/relationships/hyperlink" Target="https://podminky.urs.cz/item/CS_URS_2022_01/460671113" TargetMode="External" /><Relationship Id="rId7" Type="http://schemas.openxmlformats.org/officeDocument/2006/relationships/hyperlink" Target="https://podminky.urs.cz/item/CS_URS_2022_01/460791113" TargetMode="External" /><Relationship Id="rId8" Type="http://schemas.openxmlformats.org/officeDocument/2006/relationships/hyperlink" Target="https://podminky.urs.cz/item/CS_URS_2022_01/460431332" TargetMode="External" /><Relationship Id="rId9" Type="http://schemas.openxmlformats.org/officeDocument/2006/relationships/hyperlink" Target="https://podminky.urs.cz/item/CS_URS_2022_01/469972111" TargetMode="External" /><Relationship Id="rId10" Type="http://schemas.openxmlformats.org/officeDocument/2006/relationships/hyperlink" Target="https://podminky.urs.cz/item/CS_URS_2022_01/469972121" TargetMode="External" /><Relationship Id="rId11" Type="http://schemas.openxmlformats.org/officeDocument/2006/relationships/hyperlink" Target="https://podminky.urs.cz/item/CS_URS_2022_01/HZS4212" TargetMode="External" /><Relationship Id="rId1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21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24</v>
      </c>
      <c r="AL8" s="20"/>
      <c r="AM8" s="20"/>
      <c r="AN8" s="31" t="s">
        <v>25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27</v>
      </c>
      <c r="AL10" s="20"/>
      <c r="AM10" s="20"/>
      <c r="AN10" s="25" t="s">
        <v>28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30</v>
      </c>
      <c r="AL11" s="20"/>
      <c r="AM11" s="20"/>
      <c r="AN11" s="25" t="s">
        <v>31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32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27</v>
      </c>
      <c r="AL13" s="20"/>
      <c r="AM13" s="20"/>
      <c r="AN13" s="32" t="s">
        <v>33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33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30</v>
      </c>
      <c r="AL14" s="20"/>
      <c r="AM14" s="20"/>
      <c r="AN14" s="32" t="s">
        <v>33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34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27</v>
      </c>
      <c r="AL16" s="20"/>
      <c r="AM16" s="20"/>
      <c r="AN16" s="25" t="s">
        <v>35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30</v>
      </c>
      <c r="AL17" s="20"/>
      <c r="AM17" s="20"/>
      <c r="AN17" s="25" t="s">
        <v>31</v>
      </c>
      <c r="AO17" s="20"/>
      <c r="AP17" s="20"/>
      <c r="AQ17" s="20"/>
      <c r="AR17" s="18"/>
      <c r="BE17" s="29"/>
      <c r="BS17" s="15" t="s">
        <v>37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38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27</v>
      </c>
      <c r="AL19" s="20"/>
      <c r="AM19" s="20"/>
      <c r="AN19" s="25" t="s">
        <v>39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40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30</v>
      </c>
      <c r="AL20" s="20"/>
      <c r="AM20" s="20"/>
      <c r="AN20" s="25" t="s">
        <v>41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42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4" t="s">
        <v>43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44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45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46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47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48</v>
      </c>
      <c r="E29" s="45"/>
      <c r="F29" s="30" t="s">
        <v>49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50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51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52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53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0"/>
      <c r="D35" s="51" t="s">
        <v>54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55</v>
      </c>
      <c r="U35" s="52"/>
      <c r="V35" s="52"/>
      <c r="W35" s="52"/>
      <c r="X35" s="54" t="s">
        <v>56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pans="1:57" s="2" customFormat="1" ht="6.95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pans="1:57" s="2" customFormat="1" ht="24.95" customHeight="1">
      <c r="A42" s="36"/>
      <c r="B42" s="37"/>
      <c r="C42" s="21" t="s">
        <v>57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1"/>
      <c r="C44" s="30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20220526_1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E44" s="4"/>
    </row>
    <row r="45" spans="1:57" s="5" customFormat="1" ht="36.95" customHeight="1">
      <c r="A45" s="5"/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Přístavba a celková rekonstrukce domu sociální péče Kralovice - 1.ETAPA, vč. ZL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22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 xml:space="preserve">Plzeňská třída 345, 331 41  Kralovice u Rakovníka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24</v>
      </c>
      <c r="AJ47" s="38"/>
      <c r="AK47" s="38"/>
      <c r="AL47" s="38"/>
      <c r="AM47" s="70" t="str">
        <f>IF(AN8="","",AN8)</f>
        <v>26. 5. 2022</v>
      </c>
      <c r="AN47" s="70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30" t="s">
        <v>26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>Dům sociální péče Kralovice, p.o.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34</v>
      </c>
      <c r="AJ49" s="38"/>
      <c r="AK49" s="38"/>
      <c r="AL49" s="38"/>
      <c r="AM49" s="71" t="str">
        <f>IF(E17="","",E17)</f>
        <v>Řezanina &amp; Bartoň, s.r.o.</v>
      </c>
      <c r="AN49" s="62"/>
      <c r="AO49" s="62"/>
      <c r="AP49" s="62"/>
      <c r="AQ49" s="38"/>
      <c r="AR49" s="42"/>
      <c r="AS49" s="72" t="s">
        <v>58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pans="1:57" s="2" customFormat="1" ht="15.15" customHeight="1">
      <c r="A50" s="36"/>
      <c r="B50" s="37"/>
      <c r="C50" s="30" t="s">
        <v>32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38</v>
      </c>
      <c r="AJ50" s="38"/>
      <c r="AK50" s="38"/>
      <c r="AL50" s="38"/>
      <c r="AM50" s="71" t="str">
        <f>IF(E20="","",E20)</f>
        <v>BACing s.r.o.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pans="1:57" s="2" customFormat="1" ht="29.25" customHeight="1">
      <c r="A52" s="36"/>
      <c r="B52" s="37"/>
      <c r="C52" s="84" t="s">
        <v>59</v>
      </c>
      <c r="D52" s="85"/>
      <c r="E52" s="85"/>
      <c r="F52" s="85"/>
      <c r="G52" s="85"/>
      <c r="H52" s="86"/>
      <c r="I52" s="87" t="s">
        <v>60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61</v>
      </c>
      <c r="AH52" s="85"/>
      <c r="AI52" s="85"/>
      <c r="AJ52" s="85"/>
      <c r="AK52" s="85"/>
      <c r="AL52" s="85"/>
      <c r="AM52" s="85"/>
      <c r="AN52" s="87" t="s">
        <v>62</v>
      </c>
      <c r="AO52" s="85"/>
      <c r="AP52" s="85"/>
      <c r="AQ52" s="89" t="s">
        <v>63</v>
      </c>
      <c r="AR52" s="42"/>
      <c r="AS52" s="90" t="s">
        <v>64</v>
      </c>
      <c r="AT52" s="91" t="s">
        <v>65</v>
      </c>
      <c r="AU52" s="91" t="s">
        <v>66</v>
      </c>
      <c r="AV52" s="91" t="s">
        <v>67</v>
      </c>
      <c r="AW52" s="91" t="s">
        <v>68</v>
      </c>
      <c r="AX52" s="91" t="s">
        <v>69</v>
      </c>
      <c r="AY52" s="91" t="s">
        <v>70</v>
      </c>
      <c r="AZ52" s="91" t="s">
        <v>71</v>
      </c>
      <c r="BA52" s="91" t="s">
        <v>72</v>
      </c>
      <c r="BB52" s="91" t="s">
        <v>73</v>
      </c>
      <c r="BC52" s="91" t="s">
        <v>74</v>
      </c>
      <c r="BD52" s="92" t="s">
        <v>75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pans="1:90" s="6" customFormat="1" ht="32.4" customHeight="1">
      <c r="A54" s="6"/>
      <c r="B54" s="96"/>
      <c r="C54" s="97" t="s">
        <v>76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ROUND(AG55+AG56,2)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77</v>
      </c>
      <c r="AR54" s="102"/>
      <c r="AS54" s="103">
        <f>ROUND(AS55+AS56,2)</f>
        <v>0</v>
      </c>
      <c r="AT54" s="104">
        <f>ROUND(SUM(AV54:AW54),2)</f>
        <v>0</v>
      </c>
      <c r="AU54" s="105">
        <f>ROUND(AU55+AU56,5)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ROUND(AZ55+AZ56,2)</f>
        <v>0</v>
      </c>
      <c r="BA54" s="104">
        <f>ROUND(BA55+BA56,2)</f>
        <v>0</v>
      </c>
      <c r="BB54" s="104">
        <f>ROUND(BB55+BB56,2)</f>
        <v>0</v>
      </c>
      <c r="BC54" s="104">
        <f>ROUND(BC55+BC56,2)</f>
        <v>0</v>
      </c>
      <c r="BD54" s="106">
        <f>ROUND(BD55+BD56,2)</f>
        <v>0</v>
      </c>
      <c r="BE54" s="6"/>
      <c r="BS54" s="107" t="s">
        <v>78</v>
      </c>
      <c r="BT54" s="107" t="s">
        <v>79</v>
      </c>
      <c r="BU54" s="108" t="s">
        <v>80</v>
      </c>
      <c r="BV54" s="107" t="s">
        <v>81</v>
      </c>
      <c r="BW54" s="107" t="s">
        <v>5</v>
      </c>
      <c r="BX54" s="107" t="s">
        <v>82</v>
      </c>
      <c r="CL54" s="107" t="s">
        <v>19</v>
      </c>
    </row>
    <row r="55" spans="1:91" s="7" customFormat="1" ht="37.5" customHeight="1">
      <c r="A55" s="109" t="s">
        <v>83</v>
      </c>
      <c r="B55" s="110"/>
      <c r="C55" s="111"/>
      <c r="D55" s="112" t="s">
        <v>84</v>
      </c>
      <c r="E55" s="112"/>
      <c r="F55" s="112"/>
      <c r="G55" s="112"/>
      <c r="H55" s="112"/>
      <c r="I55" s="113"/>
      <c r="J55" s="112" t="s">
        <v>85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'I. - 1. etapa přístavby a...'!J30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86</v>
      </c>
      <c r="AR55" s="116"/>
      <c r="AS55" s="117">
        <v>0</v>
      </c>
      <c r="AT55" s="118">
        <f>ROUND(SUM(AV55:AW55),2)</f>
        <v>0</v>
      </c>
      <c r="AU55" s="119">
        <f>'I. - 1. etapa přístavby a...'!P80</f>
        <v>0</v>
      </c>
      <c r="AV55" s="118">
        <f>'I. - 1. etapa přístavby a...'!J33</f>
        <v>0</v>
      </c>
      <c r="AW55" s="118">
        <f>'I. - 1. etapa přístavby a...'!J34</f>
        <v>0</v>
      </c>
      <c r="AX55" s="118">
        <f>'I. - 1. etapa přístavby a...'!J35</f>
        <v>0</v>
      </c>
      <c r="AY55" s="118">
        <f>'I. - 1. etapa přístavby a...'!J36</f>
        <v>0</v>
      </c>
      <c r="AZ55" s="118">
        <f>'I. - 1. etapa přístavby a...'!F33</f>
        <v>0</v>
      </c>
      <c r="BA55" s="118">
        <f>'I. - 1. etapa přístavby a...'!F34</f>
        <v>0</v>
      </c>
      <c r="BB55" s="118">
        <f>'I. - 1. etapa přístavby a...'!F35</f>
        <v>0</v>
      </c>
      <c r="BC55" s="118">
        <f>'I. - 1. etapa přístavby a...'!F36</f>
        <v>0</v>
      </c>
      <c r="BD55" s="120">
        <f>'I. - 1. etapa přístavby a...'!F37</f>
        <v>0</v>
      </c>
      <c r="BE55" s="7"/>
      <c r="BT55" s="121" t="s">
        <v>87</v>
      </c>
      <c r="BV55" s="121" t="s">
        <v>81</v>
      </c>
      <c r="BW55" s="121" t="s">
        <v>88</v>
      </c>
      <c r="BX55" s="121" t="s">
        <v>5</v>
      </c>
      <c r="CL55" s="121" t="s">
        <v>19</v>
      </c>
      <c r="CM55" s="121" t="s">
        <v>89</v>
      </c>
    </row>
    <row r="56" spans="1:91" s="7" customFormat="1" ht="24.75" customHeight="1">
      <c r="A56" s="7"/>
      <c r="B56" s="110"/>
      <c r="C56" s="111"/>
      <c r="D56" s="112" t="s">
        <v>90</v>
      </c>
      <c r="E56" s="112"/>
      <c r="F56" s="112"/>
      <c r="G56" s="112"/>
      <c r="H56" s="112"/>
      <c r="I56" s="113"/>
      <c r="J56" s="112" t="s">
        <v>91</v>
      </c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22">
        <f>ROUND(SUM(AG57:AG58),2)</f>
        <v>0</v>
      </c>
      <c r="AH56" s="113"/>
      <c r="AI56" s="113"/>
      <c r="AJ56" s="113"/>
      <c r="AK56" s="113"/>
      <c r="AL56" s="113"/>
      <c r="AM56" s="113"/>
      <c r="AN56" s="114">
        <f>SUM(AG56,AT56)</f>
        <v>0</v>
      </c>
      <c r="AO56" s="113"/>
      <c r="AP56" s="113"/>
      <c r="AQ56" s="115" t="s">
        <v>86</v>
      </c>
      <c r="AR56" s="116"/>
      <c r="AS56" s="117">
        <f>ROUND(SUM(AS57:AS58),2)</f>
        <v>0</v>
      </c>
      <c r="AT56" s="118">
        <f>ROUND(SUM(AV56:AW56),2)</f>
        <v>0</v>
      </c>
      <c r="AU56" s="119">
        <f>ROUND(SUM(AU57:AU58),5)</f>
        <v>0</v>
      </c>
      <c r="AV56" s="118">
        <f>ROUND(AZ56*L29,2)</f>
        <v>0</v>
      </c>
      <c r="AW56" s="118">
        <f>ROUND(BA56*L30,2)</f>
        <v>0</v>
      </c>
      <c r="AX56" s="118">
        <f>ROUND(BB56*L29,2)</f>
        <v>0</v>
      </c>
      <c r="AY56" s="118">
        <f>ROUND(BC56*L30,2)</f>
        <v>0</v>
      </c>
      <c r="AZ56" s="118">
        <f>ROUND(SUM(AZ57:AZ58),2)</f>
        <v>0</v>
      </c>
      <c r="BA56" s="118">
        <f>ROUND(SUM(BA57:BA58),2)</f>
        <v>0</v>
      </c>
      <c r="BB56" s="118">
        <f>ROUND(SUM(BB57:BB58),2)</f>
        <v>0</v>
      </c>
      <c r="BC56" s="118">
        <f>ROUND(SUM(BC57:BC58),2)</f>
        <v>0</v>
      </c>
      <c r="BD56" s="120">
        <f>ROUND(SUM(BD57:BD58),2)</f>
        <v>0</v>
      </c>
      <c r="BE56" s="7"/>
      <c r="BS56" s="121" t="s">
        <v>78</v>
      </c>
      <c r="BT56" s="121" t="s">
        <v>87</v>
      </c>
      <c r="BU56" s="121" t="s">
        <v>80</v>
      </c>
      <c r="BV56" s="121" t="s">
        <v>81</v>
      </c>
      <c r="BW56" s="121" t="s">
        <v>92</v>
      </c>
      <c r="BX56" s="121" t="s">
        <v>5</v>
      </c>
      <c r="CL56" s="121" t="s">
        <v>19</v>
      </c>
      <c r="CM56" s="121" t="s">
        <v>89</v>
      </c>
    </row>
    <row r="57" spans="1:90" s="4" customFormat="1" ht="23.25" customHeight="1">
      <c r="A57" s="109" t="s">
        <v>83</v>
      </c>
      <c r="B57" s="61"/>
      <c r="C57" s="123"/>
      <c r="D57" s="123"/>
      <c r="E57" s="124" t="s">
        <v>93</v>
      </c>
      <c r="F57" s="124"/>
      <c r="G57" s="124"/>
      <c r="H57" s="124"/>
      <c r="I57" s="124"/>
      <c r="J57" s="123"/>
      <c r="K57" s="124" t="s">
        <v>94</v>
      </c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5">
        <f>'ZL1 k VV - Dotazy č.4'!J32</f>
        <v>0</v>
      </c>
      <c r="AH57" s="123"/>
      <c r="AI57" s="123"/>
      <c r="AJ57" s="123"/>
      <c r="AK57" s="123"/>
      <c r="AL57" s="123"/>
      <c r="AM57" s="123"/>
      <c r="AN57" s="125">
        <f>SUM(AG57,AT57)</f>
        <v>0</v>
      </c>
      <c r="AO57" s="123"/>
      <c r="AP57" s="123"/>
      <c r="AQ57" s="126" t="s">
        <v>95</v>
      </c>
      <c r="AR57" s="63"/>
      <c r="AS57" s="127">
        <v>0</v>
      </c>
      <c r="AT57" s="128">
        <f>ROUND(SUM(AV57:AW57),2)</f>
        <v>0</v>
      </c>
      <c r="AU57" s="129">
        <f>'ZL1 k VV - Dotazy č.4'!P89</f>
        <v>0</v>
      </c>
      <c r="AV57" s="128">
        <f>'ZL1 k VV - Dotazy č.4'!J35</f>
        <v>0</v>
      </c>
      <c r="AW57" s="128">
        <f>'ZL1 k VV - Dotazy č.4'!J36</f>
        <v>0</v>
      </c>
      <c r="AX57" s="128">
        <f>'ZL1 k VV - Dotazy č.4'!J37</f>
        <v>0</v>
      </c>
      <c r="AY57" s="128">
        <f>'ZL1 k VV - Dotazy č.4'!J38</f>
        <v>0</v>
      </c>
      <c r="AZ57" s="128">
        <f>'ZL1 k VV - Dotazy č.4'!F35</f>
        <v>0</v>
      </c>
      <c r="BA57" s="128">
        <f>'ZL1 k VV - Dotazy č.4'!F36</f>
        <v>0</v>
      </c>
      <c r="BB57" s="128">
        <f>'ZL1 k VV - Dotazy č.4'!F37</f>
        <v>0</v>
      </c>
      <c r="BC57" s="128">
        <f>'ZL1 k VV - Dotazy č.4'!F38</f>
        <v>0</v>
      </c>
      <c r="BD57" s="130">
        <f>'ZL1 k VV - Dotazy č.4'!F39</f>
        <v>0</v>
      </c>
      <c r="BE57" s="4"/>
      <c r="BT57" s="131" t="s">
        <v>89</v>
      </c>
      <c r="BV57" s="131" t="s">
        <v>81</v>
      </c>
      <c r="BW57" s="131" t="s">
        <v>96</v>
      </c>
      <c r="BX57" s="131" t="s">
        <v>92</v>
      </c>
      <c r="CL57" s="131" t="s">
        <v>19</v>
      </c>
    </row>
    <row r="58" spans="1:90" s="4" customFormat="1" ht="23.25" customHeight="1">
      <c r="A58" s="109" t="s">
        <v>83</v>
      </c>
      <c r="B58" s="61"/>
      <c r="C58" s="123"/>
      <c r="D58" s="123"/>
      <c r="E58" s="124" t="s">
        <v>97</v>
      </c>
      <c r="F58" s="124"/>
      <c r="G58" s="124"/>
      <c r="H58" s="124"/>
      <c r="I58" s="124"/>
      <c r="J58" s="123"/>
      <c r="K58" s="124" t="s">
        <v>98</v>
      </c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5">
        <f>'ZL2 k VV - Dotazy č.5 a 7'!J32</f>
        <v>0</v>
      </c>
      <c r="AH58" s="123"/>
      <c r="AI58" s="123"/>
      <c r="AJ58" s="123"/>
      <c r="AK58" s="123"/>
      <c r="AL58" s="123"/>
      <c r="AM58" s="123"/>
      <c r="AN58" s="125">
        <f>SUM(AG58,AT58)</f>
        <v>0</v>
      </c>
      <c r="AO58" s="123"/>
      <c r="AP58" s="123"/>
      <c r="AQ58" s="126" t="s">
        <v>95</v>
      </c>
      <c r="AR58" s="63"/>
      <c r="AS58" s="132">
        <v>0</v>
      </c>
      <c r="AT58" s="133">
        <f>ROUND(SUM(AV58:AW58),2)</f>
        <v>0</v>
      </c>
      <c r="AU58" s="134">
        <f>'ZL2 k VV - Dotazy č.5 a 7'!P93</f>
        <v>0</v>
      </c>
      <c r="AV58" s="133">
        <f>'ZL2 k VV - Dotazy č.5 a 7'!J35</f>
        <v>0</v>
      </c>
      <c r="AW58" s="133">
        <f>'ZL2 k VV - Dotazy č.5 a 7'!J36</f>
        <v>0</v>
      </c>
      <c r="AX58" s="133">
        <f>'ZL2 k VV - Dotazy č.5 a 7'!J37</f>
        <v>0</v>
      </c>
      <c r="AY58" s="133">
        <f>'ZL2 k VV - Dotazy č.5 a 7'!J38</f>
        <v>0</v>
      </c>
      <c r="AZ58" s="133">
        <f>'ZL2 k VV - Dotazy č.5 a 7'!F35</f>
        <v>0</v>
      </c>
      <c r="BA58" s="133">
        <f>'ZL2 k VV - Dotazy č.5 a 7'!F36</f>
        <v>0</v>
      </c>
      <c r="BB58" s="133">
        <f>'ZL2 k VV - Dotazy č.5 a 7'!F37</f>
        <v>0</v>
      </c>
      <c r="BC58" s="133">
        <f>'ZL2 k VV - Dotazy č.5 a 7'!F38</f>
        <v>0</v>
      </c>
      <c r="BD58" s="135">
        <f>'ZL2 k VV - Dotazy č.5 a 7'!F39</f>
        <v>0</v>
      </c>
      <c r="BE58" s="4"/>
      <c r="BT58" s="131" t="s">
        <v>89</v>
      </c>
      <c r="BV58" s="131" t="s">
        <v>81</v>
      </c>
      <c r="BW58" s="131" t="s">
        <v>99</v>
      </c>
      <c r="BX58" s="131" t="s">
        <v>92</v>
      </c>
      <c r="CL58" s="131" t="s">
        <v>19</v>
      </c>
    </row>
    <row r="59" spans="1:57" s="2" customFormat="1" ht="30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2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s="2" customFormat="1" ht="6.95" customHeight="1">
      <c r="A60" s="36"/>
      <c r="B60" s="5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42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</sheetData>
  <sheetProtection password="CC3D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AN52:AP52"/>
    <mergeCell ref="I52:AF52"/>
    <mergeCell ref="AN55:AP55"/>
    <mergeCell ref="D55:H55"/>
    <mergeCell ref="J55:AF55"/>
    <mergeCell ref="AG55:AM55"/>
    <mergeCell ref="D56:H56"/>
    <mergeCell ref="J56:AF56"/>
    <mergeCell ref="AN56:AP56"/>
    <mergeCell ref="AG56:AM56"/>
    <mergeCell ref="K57:AF57"/>
    <mergeCell ref="AN57:AP57"/>
    <mergeCell ref="E57:I57"/>
    <mergeCell ref="AG57:AM57"/>
    <mergeCell ref="AG58:AM58"/>
    <mergeCell ref="AN58:AP58"/>
    <mergeCell ref="E58:I58"/>
    <mergeCell ref="K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55" location="'I. - 1. etapa přístavby a...'!C2" display="/"/>
    <hyperlink ref="A57" location="'ZL1 k VV - Dotazy č.4'!C2" display="/"/>
    <hyperlink ref="A58" location="'ZL2 k VV - Dotazy č.5 a 7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8"/>
      <c r="AT3" s="15" t="s">
        <v>89</v>
      </c>
    </row>
    <row r="4" spans="2:46" s="1" customFormat="1" ht="24.95" customHeight="1">
      <c r="B4" s="18"/>
      <c r="D4" s="138" t="s">
        <v>100</v>
      </c>
      <c r="L4" s="18"/>
      <c r="M4" s="13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0" t="s">
        <v>16</v>
      </c>
      <c r="L6" s="18"/>
    </row>
    <row r="7" spans="2:12" s="1" customFormat="1" ht="16.5" customHeight="1">
      <c r="B7" s="18"/>
      <c r="E7" s="141" t="str">
        <f>'Rekapitulace stavby'!K6</f>
        <v>Přístavba a celková rekonstrukce domu sociální péče Kralovice - 1.ETAPA, vč. ZL</v>
      </c>
      <c r="F7" s="140"/>
      <c r="G7" s="140"/>
      <c r="H7" s="140"/>
      <c r="L7" s="18"/>
    </row>
    <row r="8" spans="1:31" s="2" customFormat="1" ht="12" customHeight="1">
      <c r="A8" s="36"/>
      <c r="B8" s="42"/>
      <c r="C8" s="36"/>
      <c r="D8" s="140" t="s">
        <v>101</v>
      </c>
      <c r="E8" s="36"/>
      <c r="F8" s="36"/>
      <c r="G8" s="36"/>
      <c r="H8" s="36"/>
      <c r="I8" s="36"/>
      <c r="J8" s="36"/>
      <c r="K8" s="36"/>
      <c r="L8" s="14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30" customHeight="1">
      <c r="A9" s="36"/>
      <c r="B9" s="42"/>
      <c r="C9" s="36"/>
      <c r="D9" s="36"/>
      <c r="E9" s="143" t="s">
        <v>102</v>
      </c>
      <c r="F9" s="36"/>
      <c r="G9" s="36"/>
      <c r="H9" s="36"/>
      <c r="I9" s="36"/>
      <c r="J9" s="36"/>
      <c r="K9" s="36"/>
      <c r="L9" s="14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4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31" t="s">
        <v>19</v>
      </c>
      <c r="G11" s="36"/>
      <c r="H11" s="36"/>
      <c r="I11" s="140" t="s">
        <v>20</v>
      </c>
      <c r="J11" s="131" t="s">
        <v>77</v>
      </c>
      <c r="K11" s="36"/>
      <c r="L11" s="14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22</v>
      </c>
      <c r="E12" s="36"/>
      <c r="F12" s="131" t="s">
        <v>23</v>
      </c>
      <c r="G12" s="36"/>
      <c r="H12" s="36"/>
      <c r="I12" s="140" t="s">
        <v>24</v>
      </c>
      <c r="J12" s="144" t="str">
        <f>'Rekapitulace stavby'!AN8</f>
        <v>26. 5. 2022</v>
      </c>
      <c r="K12" s="36"/>
      <c r="L12" s="14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4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26</v>
      </c>
      <c r="E14" s="36"/>
      <c r="F14" s="36"/>
      <c r="G14" s="36"/>
      <c r="H14" s="36"/>
      <c r="I14" s="140" t="s">
        <v>27</v>
      </c>
      <c r="J14" s="131" t="s">
        <v>28</v>
      </c>
      <c r="K14" s="36"/>
      <c r="L14" s="14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1" t="s">
        <v>29</v>
      </c>
      <c r="F15" s="36"/>
      <c r="G15" s="36"/>
      <c r="H15" s="36"/>
      <c r="I15" s="140" t="s">
        <v>30</v>
      </c>
      <c r="J15" s="131" t="s">
        <v>31</v>
      </c>
      <c r="K15" s="36"/>
      <c r="L15" s="14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4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32</v>
      </c>
      <c r="E17" s="36"/>
      <c r="F17" s="36"/>
      <c r="G17" s="36"/>
      <c r="H17" s="36"/>
      <c r="I17" s="140" t="s">
        <v>27</v>
      </c>
      <c r="J17" s="31" t="str">
        <f>'Rekapitulace stavby'!AN13</f>
        <v>Vyplň údaj</v>
      </c>
      <c r="K17" s="36"/>
      <c r="L17" s="14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1"/>
      <c r="G18" s="131"/>
      <c r="H18" s="131"/>
      <c r="I18" s="140" t="s">
        <v>30</v>
      </c>
      <c r="J18" s="31" t="str">
        <f>'Rekapitulace stavby'!AN14</f>
        <v>Vyplň údaj</v>
      </c>
      <c r="K18" s="36"/>
      <c r="L18" s="14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4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34</v>
      </c>
      <c r="E20" s="36"/>
      <c r="F20" s="36"/>
      <c r="G20" s="36"/>
      <c r="H20" s="36"/>
      <c r="I20" s="140" t="s">
        <v>27</v>
      </c>
      <c r="J20" s="131" t="s">
        <v>35</v>
      </c>
      <c r="K20" s="36"/>
      <c r="L20" s="14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1" t="s">
        <v>36</v>
      </c>
      <c r="F21" s="36"/>
      <c r="G21" s="36"/>
      <c r="H21" s="36"/>
      <c r="I21" s="140" t="s">
        <v>30</v>
      </c>
      <c r="J21" s="131" t="s">
        <v>31</v>
      </c>
      <c r="K21" s="36"/>
      <c r="L21" s="14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4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38</v>
      </c>
      <c r="E23" s="36"/>
      <c r="F23" s="36"/>
      <c r="G23" s="36"/>
      <c r="H23" s="36"/>
      <c r="I23" s="140" t="s">
        <v>27</v>
      </c>
      <c r="J23" s="131" t="s">
        <v>39</v>
      </c>
      <c r="K23" s="36"/>
      <c r="L23" s="14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1" t="s">
        <v>40</v>
      </c>
      <c r="F24" s="36"/>
      <c r="G24" s="36"/>
      <c r="H24" s="36"/>
      <c r="I24" s="140" t="s">
        <v>30</v>
      </c>
      <c r="J24" s="131" t="s">
        <v>41</v>
      </c>
      <c r="K24" s="36"/>
      <c r="L24" s="14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4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42</v>
      </c>
      <c r="E26" s="36"/>
      <c r="F26" s="36"/>
      <c r="G26" s="36"/>
      <c r="H26" s="36"/>
      <c r="I26" s="36"/>
      <c r="J26" s="36"/>
      <c r="K26" s="36"/>
      <c r="L26" s="14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5"/>
      <c r="B27" s="146"/>
      <c r="C27" s="145"/>
      <c r="D27" s="145"/>
      <c r="E27" s="147" t="s">
        <v>77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4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9"/>
      <c r="E29" s="149"/>
      <c r="F29" s="149"/>
      <c r="G29" s="149"/>
      <c r="H29" s="149"/>
      <c r="I29" s="149"/>
      <c r="J29" s="149"/>
      <c r="K29" s="149"/>
      <c r="L29" s="14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0" t="s">
        <v>44</v>
      </c>
      <c r="E30" s="36"/>
      <c r="F30" s="36"/>
      <c r="G30" s="36"/>
      <c r="H30" s="36"/>
      <c r="I30" s="36"/>
      <c r="J30" s="151">
        <f>ROUND(J80,2)</f>
        <v>0</v>
      </c>
      <c r="K30" s="36"/>
      <c r="L30" s="14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9"/>
      <c r="E31" s="149"/>
      <c r="F31" s="149"/>
      <c r="G31" s="149"/>
      <c r="H31" s="149"/>
      <c r="I31" s="149"/>
      <c r="J31" s="149"/>
      <c r="K31" s="149"/>
      <c r="L31" s="14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2" t="s">
        <v>46</v>
      </c>
      <c r="G32" s="36"/>
      <c r="H32" s="36"/>
      <c r="I32" s="152" t="s">
        <v>45</v>
      </c>
      <c r="J32" s="152" t="s">
        <v>47</v>
      </c>
      <c r="K32" s="36"/>
      <c r="L32" s="14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3" t="s">
        <v>48</v>
      </c>
      <c r="E33" s="140" t="s">
        <v>49</v>
      </c>
      <c r="F33" s="154">
        <f>ROUND((SUM(BE80:BE83)),2)</f>
        <v>0</v>
      </c>
      <c r="G33" s="36"/>
      <c r="H33" s="36"/>
      <c r="I33" s="155">
        <v>0.21</v>
      </c>
      <c r="J33" s="154">
        <f>ROUND(((SUM(BE80:BE83))*I33),2)</f>
        <v>0</v>
      </c>
      <c r="K33" s="36"/>
      <c r="L33" s="14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50</v>
      </c>
      <c r="F34" s="154">
        <f>ROUND((SUM(BF80:BF83)),2)</f>
        <v>0</v>
      </c>
      <c r="G34" s="36"/>
      <c r="H34" s="36"/>
      <c r="I34" s="155">
        <v>0.15</v>
      </c>
      <c r="J34" s="154">
        <f>ROUND(((SUM(BF80:BF83))*I34),2)</f>
        <v>0</v>
      </c>
      <c r="K34" s="36"/>
      <c r="L34" s="14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51</v>
      </c>
      <c r="F35" s="154">
        <f>ROUND((SUM(BG80:BG83)),2)</f>
        <v>0</v>
      </c>
      <c r="G35" s="36"/>
      <c r="H35" s="36"/>
      <c r="I35" s="155">
        <v>0.21</v>
      </c>
      <c r="J35" s="154">
        <f>0</f>
        <v>0</v>
      </c>
      <c r="K35" s="36"/>
      <c r="L35" s="14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52</v>
      </c>
      <c r="F36" s="154">
        <f>ROUND((SUM(BH80:BH83)),2)</f>
        <v>0</v>
      </c>
      <c r="G36" s="36"/>
      <c r="H36" s="36"/>
      <c r="I36" s="155">
        <v>0.15</v>
      </c>
      <c r="J36" s="154">
        <f>0</f>
        <v>0</v>
      </c>
      <c r="K36" s="36"/>
      <c r="L36" s="14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53</v>
      </c>
      <c r="F37" s="154">
        <f>ROUND((SUM(BI80:BI83)),2)</f>
        <v>0</v>
      </c>
      <c r="G37" s="36"/>
      <c r="H37" s="36"/>
      <c r="I37" s="155">
        <v>0</v>
      </c>
      <c r="J37" s="154">
        <f>0</f>
        <v>0</v>
      </c>
      <c r="K37" s="36"/>
      <c r="L37" s="14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4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6"/>
      <c r="D39" s="157" t="s">
        <v>54</v>
      </c>
      <c r="E39" s="158"/>
      <c r="F39" s="158"/>
      <c r="G39" s="159" t="s">
        <v>55</v>
      </c>
      <c r="H39" s="160" t="s">
        <v>56</v>
      </c>
      <c r="I39" s="158"/>
      <c r="J39" s="161">
        <f>SUM(J30:J37)</f>
        <v>0</v>
      </c>
      <c r="K39" s="162"/>
      <c r="L39" s="14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63"/>
      <c r="C40" s="164"/>
      <c r="D40" s="164"/>
      <c r="E40" s="164"/>
      <c r="F40" s="164"/>
      <c r="G40" s="164"/>
      <c r="H40" s="164"/>
      <c r="I40" s="164"/>
      <c r="J40" s="164"/>
      <c r="K40" s="164"/>
      <c r="L40" s="14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65"/>
      <c r="C44" s="166"/>
      <c r="D44" s="166"/>
      <c r="E44" s="166"/>
      <c r="F44" s="166"/>
      <c r="G44" s="166"/>
      <c r="H44" s="166"/>
      <c r="I44" s="166"/>
      <c r="J44" s="166"/>
      <c r="K44" s="166"/>
      <c r="L44" s="14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103</v>
      </c>
      <c r="D45" s="38"/>
      <c r="E45" s="38"/>
      <c r="F45" s="38"/>
      <c r="G45" s="38"/>
      <c r="H45" s="38"/>
      <c r="I45" s="38"/>
      <c r="J45" s="38"/>
      <c r="K45" s="38"/>
      <c r="L45" s="14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4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4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67" t="str">
        <f>E7</f>
        <v>Přístavba a celková rekonstrukce domu sociální péče Kralovice - 1.ETAPA, vč. ZL</v>
      </c>
      <c r="F48" s="30"/>
      <c r="G48" s="30"/>
      <c r="H48" s="30"/>
      <c r="I48" s="38"/>
      <c r="J48" s="38"/>
      <c r="K48" s="38"/>
      <c r="L48" s="14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101</v>
      </c>
      <c r="D49" s="38"/>
      <c r="E49" s="38"/>
      <c r="F49" s="38"/>
      <c r="G49" s="38"/>
      <c r="H49" s="38"/>
      <c r="I49" s="38"/>
      <c r="J49" s="38"/>
      <c r="K49" s="38"/>
      <c r="L49" s="14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30" customHeight="1">
      <c r="A50" s="36"/>
      <c r="B50" s="37"/>
      <c r="C50" s="38"/>
      <c r="D50" s="38"/>
      <c r="E50" s="67" t="str">
        <f>E9</f>
        <v>I. - 1. etapa přístavby a celkové rekonstrukce DSP Kralovice - rozpočet dle zadávacího řízení</v>
      </c>
      <c r="F50" s="38"/>
      <c r="G50" s="38"/>
      <c r="H50" s="38"/>
      <c r="I50" s="38"/>
      <c r="J50" s="38"/>
      <c r="K50" s="38"/>
      <c r="L50" s="14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4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5" t="str">
        <f>F12</f>
        <v xml:space="preserve">Plzeňská třída 345, 331 41  Kralovice u Rakovníka</v>
      </c>
      <c r="G52" s="38"/>
      <c r="H52" s="38"/>
      <c r="I52" s="30" t="s">
        <v>24</v>
      </c>
      <c r="J52" s="70" t="str">
        <f>IF(J12="","",J12)</f>
        <v>26. 5. 2022</v>
      </c>
      <c r="K52" s="38"/>
      <c r="L52" s="14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4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26</v>
      </c>
      <c r="D54" s="38"/>
      <c r="E54" s="38"/>
      <c r="F54" s="25" t="str">
        <f>E15</f>
        <v>Dům sociální péče Kralovice, p.o.</v>
      </c>
      <c r="G54" s="38"/>
      <c r="H54" s="38"/>
      <c r="I54" s="30" t="s">
        <v>34</v>
      </c>
      <c r="J54" s="34" t="str">
        <f>E21</f>
        <v>Řezanina &amp; Bartoň, s.r.o.</v>
      </c>
      <c r="K54" s="38"/>
      <c r="L54" s="14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0" t="s">
        <v>32</v>
      </c>
      <c r="D55" s="38"/>
      <c r="E55" s="38"/>
      <c r="F55" s="25" t="str">
        <f>IF(E18="","",E18)</f>
        <v>Vyplň údaj</v>
      </c>
      <c r="G55" s="38"/>
      <c r="H55" s="38"/>
      <c r="I55" s="30" t="s">
        <v>38</v>
      </c>
      <c r="J55" s="34" t="str">
        <f>E24</f>
        <v>BACing s.r.o.</v>
      </c>
      <c r="K55" s="38"/>
      <c r="L55" s="14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4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68" t="s">
        <v>104</v>
      </c>
      <c r="D57" s="169"/>
      <c r="E57" s="169"/>
      <c r="F57" s="169"/>
      <c r="G57" s="169"/>
      <c r="H57" s="169"/>
      <c r="I57" s="169"/>
      <c r="J57" s="170" t="s">
        <v>105</v>
      </c>
      <c r="K57" s="169"/>
      <c r="L57" s="14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4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71" t="s">
        <v>76</v>
      </c>
      <c r="D59" s="38"/>
      <c r="E59" s="38"/>
      <c r="F59" s="38"/>
      <c r="G59" s="38"/>
      <c r="H59" s="38"/>
      <c r="I59" s="38"/>
      <c r="J59" s="100">
        <f>J80</f>
        <v>0</v>
      </c>
      <c r="K59" s="38"/>
      <c r="L59" s="14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106</v>
      </c>
    </row>
    <row r="60" spans="1:31" s="9" customFormat="1" ht="24.95" customHeight="1">
      <c r="A60" s="9"/>
      <c r="B60" s="172"/>
      <c r="C60" s="173"/>
      <c r="D60" s="174" t="s">
        <v>107</v>
      </c>
      <c r="E60" s="175"/>
      <c r="F60" s="175"/>
      <c r="G60" s="175"/>
      <c r="H60" s="175"/>
      <c r="I60" s="175"/>
      <c r="J60" s="176">
        <f>J81</f>
        <v>0</v>
      </c>
      <c r="K60" s="173"/>
      <c r="L60" s="17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42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6.95" customHeight="1">
      <c r="A62" s="36"/>
      <c r="B62" s="57"/>
      <c r="C62" s="58"/>
      <c r="D62" s="58"/>
      <c r="E62" s="58"/>
      <c r="F62" s="58"/>
      <c r="G62" s="58"/>
      <c r="H62" s="58"/>
      <c r="I62" s="58"/>
      <c r="J62" s="58"/>
      <c r="K62" s="58"/>
      <c r="L62" s="142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pans="1:31" s="2" customFormat="1" ht="6.95" customHeight="1">
      <c r="A66" s="36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42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24.95" customHeight="1">
      <c r="A67" s="36"/>
      <c r="B67" s="37"/>
      <c r="C67" s="21" t="s">
        <v>108</v>
      </c>
      <c r="D67" s="38"/>
      <c r="E67" s="38"/>
      <c r="F67" s="38"/>
      <c r="G67" s="38"/>
      <c r="H67" s="38"/>
      <c r="I67" s="38"/>
      <c r="J67" s="38"/>
      <c r="K67" s="38"/>
      <c r="L67" s="142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42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0" t="s">
        <v>16</v>
      </c>
      <c r="D69" s="38"/>
      <c r="E69" s="38"/>
      <c r="F69" s="38"/>
      <c r="G69" s="38"/>
      <c r="H69" s="38"/>
      <c r="I69" s="38"/>
      <c r="J69" s="38"/>
      <c r="K69" s="38"/>
      <c r="L69" s="142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6.5" customHeight="1">
      <c r="A70" s="36"/>
      <c r="B70" s="37"/>
      <c r="C70" s="38"/>
      <c r="D70" s="38"/>
      <c r="E70" s="167" t="str">
        <f>E7</f>
        <v>Přístavba a celková rekonstrukce domu sociální péče Kralovice - 1.ETAPA, vč. ZL</v>
      </c>
      <c r="F70" s="30"/>
      <c r="G70" s="30"/>
      <c r="H70" s="30"/>
      <c r="I70" s="38"/>
      <c r="J70" s="38"/>
      <c r="K70" s="38"/>
      <c r="L70" s="14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0" t="s">
        <v>101</v>
      </c>
      <c r="D71" s="38"/>
      <c r="E71" s="38"/>
      <c r="F71" s="38"/>
      <c r="G71" s="38"/>
      <c r="H71" s="38"/>
      <c r="I71" s="38"/>
      <c r="J71" s="38"/>
      <c r="K71" s="38"/>
      <c r="L71" s="14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30" customHeight="1">
      <c r="A72" s="36"/>
      <c r="B72" s="37"/>
      <c r="C72" s="38"/>
      <c r="D72" s="38"/>
      <c r="E72" s="67" t="str">
        <f>E9</f>
        <v>I. - 1. etapa přístavby a celkové rekonstrukce DSP Kralovice - rozpočet dle zadávacího řízení</v>
      </c>
      <c r="F72" s="38"/>
      <c r="G72" s="38"/>
      <c r="H72" s="38"/>
      <c r="I72" s="38"/>
      <c r="J72" s="38"/>
      <c r="K72" s="38"/>
      <c r="L72" s="14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4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22</v>
      </c>
      <c r="D74" s="38"/>
      <c r="E74" s="38"/>
      <c r="F74" s="25" t="str">
        <f>F12</f>
        <v xml:space="preserve">Plzeňská třída 345, 331 41  Kralovice u Rakovníka</v>
      </c>
      <c r="G74" s="38"/>
      <c r="H74" s="38"/>
      <c r="I74" s="30" t="s">
        <v>24</v>
      </c>
      <c r="J74" s="70" t="str">
        <f>IF(J12="","",J12)</f>
        <v>26. 5. 2022</v>
      </c>
      <c r="K74" s="38"/>
      <c r="L74" s="14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4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5.65" customHeight="1">
      <c r="A76" s="36"/>
      <c r="B76" s="37"/>
      <c r="C76" s="30" t="s">
        <v>26</v>
      </c>
      <c r="D76" s="38"/>
      <c r="E76" s="38"/>
      <c r="F76" s="25" t="str">
        <f>E15</f>
        <v>Dům sociální péče Kralovice, p.o.</v>
      </c>
      <c r="G76" s="38"/>
      <c r="H76" s="38"/>
      <c r="I76" s="30" t="s">
        <v>34</v>
      </c>
      <c r="J76" s="34" t="str">
        <f>E21</f>
        <v>Řezanina &amp; Bartoň, s.r.o.</v>
      </c>
      <c r="K76" s="38"/>
      <c r="L76" s="14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15" customHeight="1">
      <c r="A77" s="36"/>
      <c r="B77" s="37"/>
      <c r="C77" s="30" t="s">
        <v>32</v>
      </c>
      <c r="D77" s="38"/>
      <c r="E77" s="38"/>
      <c r="F77" s="25" t="str">
        <f>IF(E18="","",E18)</f>
        <v>Vyplň údaj</v>
      </c>
      <c r="G77" s="38"/>
      <c r="H77" s="38"/>
      <c r="I77" s="30" t="s">
        <v>38</v>
      </c>
      <c r="J77" s="34" t="str">
        <f>E24</f>
        <v>BACing s.r.o.</v>
      </c>
      <c r="K77" s="38"/>
      <c r="L77" s="14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0.3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4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10" customFormat="1" ht="29.25" customHeight="1">
      <c r="A79" s="178"/>
      <c r="B79" s="179"/>
      <c r="C79" s="180" t="s">
        <v>109</v>
      </c>
      <c r="D79" s="181" t="s">
        <v>63</v>
      </c>
      <c r="E79" s="181" t="s">
        <v>59</v>
      </c>
      <c r="F79" s="181" t="s">
        <v>60</v>
      </c>
      <c r="G79" s="181" t="s">
        <v>110</v>
      </c>
      <c r="H79" s="181" t="s">
        <v>111</v>
      </c>
      <c r="I79" s="181" t="s">
        <v>112</v>
      </c>
      <c r="J79" s="181" t="s">
        <v>105</v>
      </c>
      <c r="K79" s="182" t="s">
        <v>113</v>
      </c>
      <c r="L79" s="183"/>
      <c r="M79" s="90" t="s">
        <v>77</v>
      </c>
      <c r="N79" s="91" t="s">
        <v>48</v>
      </c>
      <c r="O79" s="91" t="s">
        <v>114</v>
      </c>
      <c r="P79" s="91" t="s">
        <v>115</v>
      </c>
      <c r="Q79" s="91" t="s">
        <v>116</v>
      </c>
      <c r="R79" s="91" t="s">
        <v>117</v>
      </c>
      <c r="S79" s="91" t="s">
        <v>118</v>
      </c>
      <c r="T79" s="92" t="s">
        <v>119</v>
      </c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</row>
    <row r="80" spans="1:63" s="2" customFormat="1" ht="22.8" customHeight="1">
      <c r="A80" s="36"/>
      <c r="B80" s="37"/>
      <c r="C80" s="97" t="s">
        <v>120</v>
      </c>
      <c r="D80" s="38"/>
      <c r="E80" s="38"/>
      <c r="F80" s="38"/>
      <c r="G80" s="38"/>
      <c r="H80" s="38"/>
      <c r="I80" s="38"/>
      <c r="J80" s="184">
        <f>BK80</f>
        <v>0</v>
      </c>
      <c r="K80" s="38"/>
      <c r="L80" s="42"/>
      <c r="M80" s="93"/>
      <c r="N80" s="185"/>
      <c r="O80" s="94"/>
      <c r="P80" s="186">
        <f>P81</f>
        <v>0</v>
      </c>
      <c r="Q80" s="94"/>
      <c r="R80" s="186">
        <f>R81</f>
        <v>0</v>
      </c>
      <c r="S80" s="94"/>
      <c r="T80" s="187">
        <f>T81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5" t="s">
        <v>78</v>
      </c>
      <c r="AU80" s="15" t="s">
        <v>106</v>
      </c>
      <c r="BK80" s="188">
        <f>BK81</f>
        <v>0</v>
      </c>
    </row>
    <row r="81" spans="1:63" s="11" customFormat="1" ht="25.9" customHeight="1">
      <c r="A81" s="11"/>
      <c r="B81" s="189"/>
      <c r="C81" s="190"/>
      <c r="D81" s="191" t="s">
        <v>78</v>
      </c>
      <c r="E81" s="192" t="s">
        <v>121</v>
      </c>
      <c r="F81" s="192" t="s">
        <v>122</v>
      </c>
      <c r="G81" s="190"/>
      <c r="H81" s="190"/>
      <c r="I81" s="193"/>
      <c r="J81" s="194">
        <f>BK81</f>
        <v>0</v>
      </c>
      <c r="K81" s="190"/>
      <c r="L81" s="195"/>
      <c r="M81" s="196"/>
      <c r="N81" s="197"/>
      <c r="O81" s="197"/>
      <c r="P81" s="198">
        <f>SUM(P82:P83)</f>
        <v>0</v>
      </c>
      <c r="Q81" s="197"/>
      <c r="R81" s="198">
        <f>SUM(R82:R83)</f>
        <v>0</v>
      </c>
      <c r="S81" s="197"/>
      <c r="T81" s="199">
        <f>SUM(T82:T83)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200" t="s">
        <v>123</v>
      </c>
      <c r="AT81" s="201" t="s">
        <v>78</v>
      </c>
      <c r="AU81" s="201" t="s">
        <v>79</v>
      </c>
      <c r="AY81" s="200" t="s">
        <v>124</v>
      </c>
      <c r="BK81" s="202">
        <f>SUM(BK82:BK83)</f>
        <v>0</v>
      </c>
    </row>
    <row r="82" spans="1:65" s="2" customFormat="1" ht="24.15" customHeight="1">
      <c r="A82" s="36"/>
      <c r="B82" s="37"/>
      <c r="C82" s="203" t="s">
        <v>87</v>
      </c>
      <c r="D82" s="203" t="s">
        <v>125</v>
      </c>
      <c r="E82" s="204" t="s">
        <v>87</v>
      </c>
      <c r="F82" s="205" t="s">
        <v>126</v>
      </c>
      <c r="G82" s="206" t="s">
        <v>127</v>
      </c>
      <c r="H82" s="207">
        <v>1</v>
      </c>
      <c r="I82" s="208"/>
      <c r="J82" s="209">
        <f>ROUND(I82*H82,2)</f>
        <v>0</v>
      </c>
      <c r="K82" s="205" t="s">
        <v>77</v>
      </c>
      <c r="L82" s="42"/>
      <c r="M82" s="210" t="s">
        <v>77</v>
      </c>
      <c r="N82" s="211" t="s">
        <v>50</v>
      </c>
      <c r="O82" s="82"/>
      <c r="P82" s="212">
        <f>O82*H82</f>
        <v>0</v>
      </c>
      <c r="Q82" s="212">
        <v>0</v>
      </c>
      <c r="R82" s="212">
        <f>Q82*H82</f>
        <v>0</v>
      </c>
      <c r="S82" s="212">
        <v>0</v>
      </c>
      <c r="T82" s="213">
        <f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214" t="s">
        <v>123</v>
      </c>
      <c r="AT82" s="214" t="s">
        <v>125</v>
      </c>
      <c r="AU82" s="214" t="s">
        <v>87</v>
      </c>
      <c r="AY82" s="15" t="s">
        <v>124</v>
      </c>
      <c r="BE82" s="215">
        <f>IF(N82="základní",J82,0)</f>
        <v>0</v>
      </c>
      <c r="BF82" s="215">
        <f>IF(N82="snížená",J82,0)</f>
        <v>0</v>
      </c>
      <c r="BG82" s="215">
        <f>IF(N82="zákl. přenesená",J82,0)</f>
        <v>0</v>
      </c>
      <c r="BH82" s="215">
        <f>IF(N82="sníž. přenesená",J82,0)</f>
        <v>0</v>
      </c>
      <c r="BI82" s="215">
        <f>IF(N82="nulová",J82,0)</f>
        <v>0</v>
      </c>
      <c r="BJ82" s="15" t="s">
        <v>89</v>
      </c>
      <c r="BK82" s="215">
        <f>ROUND(I82*H82,2)</f>
        <v>0</v>
      </c>
      <c r="BL82" s="15" t="s">
        <v>123</v>
      </c>
      <c r="BM82" s="214" t="s">
        <v>128</v>
      </c>
    </row>
    <row r="83" spans="1:65" s="2" customFormat="1" ht="24.15" customHeight="1">
      <c r="A83" s="36"/>
      <c r="B83" s="37"/>
      <c r="C83" s="203" t="s">
        <v>89</v>
      </c>
      <c r="D83" s="203" t="s">
        <v>125</v>
      </c>
      <c r="E83" s="204" t="s">
        <v>89</v>
      </c>
      <c r="F83" s="205" t="s">
        <v>129</v>
      </c>
      <c r="G83" s="206" t="s">
        <v>127</v>
      </c>
      <c r="H83" s="207">
        <v>1</v>
      </c>
      <c r="I83" s="208"/>
      <c r="J83" s="209">
        <f>ROUND(I83*H83,2)</f>
        <v>0</v>
      </c>
      <c r="K83" s="205" t="s">
        <v>77</v>
      </c>
      <c r="L83" s="42"/>
      <c r="M83" s="216" t="s">
        <v>77</v>
      </c>
      <c r="N83" s="217" t="s">
        <v>49</v>
      </c>
      <c r="O83" s="218"/>
      <c r="P83" s="219">
        <f>O83*H83</f>
        <v>0</v>
      </c>
      <c r="Q83" s="219">
        <v>0</v>
      </c>
      <c r="R83" s="219">
        <f>Q83*H83</f>
        <v>0</v>
      </c>
      <c r="S83" s="219">
        <v>0</v>
      </c>
      <c r="T83" s="220">
        <f>S83*H83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214" t="s">
        <v>123</v>
      </c>
      <c r="AT83" s="214" t="s">
        <v>125</v>
      </c>
      <c r="AU83" s="214" t="s">
        <v>87</v>
      </c>
      <c r="AY83" s="15" t="s">
        <v>124</v>
      </c>
      <c r="BE83" s="215">
        <f>IF(N83="základní",J83,0)</f>
        <v>0</v>
      </c>
      <c r="BF83" s="215">
        <f>IF(N83="snížená",J83,0)</f>
        <v>0</v>
      </c>
      <c r="BG83" s="215">
        <f>IF(N83="zákl. přenesená",J83,0)</f>
        <v>0</v>
      </c>
      <c r="BH83" s="215">
        <f>IF(N83="sníž. přenesená",J83,0)</f>
        <v>0</v>
      </c>
      <c r="BI83" s="215">
        <f>IF(N83="nulová",J83,0)</f>
        <v>0</v>
      </c>
      <c r="BJ83" s="15" t="s">
        <v>87</v>
      </c>
      <c r="BK83" s="215">
        <f>ROUND(I83*H83,2)</f>
        <v>0</v>
      </c>
      <c r="BL83" s="15" t="s">
        <v>123</v>
      </c>
      <c r="BM83" s="214" t="s">
        <v>130</v>
      </c>
    </row>
    <row r="84" spans="1:31" s="2" customFormat="1" ht="6.95" customHeight="1">
      <c r="A84" s="36"/>
      <c r="B84" s="57"/>
      <c r="C84" s="58"/>
      <c r="D84" s="58"/>
      <c r="E84" s="58"/>
      <c r="F84" s="58"/>
      <c r="G84" s="58"/>
      <c r="H84" s="58"/>
      <c r="I84" s="58"/>
      <c r="J84" s="58"/>
      <c r="K84" s="58"/>
      <c r="L84" s="42"/>
      <c r="M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</sheetData>
  <sheetProtection password="CC3D" sheet="1" objects="1" scenarios="1" formatColumns="0" formatRows="0" autoFilter="0"/>
  <autoFilter ref="C79:K83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8"/>
      <c r="AT3" s="15" t="s">
        <v>89</v>
      </c>
    </row>
    <row r="4" spans="2:46" s="1" customFormat="1" ht="24.95" customHeight="1">
      <c r="B4" s="18"/>
      <c r="D4" s="138" t="s">
        <v>100</v>
      </c>
      <c r="L4" s="18"/>
      <c r="M4" s="13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0" t="s">
        <v>16</v>
      </c>
      <c r="L6" s="18"/>
    </row>
    <row r="7" spans="2:12" s="1" customFormat="1" ht="16.5" customHeight="1">
      <c r="B7" s="18"/>
      <c r="E7" s="141" t="str">
        <f>'Rekapitulace stavby'!K6</f>
        <v>Přístavba a celková rekonstrukce domu sociální péče Kralovice - 1.ETAPA, vč. ZL</v>
      </c>
      <c r="F7" s="140"/>
      <c r="G7" s="140"/>
      <c r="H7" s="140"/>
      <c r="L7" s="18"/>
    </row>
    <row r="8" spans="2:12" s="1" customFormat="1" ht="12" customHeight="1">
      <c r="B8" s="18"/>
      <c r="D8" s="140" t="s">
        <v>101</v>
      </c>
      <c r="L8" s="18"/>
    </row>
    <row r="9" spans="1:31" s="2" customFormat="1" ht="16.5" customHeight="1">
      <c r="A9" s="36"/>
      <c r="B9" s="42"/>
      <c r="C9" s="36"/>
      <c r="D9" s="36"/>
      <c r="E9" s="141" t="s">
        <v>131</v>
      </c>
      <c r="F9" s="36"/>
      <c r="G9" s="36"/>
      <c r="H9" s="36"/>
      <c r="I9" s="36"/>
      <c r="J9" s="36"/>
      <c r="K9" s="36"/>
      <c r="L9" s="14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0" t="s">
        <v>132</v>
      </c>
      <c r="E10" s="36"/>
      <c r="F10" s="36"/>
      <c r="G10" s="36"/>
      <c r="H10" s="36"/>
      <c r="I10" s="36"/>
      <c r="J10" s="36"/>
      <c r="K10" s="36"/>
      <c r="L10" s="14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43" t="s">
        <v>133</v>
      </c>
      <c r="F11" s="36"/>
      <c r="G11" s="36"/>
      <c r="H11" s="36"/>
      <c r="I11" s="36"/>
      <c r="J11" s="36"/>
      <c r="K11" s="36"/>
      <c r="L11" s="14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14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0" t="s">
        <v>18</v>
      </c>
      <c r="E13" s="36"/>
      <c r="F13" s="131" t="s">
        <v>19</v>
      </c>
      <c r="G13" s="36"/>
      <c r="H13" s="36"/>
      <c r="I13" s="140" t="s">
        <v>20</v>
      </c>
      <c r="J13" s="131" t="s">
        <v>77</v>
      </c>
      <c r="K13" s="36"/>
      <c r="L13" s="14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22</v>
      </c>
      <c r="E14" s="36"/>
      <c r="F14" s="131" t="s">
        <v>23</v>
      </c>
      <c r="G14" s="36"/>
      <c r="H14" s="36"/>
      <c r="I14" s="140" t="s">
        <v>24</v>
      </c>
      <c r="J14" s="144" t="str">
        <f>'Rekapitulace stavby'!AN8</f>
        <v>26. 5. 2022</v>
      </c>
      <c r="K14" s="36"/>
      <c r="L14" s="14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14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0" t="s">
        <v>26</v>
      </c>
      <c r="E16" s="36"/>
      <c r="F16" s="36"/>
      <c r="G16" s="36"/>
      <c r="H16" s="36"/>
      <c r="I16" s="140" t="s">
        <v>27</v>
      </c>
      <c r="J16" s="131" t="s">
        <v>28</v>
      </c>
      <c r="K16" s="36"/>
      <c r="L16" s="14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1" t="s">
        <v>29</v>
      </c>
      <c r="F17" s="36"/>
      <c r="G17" s="36"/>
      <c r="H17" s="36"/>
      <c r="I17" s="140" t="s">
        <v>30</v>
      </c>
      <c r="J17" s="131" t="s">
        <v>31</v>
      </c>
      <c r="K17" s="36"/>
      <c r="L17" s="14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14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0" t="s">
        <v>32</v>
      </c>
      <c r="E19" s="36"/>
      <c r="F19" s="36"/>
      <c r="G19" s="36"/>
      <c r="H19" s="36"/>
      <c r="I19" s="140" t="s">
        <v>27</v>
      </c>
      <c r="J19" s="31" t="str">
        <f>'Rekapitulace stavby'!AN13</f>
        <v>Vyplň údaj</v>
      </c>
      <c r="K19" s="36"/>
      <c r="L19" s="14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1"/>
      <c r="G20" s="131"/>
      <c r="H20" s="131"/>
      <c r="I20" s="140" t="s">
        <v>30</v>
      </c>
      <c r="J20" s="31" t="str">
        <f>'Rekapitulace stavby'!AN14</f>
        <v>Vyplň údaj</v>
      </c>
      <c r="K20" s="36"/>
      <c r="L20" s="14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14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0" t="s">
        <v>34</v>
      </c>
      <c r="E22" s="36"/>
      <c r="F22" s="36"/>
      <c r="G22" s="36"/>
      <c r="H22" s="36"/>
      <c r="I22" s="140" t="s">
        <v>27</v>
      </c>
      <c r="J22" s="131" t="s">
        <v>35</v>
      </c>
      <c r="K22" s="36"/>
      <c r="L22" s="14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1" t="s">
        <v>36</v>
      </c>
      <c r="F23" s="36"/>
      <c r="G23" s="36"/>
      <c r="H23" s="36"/>
      <c r="I23" s="140" t="s">
        <v>30</v>
      </c>
      <c r="J23" s="131" t="s">
        <v>31</v>
      </c>
      <c r="K23" s="36"/>
      <c r="L23" s="14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14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0" t="s">
        <v>38</v>
      </c>
      <c r="E25" s="36"/>
      <c r="F25" s="36"/>
      <c r="G25" s="36"/>
      <c r="H25" s="36"/>
      <c r="I25" s="140" t="s">
        <v>27</v>
      </c>
      <c r="J25" s="131" t="s">
        <v>39</v>
      </c>
      <c r="K25" s="36"/>
      <c r="L25" s="14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1" t="s">
        <v>40</v>
      </c>
      <c r="F26" s="36"/>
      <c r="G26" s="36"/>
      <c r="H26" s="36"/>
      <c r="I26" s="140" t="s">
        <v>30</v>
      </c>
      <c r="J26" s="131" t="s">
        <v>41</v>
      </c>
      <c r="K26" s="36"/>
      <c r="L26" s="14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142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0" t="s">
        <v>42</v>
      </c>
      <c r="E28" s="36"/>
      <c r="F28" s="36"/>
      <c r="G28" s="36"/>
      <c r="H28" s="36"/>
      <c r="I28" s="36"/>
      <c r="J28" s="36"/>
      <c r="K28" s="36"/>
      <c r="L28" s="14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45"/>
      <c r="B29" s="146"/>
      <c r="C29" s="145"/>
      <c r="D29" s="145"/>
      <c r="E29" s="147" t="s">
        <v>77</v>
      </c>
      <c r="F29" s="147"/>
      <c r="G29" s="147"/>
      <c r="H29" s="147"/>
      <c r="I29" s="145"/>
      <c r="J29" s="145"/>
      <c r="K29" s="145"/>
      <c r="L29" s="148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14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9"/>
      <c r="E31" s="149"/>
      <c r="F31" s="149"/>
      <c r="G31" s="149"/>
      <c r="H31" s="149"/>
      <c r="I31" s="149"/>
      <c r="J31" s="149"/>
      <c r="K31" s="149"/>
      <c r="L31" s="14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0" t="s">
        <v>44</v>
      </c>
      <c r="E32" s="36"/>
      <c r="F32" s="36"/>
      <c r="G32" s="36"/>
      <c r="H32" s="36"/>
      <c r="I32" s="36"/>
      <c r="J32" s="151">
        <f>ROUND(J89,2)</f>
        <v>0</v>
      </c>
      <c r="K32" s="36"/>
      <c r="L32" s="14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49"/>
      <c r="E33" s="149"/>
      <c r="F33" s="149"/>
      <c r="G33" s="149"/>
      <c r="H33" s="149"/>
      <c r="I33" s="149"/>
      <c r="J33" s="149"/>
      <c r="K33" s="149"/>
      <c r="L33" s="14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2" t="s">
        <v>46</v>
      </c>
      <c r="G34" s="36"/>
      <c r="H34" s="36"/>
      <c r="I34" s="152" t="s">
        <v>45</v>
      </c>
      <c r="J34" s="152" t="s">
        <v>47</v>
      </c>
      <c r="K34" s="36"/>
      <c r="L34" s="14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53" t="s">
        <v>48</v>
      </c>
      <c r="E35" s="140" t="s">
        <v>49</v>
      </c>
      <c r="F35" s="154">
        <f>ROUND((SUM(BE89:BE105)),2)</f>
        <v>0</v>
      </c>
      <c r="G35" s="36"/>
      <c r="H35" s="36"/>
      <c r="I35" s="155">
        <v>0.21</v>
      </c>
      <c r="J35" s="154">
        <f>ROUND(((SUM(BE89:BE105))*I35),2)</f>
        <v>0</v>
      </c>
      <c r="K35" s="36"/>
      <c r="L35" s="14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0" t="s">
        <v>50</v>
      </c>
      <c r="F36" s="154">
        <f>ROUND((SUM(BF89:BF105)),2)</f>
        <v>0</v>
      </c>
      <c r="G36" s="36"/>
      <c r="H36" s="36"/>
      <c r="I36" s="155">
        <v>0.15</v>
      </c>
      <c r="J36" s="154">
        <f>ROUND(((SUM(BF89:BF105))*I36),2)</f>
        <v>0</v>
      </c>
      <c r="K36" s="36"/>
      <c r="L36" s="14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51</v>
      </c>
      <c r="F37" s="154">
        <f>ROUND((SUM(BG89:BG105)),2)</f>
        <v>0</v>
      </c>
      <c r="G37" s="36"/>
      <c r="H37" s="36"/>
      <c r="I37" s="155">
        <v>0.21</v>
      </c>
      <c r="J37" s="154">
        <f>0</f>
        <v>0</v>
      </c>
      <c r="K37" s="36"/>
      <c r="L37" s="14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0" t="s">
        <v>52</v>
      </c>
      <c r="F38" s="154">
        <f>ROUND((SUM(BH89:BH105)),2)</f>
        <v>0</v>
      </c>
      <c r="G38" s="36"/>
      <c r="H38" s="36"/>
      <c r="I38" s="155">
        <v>0.15</v>
      </c>
      <c r="J38" s="154">
        <f>0</f>
        <v>0</v>
      </c>
      <c r="K38" s="36"/>
      <c r="L38" s="14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0" t="s">
        <v>53</v>
      </c>
      <c r="F39" s="154">
        <f>ROUND((SUM(BI89:BI105)),2)</f>
        <v>0</v>
      </c>
      <c r="G39" s="36"/>
      <c r="H39" s="36"/>
      <c r="I39" s="155">
        <v>0</v>
      </c>
      <c r="J39" s="154">
        <f>0</f>
        <v>0</v>
      </c>
      <c r="K39" s="36"/>
      <c r="L39" s="14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14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56"/>
      <c r="D41" s="157" t="s">
        <v>54</v>
      </c>
      <c r="E41" s="158"/>
      <c r="F41" s="158"/>
      <c r="G41" s="159" t="s">
        <v>55</v>
      </c>
      <c r="H41" s="160" t="s">
        <v>56</v>
      </c>
      <c r="I41" s="158"/>
      <c r="J41" s="161">
        <f>SUM(J32:J39)</f>
        <v>0</v>
      </c>
      <c r="K41" s="162"/>
      <c r="L41" s="142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42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65"/>
      <c r="C46" s="166"/>
      <c r="D46" s="166"/>
      <c r="E46" s="166"/>
      <c r="F46" s="166"/>
      <c r="G46" s="166"/>
      <c r="H46" s="166"/>
      <c r="I46" s="166"/>
      <c r="J46" s="166"/>
      <c r="K46" s="166"/>
      <c r="L46" s="14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1" t="s">
        <v>103</v>
      </c>
      <c r="D47" s="38"/>
      <c r="E47" s="38"/>
      <c r="F47" s="38"/>
      <c r="G47" s="38"/>
      <c r="H47" s="38"/>
      <c r="I47" s="38"/>
      <c r="J47" s="38"/>
      <c r="K47" s="38"/>
      <c r="L47" s="14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4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4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167" t="str">
        <f>E7</f>
        <v>Přístavba a celková rekonstrukce domu sociální péče Kralovice - 1.ETAPA, vč. ZL</v>
      </c>
      <c r="F50" s="30"/>
      <c r="G50" s="30"/>
      <c r="H50" s="30"/>
      <c r="I50" s="38"/>
      <c r="J50" s="38"/>
      <c r="K50" s="38"/>
      <c r="L50" s="14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19"/>
      <c r="C51" s="30" t="s">
        <v>101</v>
      </c>
      <c r="D51" s="20"/>
      <c r="E51" s="20"/>
      <c r="F51" s="20"/>
      <c r="G51" s="20"/>
      <c r="H51" s="20"/>
      <c r="I51" s="20"/>
      <c r="J51" s="20"/>
      <c r="K51" s="20"/>
      <c r="L51" s="18"/>
    </row>
    <row r="52" spans="1:31" s="2" customFormat="1" ht="16.5" customHeight="1">
      <c r="A52" s="36"/>
      <c r="B52" s="37"/>
      <c r="C52" s="38"/>
      <c r="D52" s="38"/>
      <c r="E52" s="167" t="s">
        <v>131</v>
      </c>
      <c r="F52" s="38"/>
      <c r="G52" s="38"/>
      <c r="H52" s="38"/>
      <c r="I52" s="38"/>
      <c r="J52" s="38"/>
      <c r="K52" s="38"/>
      <c r="L52" s="14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132</v>
      </c>
      <c r="D53" s="38"/>
      <c r="E53" s="38"/>
      <c r="F53" s="38"/>
      <c r="G53" s="38"/>
      <c r="H53" s="38"/>
      <c r="I53" s="38"/>
      <c r="J53" s="38"/>
      <c r="K53" s="38"/>
      <c r="L53" s="14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67" t="str">
        <f>E11</f>
        <v>ZL1 k VV - Dotazy č.4</v>
      </c>
      <c r="F54" s="38"/>
      <c r="G54" s="38"/>
      <c r="H54" s="38"/>
      <c r="I54" s="38"/>
      <c r="J54" s="38"/>
      <c r="K54" s="38"/>
      <c r="L54" s="14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4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22</v>
      </c>
      <c r="D56" s="38"/>
      <c r="E56" s="38"/>
      <c r="F56" s="25" t="str">
        <f>F14</f>
        <v xml:space="preserve">Plzeňská třída 345, 331 41  Kralovice u Rakovníka</v>
      </c>
      <c r="G56" s="38"/>
      <c r="H56" s="38"/>
      <c r="I56" s="30" t="s">
        <v>24</v>
      </c>
      <c r="J56" s="70" t="str">
        <f>IF(J14="","",J14)</f>
        <v>26. 5. 2022</v>
      </c>
      <c r="K56" s="38"/>
      <c r="L56" s="14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4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65" customHeight="1">
      <c r="A58" s="36"/>
      <c r="B58" s="37"/>
      <c r="C58" s="30" t="s">
        <v>26</v>
      </c>
      <c r="D58" s="38"/>
      <c r="E58" s="38"/>
      <c r="F58" s="25" t="str">
        <f>E17</f>
        <v>Dům sociální péče Kralovice, p.o.</v>
      </c>
      <c r="G58" s="38"/>
      <c r="H58" s="38"/>
      <c r="I58" s="30" t="s">
        <v>34</v>
      </c>
      <c r="J58" s="34" t="str">
        <f>E23</f>
        <v>Řezanina &amp; Bartoň, s.r.o.</v>
      </c>
      <c r="K58" s="38"/>
      <c r="L58" s="14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15" customHeight="1">
      <c r="A59" s="36"/>
      <c r="B59" s="37"/>
      <c r="C59" s="30" t="s">
        <v>32</v>
      </c>
      <c r="D59" s="38"/>
      <c r="E59" s="38"/>
      <c r="F59" s="25" t="str">
        <f>IF(E20="","",E20)</f>
        <v>Vyplň údaj</v>
      </c>
      <c r="G59" s="38"/>
      <c r="H59" s="38"/>
      <c r="I59" s="30" t="s">
        <v>38</v>
      </c>
      <c r="J59" s="34" t="str">
        <f>E26</f>
        <v>BACing s.r.o.</v>
      </c>
      <c r="K59" s="38"/>
      <c r="L59" s="14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42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68" t="s">
        <v>104</v>
      </c>
      <c r="D61" s="169"/>
      <c r="E61" s="169"/>
      <c r="F61" s="169"/>
      <c r="G61" s="169"/>
      <c r="H61" s="169"/>
      <c r="I61" s="169"/>
      <c r="J61" s="170" t="s">
        <v>105</v>
      </c>
      <c r="K61" s="169"/>
      <c r="L61" s="142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42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8" customHeight="1">
      <c r="A63" s="36"/>
      <c r="B63" s="37"/>
      <c r="C63" s="171" t="s">
        <v>76</v>
      </c>
      <c r="D63" s="38"/>
      <c r="E63" s="38"/>
      <c r="F63" s="38"/>
      <c r="G63" s="38"/>
      <c r="H63" s="38"/>
      <c r="I63" s="38"/>
      <c r="J63" s="100">
        <f>J89</f>
        <v>0</v>
      </c>
      <c r="K63" s="38"/>
      <c r="L63" s="142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5" t="s">
        <v>106</v>
      </c>
    </row>
    <row r="64" spans="1:31" s="9" customFormat="1" ht="24.95" customHeight="1">
      <c r="A64" s="9"/>
      <c r="B64" s="172"/>
      <c r="C64" s="173"/>
      <c r="D64" s="174" t="s">
        <v>134</v>
      </c>
      <c r="E64" s="175"/>
      <c r="F64" s="175"/>
      <c r="G64" s="175"/>
      <c r="H64" s="175"/>
      <c r="I64" s="175"/>
      <c r="J64" s="176">
        <f>J90</f>
        <v>0</v>
      </c>
      <c r="K64" s="173"/>
      <c r="L64" s="177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2" customFormat="1" ht="19.9" customHeight="1">
      <c r="A65" s="12"/>
      <c r="B65" s="221"/>
      <c r="C65" s="123"/>
      <c r="D65" s="222" t="s">
        <v>135</v>
      </c>
      <c r="E65" s="223"/>
      <c r="F65" s="223"/>
      <c r="G65" s="223"/>
      <c r="H65" s="223"/>
      <c r="I65" s="223"/>
      <c r="J65" s="224">
        <f>J91</f>
        <v>0</v>
      </c>
      <c r="K65" s="123"/>
      <c r="L65" s="225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>
      <c r="A66" s="12"/>
      <c r="B66" s="221"/>
      <c r="C66" s="123"/>
      <c r="D66" s="222" t="s">
        <v>136</v>
      </c>
      <c r="E66" s="223"/>
      <c r="F66" s="223"/>
      <c r="G66" s="223"/>
      <c r="H66" s="223"/>
      <c r="I66" s="223"/>
      <c r="J66" s="224">
        <f>J96</f>
        <v>0</v>
      </c>
      <c r="K66" s="123"/>
      <c r="L66" s="225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2" customFormat="1" ht="19.9" customHeight="1">
      <c r="A67" s="12"/>
      <c r="B67" s="221"/>
      <c r="C67" s="123"/>
      <c r="D67" s="222" t="s">
        <v>137</v>
      </c>
      <c r="E67" s="223"/>
      <c r="F67" s="223"/>
      <c r="G67" s="223"/>
      <c r="H67" s="223"/>
      <c r="I67" s="223"/>
      <c r="J67" s="224">
        <f>J100</f>
        <v>0</v>
      </c>
      <c r="K67" s="123"/>
      <c r="L67" s="225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2" customFormat="1" ht="21.8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42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142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4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1" t="s">
        <v>108</v>
      </c>
      <c r="D74" s="38"/>
      <c r="E74" s="38"/>
      <c r="F74" s="38"/>
      <c r="G74" s="38"/>
      <c r="H74" s="38"/>
      <c r="I74" s="38"/>
      <c r="J74" s="38"/>
      <c r="K74" s="38"/>
      <c r="L74" s="14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4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0" t="s">
        <v>16</v>
      </c>
      <c r="D76" s="38"/>
      <c r="E76" s="38"/>
      <c r="F76" s="38"/>
      <c r="G76" s="38"/>
      <c r="H76" s="38"/>
      <c r="I76" s="38"/>
      <c r="J76" s="38"/>
      <c r="K76" s="38"/>
      <c r="L76" s="14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167" t="str">
        <f>E7</f>
        <v>Přístavba a celková rekonstrukce domu sociální péče Kralovice - 1.ETAPA, vč. ZL</v>
      </c>
      <c r="F77" s="30"/>
      <c r="G77" s="30"/>
      <c r="H77" s="30"/>
      <c r="I77" s="38"/>
      <c r="J77" s="38"/>
      <c r="K77" s="38"/>
      <c r="L77" s="14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2:12" s="1" customFormat="1" ht="12" customHeight="1">
      <c r="B78" s="19"/>
      <c r="C78" s="30" t="s">
        <v>101</v>
      </c>
      <c r="D78" s="20"/>
      <c r="E78" s="20"/>
      <c r="F78" s="20"/>
      <c r="G78" s="20"/>
      <c r="H78" s="20"/>
      <c r="I78" s="20"/>
      <c r="J78" s="20"/>
      <c r="K78" s="20"/>
      <c r="L78" s="18"/>
    </row>
    <row r="79" spans="1:31" s="2" customFormat="1" ht="16.5" customHeight="1">
      <c r="A79" s="36"/>
      <c r="B79" s="37"/>
      <c r="C79" s="38"/>
      <c r="D79" s="38"/>
      <c r="E79" s="167" t="s">
        <v>131</v>
      </c>
      <c r="F79" s="38"/>
      <c r="G79" s="38"/>
      <c r="H79" s="38"/>
      <c r="I79" s="38"/>
      <c r="J79" s="38"/>
      <c r="K79" s="38"/>
      <c r="L79" s="14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0" t="s">
        <v>132</v>
      </c>
      <c r="D80" s="38"/>
      <c r="E80" s="38"/>
      <c r="F80" s="38"/>
      <c r="G80" s="38"/>
      <c r="H80" s="38"/>
      <c r="I80" s="38"/>
      <c r="J80" s="38"/>
      <c r="K80" s="38"/>
      <c r="L80" s="142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67" t="str">
        <f>E11</f>
        <v>ZL1 k VV - Dotazy č.4</v>
      </c>
      <c r="F81" s="38"/>
      <c r="G81" s="38"/>
      <c r="H81" s="38"/>
      <c r="I81" s="38"/>
      <c r="J81" s="38"/>
      <c r="K81" s="38"/>
      <c r="L81" s="14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4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0" t="s">
        <v>22</v>
      </c>
      <c r="D83" s="38"/>
      <c r="E83" s="38"/>
      <c r="F83" s="25" t="str">
        <f>F14</f>
        <v xml:space="preserve">Plzeňská třída 345, 331 41  Kralovice u Rakovníka</v>
      </c>
      <c r="G83" s="38"/>
      <c r="H83" s="38"/>
      <c r="I83" s="30" t="s">
        <v>24</v>
      </c>
      <c r="J83" s="70" t="str">
        <f>IF(J14="","",J14)</f>
        <v>26. 5. 2022</v>
      </c>
      <c r="K83" s="38"/>
      <c r="L83" s="142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42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65" customHeight="1">
      <c r="A85" s="36"/>
      <c r="B85" s="37"/>
      <c r="C85" s="30" t="s">
        <v>26</v>
      </c>
      <c r="D85" s="38"/>
      <c r="E85" s="38"/>
      <c r="F85" s="25" t="str">
        <f>E17</f>
        <v>Dům sociální péče Kralovice, p.o.</v>
      </c>
      <c r="G85" s="38"/>
      <c r="H85" s="38"/>
      <c r="I85" s="30" t="s">
        <v>34</v>
      </c>
      <c r="J85" s="34" t="str">
        <f>E23</f>
        <v>Řezanina &amp; Bartoň, s.r.o.</v>
      </c>
      <c r="K85" s="38"/>
      <c r="L85" s="142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15" customHeight="1">
      <c r="A86" s="36"/>
      <c r="B86" s="37"/>
      <c r="C86" s="30" t="s">
        <v>32</v>
      </c>
      <c r="D86" s="38"/>
      <c r="E86" s="38"/>
      <c r="F86" s="25" t="str">
        <f>IF(E20="","",E20)</f>
        <v>Vyplň údaj</v>
      </c>
      <c r="G86" s="38"/>
      <c r="H86" s="38"/>
      <c r="I86" s="30" t="s">
        <v>38</v>
      </c>
      <c r="J86" s="34" t="str">
        <f>E26</f>
        <v>BACing s.r.o.</v>
      </c>
      <c r="K86" s="38"/>
      <c r="L86" s="142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3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42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0" customFormat="1" ht="29.25" customHeight="1">
      <c r="A88" s="178"/>
      <c r="B88" s="179"/>
      <c r="C88" s="180" t="s">
        <v>109</v>
      </c>
      <c r="D88" s="181" t="s">
        <v>63</v>
      </c>
      <c r="E88" s="181" t="s">
        <v>59</v>
      </c>
      <c r="F88" s="181" t="s">
        <v>60</v>
      </c>
      <c r="G88" s="181" t="s">
        <v>110</v>
      </c>
      <c r="H88" s="181" t="s">
        <v>111</v>
      </c>
      <c r="I88" s="181" t="s">
        <v>112</v>
      </c>
      <c r="J88" s="181" t="s">
        <v>105</v>
      </c>
      <c r="K88" s="182" t="s">
        <v>113</v>
      </c>
      <c r="L88" s="183"/>
      <c r="M88" s="90" t="s">
        <v>77</v>
      </c>
      <c r="N88" s="91" t="s">
        <v>48</v>
      </c>
      <c r="O88" s="91" t="s">
        <v>114</v>
      </c>
      <c r="P88" s="91" t="s">
        <v>115</v>
      </c>
      <c r="Q88" s="91" t="s">
        <v>116</v>
      </c>
      <c r="R88" s="91" t="s">
        <v>117</v>
      </c>
      <c r="S88" s="91" t="s">
        <v>118</v>
      </c>
      <c r="T88" s="92" t="s">
        <v>119</v>
      </c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</row>
    <row r="89" spans="1:63" s="2" customFormat="1" ht="22.8" customHeight="1">
      <c r="A89" s="36"/>
      <c r="B89" s="37"/>
      <c r="C89" s="97" t="s">
        <v>120</v>
      </c>
      <c r="D89" s="38"/>
      <c r="E89" s="38"/>
      <c r="F89" s="38"/>
      <c r="G89" s="38"/>
      <c r="H89" s="38"/>
      <c r="I89" s="38"/>
      <c r="J89" s="184">
        <f>BK89</f>
        <v>0</v>
      </c>
      <c r="K89" s="38"/>
      <c r="L89" s="42"/>
      <c r="M89" s="93"/>
      <c r="N89" s="185"/>
      <c r="O89" s="94"/>
      <c r="P89" s="186">
        <f>P90</f>
        <v>0</v>
      </c>
      <c r="Q89" s="94"/>
      <c r="R89" s="186">
        <f>R90</f>
        <v>0.06820260000000002</v>
      </c>
      <c r="S89" s="94"/>
      <c r="T89" s="187">
        <f>T90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5" t="s">
        <v>78</v>
      </c>
      <c r="AU89" s="15" t="s">
        <v>106</v>
      </c>
      <c r="BK89" s="188">
        <f>BK90</f>
        <v>0</v>
      </c>
    </row>
    <row r="90" spans="1:63" s="11" customFormat="1" ht="25.9" customHeight="1">
      <c r="A90" s="11"/>
      <c r="B90" s="189"/>
      <c r="C90" s="190"/>
      <c r="D90" s="191" t="s">
        <v>78</v>
      </c>
      <c r="E90" s="192" t="s">
        <v>138</v>
      </c>
      <c r="F90" s="192" t="s">
        <v>139</v>
      </c>
      <c r="G90" s="190"/>
      <c r="H90" s="190"/>
      <c r="I90" s="193"/>
      <c r="J90" s="194">
        <f>BK90</f>
        <v>0</v>
      </c>
      <c r="K90" s="190"/>
      <c r="L90" s="195"/>
      <c r="M90" s="196"/>
      <c r="N90" s="197"/>
      <c r="O90" s="197"/>
      <c r="P90" s="198">
        <f>P91+P96+P100</f>
        <v>0</v>
      </c>
      <c r="Q90" s="197"/>
      <c r="R90" s="198">
        <f>R91+R96+R100</f>
        <v>0.06820260000000002</v>
      </c>
      <c r="S90" s="197"/>
      <c r="T90" s="199">
        <f>T91+T96+T100</f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R90" s="200" t="s">
        <v>89</v>
      </c>
      <c r="AT90" s="201" t="s">
        <v>78</v>
      </c>
      <c r="AU90" s="201" t="s">
        <v>79</v>
      </c>
      <c r="AY90" s="200" t="s">
        <v>124</v>
      </c>
      <c r="BK90" s="202">
        <f>BK91+BK96+BK100</f>
        <v>0</v>
      </c>
    </row>
    <row r="91" spans="1:63" s="11" customFormat="1" ht="22.8" customHeight="1">
      <c r="A91" s="11"/>
      <c r="B91" s="189"/>
      <c r="C91" s="190"/>
      <c r="D91" s="191" t="s">
        <v>78</v>
      </c>
      <c r="E91" s="226" t="s">
        <v>140</v>
      </c>
      <c r="F91" s="226" t="s">
        <v>141</v>
      </c>
      <c r="G91" s="190"/>
      <c r="H91" s="190"/>
      <c r="I91" s="193"/>
      <c r="J91" s="227">
        <f>BK91</f>
        <v>0</v>
      </c>
      <c r="K91" s="190"/>
      <c r="L91" s="195"/>
      <c r="M91" s="196"/>
      <c r="N91" s="197"/>
      <c r="O91" s="197"/>
      <c r="P91" s="198">
        <f>SUM(P92:P95)</f>
        <v>0</v>
      </c>
      <c r="Q91" s="197"/>
      <c r="R91" s="198">
        <f>SUM(R92:R95)</f>
        <v>0.050202600000000014</v>
      </c>
      <c r="S91" s="197"/>
      <c r="T91" s="199">
        <f>SUM(T92:T95)</f>
        <v>0</v>
      </c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R91" s="200" t="s">
        <v>89</v>
      </c>
      <c r="AT91" s="201" t="s">
        <v>78</v>
      </c>
      <c r="AU91" s="201" t="s">
        <v>87</v>
      </c>
      <c r="AY91" s="200" t="s">
        <v>124</v>
      </c>
      <c r="BK91" s="202">
        <f>SUM(BK92:BK95)</f>
        <v>0</v>
      </c>
    </row>
    <row r="92" spans="1:65" s="2" customFormat="1" ht="16.5" customHeight="1">
      <c r="A92" s="36"/>
      <c r="B92" s="37"/>
      <c r="C92" s="228" t="s">
        <v>142</v>
      </c>
      <c r="D92" s="228" t="s">
        <v>143</v>
      </c>
      <c r="E92" s="229" t="s">
        <v>144</v>
      </c>
      <c r="F92" s="230" t="s">
        <v>145</v>
      </c>
      <c r="G92" s="231" t="s">
        <v>146</v>
      </c>
      <c r="H92" s="232">
        <v>-83.671</v>
      </c>
      <c r="I92" s="233"/>
      <c r="J92" s="234">
        <f>ROUND(I92*H92,2)</f>
        <v>0</v>
      </c>
      <c r="K92" s="230" t="s">
        <v>147</v>
      </c>
      <c r="L92" s="235"/>
      <c r="M92" s="236" t="s">
        <v>77</v>
      </c>
      <c r="N92" s="237" t="s">
        <v>50</v>
      </c>
      <c r="O92" s="82"/>
      <c r="P92" s="212">
        <f>O92*H92</f>
        <v>0</v>
      </c>
      <c r="Q92" s="212">
        <v>0.0017</v>
      </c>
      <c r="R92" s="212">
        <f>Q92*H92</f>
        <v>-0.1422407</v>
      </c>
      <c r="S92" s="212">
        <v>0</v>
      </c>
      <c r="T92" s="213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14" t="s">
        <v>148</v>
      </c>
      <c r="AT92" s="214" t="s">
        <v>143</v>
      </c>
      <c r="AU92" s="214" t="s">
        <v>89</v>
      </c>
      <c r="AY92" s="15" t="s">
        <v>124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5" t="s">
        <v>89</v>
      </c>
      <c r="BK92" s="215">
        <f>ROUND(I92*H92,2)</f>
        <v>0</v>
      </c>
      <c r="BL92" s="15" t="s">
        <v>149</v>
      </c>
      <c r="BM92" s="214" t="s">
        <v>150</v>
      </c>
    </row>
    <row r="93" spans="1:65" s="2" customFormat="1" ht="16.5" customHeight="1">
      <c r="A93" s="36"/>
      <c r="B93" s="37"/>
      <c r="C93" s="228" t="s">
        <v>151</v>
      </c>
      <c r="D93" s="228" t="s">
        <v>143</v>
      </c>
      <c r="E93" s="229" t="s">
        <v>152</v>
      </c>
      <c r="F93" s="230" t="s">
        <v>153</v>
      </c>
      <c r="G93" s="231" t="s">
        <v>146</v>
      </c>
      <c r="H93" s="232">
        <v>83.671</v>
      </c>
      <c r="I93" s="233"/>
      <c r="J93" s="234">
        <f>ROUND(I93*H93,2)</f>
        <v>0</v>
      </c>
      <c r="K93" s="230" t="s">
        <v>147</v>
      </c>
      <c r="L93" s="235"/>
      <c r="M93" s="236" t="s">
        <v>77</v>
      </c>
      <c r="N93" s="237" t="s">
        <v>50</v>
      </c>
      <c r="O93" s="82"/>
      <c r="P93" s="212">
        <f>O93*H93</f>
        <v>0</v>
      </c>
      <c r="Q93" s="212">
        <v>0.0023</v>
      </c>
      <c r="R93" s="212">
        <f>Q93*H93</f>
        <v>0.1924433</v>
      </c>
      <c r="S93" s="212">
        <v>0</v>
      </c>
      <c r="T93" s="213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14" t="s">
        <v>148</v>
      </c>
      <c r="AT93" s="214" t="s">
        <v>143</v>
      </c>
      <c r="AU93" s="214" t="s">
        <v>89</v>
      </c>
      <c r="AY93" s="15" t="s">
        <v>124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5" t="s">
        <v>89</v>
      </c>
      <c r="BK93" s="215">
        <f>ROUND(I93*H93,2)</f>
        <v>0</v>
      </c>
      <c r="BL93" s="15" t="s">
        <v>149</v>
      </c>
      <c r="BM93" s="214" t="s">
        <v>154</v>
      </c>
    </row>
    <row r="94" spans="1:65" s="2" customFormat="1" ht="24.15" customHeight="1">
      <c r="A94" s="36"/>
      <c r="B94" s="37"/>
      <c r="C94" s="203" t="s">
        <v>155</v>
      </c>
      <c r="D94" s="203" t="s">
        <v>125</v>
      </c>
      <c r="E94" s="204" t="s">
        <v>156</v>
      </c>
      <c r="F94" s="205" t="s">
        <v>157</v>
      </c>
      <c r="G94" s="206" t="s">
        <v>158</v>
      </c>
      <c r="H94" s="238"/>
      <c r="I94" s="208"/>
      <c r="J94" s="209">
        <f>ROUND(I94*H94,2)</f>
        <v>0</v>
      </c>
      <c r="K94" s="205" t="s">
        <v>147</v>
      </c>
      <c r="L94" s="42"/>
      <c r="M94" s="210" t="s">
        <v>77</v>
      </c>
      <c r="N94" s="211" t="s">
        <v>50</v>
      </c>
      <c r="O94" s="82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14" t="s">
        <v>149</v>
      </c>
      <c r="AT94" s="214" t="s">
        <v>125</v>
      </c>
      <c r="AU94" s="214" t="s">
        <v>89</v>
      </c>
      <c r="AY94" s="15" t="s">
        <v>124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5" t="s">
        <v>89</v>
      </c>
      <c r="BK94" s="215">
        <f>ROUND(I94*H94,2)</f>
        <v>0</v>
      </c>
      <c r="BL94" s="15" t="s">
        <v>149</v>
      </c>
      <c r="BM94" s="214" t="s">
        <v>159</v>
      </c>
    </row>
    <row r="95" spans="1:47" s="2" customFormat="1" ht="12">
      <c r="A95" s="36"/>
      <c r="B95" s="37"/>
      <c r="C95" s="38"/>
      <c r="D95" s="239" t="s">
        <v>160</v>
      </c>
      <c r="E95" s="38"/>
      <c r="F95" s="240" t="s">
        <v>161</v>
      </c>
      <c r="G95" s="38"/>
      <c r="H95" s="38"/>
      <c r="I95" s="241"/>
      <c r="J95" s="38"/>
      <c r="K95" s="38"/>
      <c r="L95" s="42"/>
      <c r="M95" s="242"/>
      <c r="N95" s="243"/>
      <c r="O95" s="82"/>
      <c r="P95" s="82"/>
      <c r="Q95" s="82"/>
      <c r="R95" s="82"/>
      <c r="S95" s="82"/>
      <c r="T95" s="83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5" t="s">
        <v>160</v>
      </c>
      <c r="AU95" s="15" t="s">
        <v>89</v>
      </c>
    </row>
    <row r="96" spans="1:63" s="11" customFormat="1" ht="22.8" customHeight="1">
      <c r="A96" s="11"/>
      <c r="B96" s="189"/>
      <c r="C96" s="190"/>
      <c r="D96" s="191" t="s">
        <v>78</v>
      </c>
      <c r="E96" s="226" t="s">
        <v>162</v>
      </c>
      <c r="F96" s="226" t="s">
        <v>163</v>
      </c>
      <c r="G96" s="190"/>
      <c r="H96" s="190"/>
      <c r="I96" s="193"/>
      <c r="J96" s="227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R96" s="200" t="s">
        <v>89</v>
      </c>
      <c r="AT96" s="201" t="s">
        <v>78</v>
      </c>
      <c r="AU96" s="201" t="s">
        <v>87</v>
      </c>
      <c r="AY96" s="200" t="s">
        <v>124</v>
      </c>
      <c r="BK96" s="202">
        <f>SUM(BK97:BK99)</f>
        <v>0</v>
      </c>
    </row>
    <row r="97" spans="1:65" s="2" customFormat="1" ht="24.15" customHeight="1">
      <c r="A97" s="36"/>
      <c r="B97" s="37"/>
      <c r="C97" s="203" t="s">
        <v>87</v>
      </c>
      <c r="D97" s="203" t="s">
        <v>125</v>
      </c>
      <c r="E97" s="204" t="s">
        <v>164</v>
      </c>
      <c r="F97" s="205" t="s">
        <v>165</v>
      </c>
      <c r="G97" s="206" t="s">
        <v>166</v>
      </c>
      <c r="H97" s="207">
        <v>1</v>
      </c>
      <c r="I97" s="208"/>
      <c r="J97" s="209">
        <f>ROUND(I97*H97,2)</f>
        <v>0</v>
      </c>
      <c r="K97" s="205" t="s">
        <v>77</v>
      </c>
      <c r="L97" s="42"/>
      <c r="M97" s="210" t="s">
        <v>77</v>
      </c>
      <c r="N97" s="211" t="s">
        <v>50</v>
      </c>
      <c r="O97" s="82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14" t="s">
        <v>149</v>
      </c>
      <c r="AT97" s="214" t="s">
        <v>125</v>
      </c>
      <c r="AU97" s="214" t="s">
        <v>89</v>
      </c>
      <c r="AY97" s="15" t="s">
        <v>124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5" t="s">
        <v>89</v>
      </c>
      <c r="BK97" s="215">
        <f>ROUND(I97*H97,2)</f>
        <v>0</v>
      </c>
      <c r="BL97" s="15" t="s">
        <v>149</v>
      </c>
      <c r="BM97" s="214" t="s">
        <v>167</v>
      </c>
    </row>
    <row r="98" spans="1:65" s="2" customFormat="1" ht="24.15" customHeight="1">
      <c r="A98" s="36"/>
      <c r="B98" s="37"/>
      <c r="C98" s="203" t="s">
        <v>89</v>
      </c>
      <c r="D98" s="203" t="s">
        <v>125</v>
      </c>
      <c r="E98" s="204" t="s">
        <v>168</v>
      </c>
      <c r="F98" s="205" t="s">
        <v>169</v>
      </c>
      <c r="G98" s="206" t="s">
        <v>158</v>
      </c>
      <c r="H98" s="238"/>
      <c r="I98" s="208"/>
      <c r="J98" s="209">
        <f>ROUND(I98*H98,2)</f>
        <v>0</v>
      </c>
      <c r="K98" s="205" t="s">
        <v>147</v>
      </c>
      <c r="L98" s="42"/>
      <c r="M98" s="210" t="s">
        <v>77</v>
      </c>
      <c r="N98" s="211" t="s">
        <v>50</v>
      </c>
      <c r="O98" s="82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14" t="s">
        <v>149</v>
      </c>
      <c r="AT98" s="214" t="s">
        <v>125</v>
      </c>
      <c r="AU98" s="214" t="s">
        <v>89</v>
      </c>
      <c r="AY98" s="15" t="s">
        <v>124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5" t="s">
        <v>89</v>
      </c>
      <c r="BK98" s="215">
        <f>ROUND(I98*H98,2)</f>
        <v>0</v>
      </c>
      <c r="BL98" s="15" t="s">
        <v>149</v>
      </c>
      <c r="BM98" s="214" t="s">
        <v>170</v>
      </c>
    </row>
    <row r="99" spans="1:47" s="2" customFormat="1" ht="12">
      <c r="A99" s="36"/>
      <c r="B99" s="37"/>
      <c r="C99" s="38"/>
      <c r="D99" s="239" t="s">
        <v>160</v>
      </c>
      <c r="E99" s="38"/>
      <c r="F99" s="240" t="s">
        <v>171</v>
      </c>
      <c r="G99" s="38"/>
      <c r="H99" s="38"/>
      <c r="I99" s="241"/>
      <c r="J99" s="38"/>
      <c r="K99" s="38"/>
      <c r="L99" s="42"/>
      <c r="M99" s="242"/>
      <c r="N99" s="243"/>
      <c r="O99" s="82"/>
      <c r="P99" s="82"/>
      <c r="Q99" s="82"/>
      <c r="R99" s="82"/>
      <c r="S99" s="82"/>
      <c r="T99" s="83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5" t="s">
        <v>160</v>
      </c>
      <c r="AU99" s="15" t="s">
        <v>89</v>
      </c>
    </row>
    <row r="100" spans="1:63" s="11" customFormat="1" ht="22.8" customHeight="1">
      <c r="A100" s="11"/>
      <c r="B100" s="189"/>
      <c r="C100" s="190"/>
      <c r="D100" s="191" t="s">
        <v>78</v>
      </c>
      <c r="E100" s="226" t="s">
        <v>172</v>
      </c>
      <c r="F100" s="226" t="s">
        <v>173</v>
      </c>
      <c r="G100" s="190"/>
      <c r="H100" s="190"/>
      <c r="I100" s="193"/>
      <c r="J100" s="227">
        <f>BK100</f>
        <v>0</v>
      </c>
      <c r="K100" s="190"/>
      <c r="L100" s="195"/>
      <c r="M100" s="196"/>
      <c r="N100" s="197"/>
      <c r="O100" s="197"/>
      <c r="P100" s="198">
        <f>SUM(P101:P105)</f>
        <v>0</v>
      </c>
      <c r="Q100" s="197"/>
      <c r="R100" s="198">
        <f>SUM(R101:R105)</f>
        <v>0.018</v>
      </c>
      <c r="S100" s="197"/>
      <c r="T100" s="199">
        <f>SUM(T101:T105)</f>
        <v>0</v>
      </c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R100" s="200" t="s">
        <v>89</v>
      </c>
      <c r="AT100" s="201" t="s">
        <v>78</v>
      </c>
      <c r="AU100" s="201" t="s">
        <v>87</v>
      </c>
      <c r="AY100" s="200" t="s">
        <v>124</v>
      </c>
      <c r="BK100" s="202">
        <f>SUM(BK101:BK105)</f>
        <v>0</v>
      </c>
    </row>
    <row r="101" spans="1:65" s="2" customFormat="1" ht="16.5" customHeight="1">
      <c r="A101" s="36"/>
      <c r="B101" s="37"/>
      <c r="C101" s="203" t="s">
        <v>174</v>
      </c>
      <c r="D101" s="203" t="s">
        <v>125</v>
      </c>
      <c r="E101" s="204" t="s">
        <v>175</v>
      </c>
      <c r="F101" s="205" t="s">
        <v>176</v>
      </c>
      <c r="G101" s="206" t="s">
        <v>146</v>
      </c>
      <c r="H101" s="207">
        <v>0.375</v>
      </c>
      <c r="I101" s="208"/>
      <c r="J101" s="209">
        <f>ROUND(I101*H101,2)</f>
        <v>0</v>
      </c>
      <c r="K101" s="205" t="s">
        <v>147</v>
      </c>
      <c r="L101" s="42"/>
      <c r="M101" s="210" t="s">
        <v>77</v>
      </c>
      <c r="N101" s="211" t="s">
        <v>50</v>
      </c>
      <c r="O101" s="82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14" t="s">
        <v>149</v>
      </c>
      <c r="AT101" s="214" t="s">
        <v>125</v>
      </c>
      <c r="AU101" s="214" t="s">
        <v>89</v>
      </c>
      <c r="AY101" s="15" t="s">
        <v>124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5" t="s">
        <v>89</v>
      </c>
      <c r="BK101" s="215">
        <f>ROUND(I101*H101,2)</f>
        <v>0</v>
      </c>
      <c r="BL101" s="15" t="s">
        <v>149</v>
      </c>
      <c r="BM101" s="214" t="s">
        <v>177</v>
      </c>
    </row>
    <row r="102" spans="1:47" s="2" customFormat="1" ht="12">
      <c r="A102" s="36"/>
      <c r="B102" s="37"/>
      <c r="C102" s="38"/>
      <c r="D102" s="239" t="s">
        <v>160</v>
      </c>
      <c r="E102" s="38"/>
      <c r="F102" s="240" t="s">
        <v>178</v>
      </c>
      <c r="G102" s="38"/>
      <c r="H102" s="38"/>
      <c r="I102" s="241"/>
      <c r="J102" s="38"/>
      <c r="K102" s="38"/>
      <c r="L102" s="42"/>
      <c r="M102" s="242"/>
      <c r="N102" s="243"/>
      <c r="O102" s="82"/>
      <c r="P102" s="82"/>
      <c r="Q102" s="82"/>
      <c r="R102" s="82"/>
      <c r="S102" s="82"/>
      <c r="T102" s="83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5" t="s">
        <v>160</v>
      </c>
      <c r="AU102" s="15" t="s">
        <v>89</v>
      </c>
    </row>
    <row r="103" spans="1:65" s="2" customFormat="1" ht="24.15" customHeight="1">
      <c r="A103" s="36"/>
      <c r="B103" s="37"/>
      <c r="C103" s="228" t="s">
        <v>123</v>
      </c>
      <c r="D103" s="228" t="s">
        <v>143</v>
      </c>
      <c r="E103" s="229" t="s">
        <v>179</v>
      </c>
      <c r="F103" s="230" t="s">
        <v>180</v>
      </c>
      <c r="G103" s="231" t="s">
        <v>166</v>
      </c>
      <c r="H103" s="232">
        <v>1</v>
      </c>
      <c r="I103" s="233"/>
      <c r="J103" s="234">
        <f>ROUND(I103*H103,2)</f>
        <v>0</v>
      </c>
      <c r="K103" s="230" t="s">
        <v>77</v>
      </c>
      <c r="L103" s="235"/>
      <c r="M103" s="236" t="s">
        <v>77</v>
      </c>
      <c r="N103" s="237" t="s">
        <v>50</v>
      </c>
      <c r="O103" s="82"/>
      <c r="P103" s="212">
        <f>O103*H103</f>
        <v>0</v>
      </c>
      <c r="Q103" s="212">
        <v>0.018</v>
      </c>
      <c r="R103" s="212">
        <f>Q103*H103</f>
        <v>0.018</v>
      </c>
      <c r="S103" s="212">
        <v>0</v>
      </c>
      <c r="T103" s="213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14" t="s">
        <v>148</v>
      </c>
      <c r="AT103" s="214" t="s">
        <v>143</v>
      </c>
      <c r="AU103" s="214" t="s">
        <v>89</v>
      </c>
      <c r="AY103" s="15" t="s">
        <v>124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5" t="s">
        <v>89</v>
      </c>
      <c r="BK103" s="215">
        <f>ROUND(I103*H103,2)</f>
        <v>0</v>
      </c>
      <c r="BL103" s="15" t="s">
        <v>149</v>
      </c>
      <c r="BM103" s="214" t="s">
        <v>181</v>
      </c>
    </row>
    <row r="104" spans="1:65" s="2" customFormat="1" ht="24.15" customHeight="1">
      <c r="A104" s="36"/>
      <c r="B104" s="37"/>
      <c r="C104" s="203" t="s">
        <v>182</v>
      </c>
      <c r="D104" s="203" t="s">
        <v>125</v>
      </c>
      <c r="E104" s="204" t="s">
        <v>183</v>
      </c>
      <c r="F104" s="205" t="s">
        <v>184</v>
      </c>
      <c r="G104" s="206" t="s">
        <v>158</v>
      </c>
      <c r="H104" s="238"/>
      <c r="I104" s="208"/>
      <c r="J104" s="209">
        <f>ROUND(I104*H104,2)</f>
        <v>0</v>
      </c>
      <c r="K104" s="205" t="s">
        <v>147</v>
      </c>
      <c r="L104" s="42"/>
      <c r="M104" s="210" t="s">
        <v>77</v>
      </c>
      <c r="N104" s="211" t="s">
        <v>50</v>
      </c>
      <c r="O104" s="82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14" t="s">
        <v>149</v>
      </c>
      <c r="AT104" s="214" t="s">
        <v>125</v>
      </c>
      <c r="AU104" s="214" t="s">
        <v>89</v>
      </c>
      <c r="AY104" s="15" t="s">
        <v>124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5" t="s">
        <v>89</v>
      </c>
      <c r="BK104" s="215">
        <f>ROUND(I104*H104,2)</f>
        <v>0</v>
      </c>
      <c r="BL104" s="15" t="s">
        <v>149</v>
      </c>
      <c r="BM104" s="214" t="s">
        <v>185</v>
      </c>
    </row>
    <row r="105" spans="1:47" s="2" customFormat="1" ht="12">
      <c r="A105" s="36"/>
      <c r="B105" s="37"/>
      <c r="C105" s="38"/>
      <c r="D105" s="239" t="s">
        <v>160</v>
      </c>
      <c r="E105" s="38"/>
      <c r="F105" s="240" t="s">
        <v>186</v>
      </c>
      <c r="G105" s="38"/>
      <c r="H105" s="38"/>
      <c r="I105" s="241"/>
      <c r="J105" s="38"/>
      <c r="K105" s="38"/>
      <c r="L105" s="42"/>
      <c r="M105" s="244"/>
      <c r="N105" s="245"/>
      <c r="O105" s="218"/>
      <c r="P105" s="218"/>
      <c r="Q105" s="218"/>
      <c r="R105" s="218"/>
      <c r="S105" s="218"/>
      <c r="T105" s="24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5" t="s">
        <v>160</v>
      </c>
      <c r="AU105" s="15" t="s">
        <v>89</v>
      </c>
    </row>
    <row r="106" spans="1:31" s="2" customFormat="1" ht="6.95" customHeight="1">
      <c r="A106" s="36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42"/>
      <c r="M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</sheetData>
  <sheetProtection password="CC3D" sheet="1" objects="1" scenarios="1" formatColumns="0" formatRows="0" autoFilter="0"/>
  <autoFilter ref="C88:K10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5" r:id="rId1" display="https://podminky.urs.cz/item/CS_URS_2022_01/998713203"/>
    <hyperlink ref="F99" r:id="rId2" display="https://podminky.urs.cz/item/CS_URS_2022_01/998766203"/>
    <hyperlink ref="F102" r:id="rId3" display="https://podminky.urs.cz/item/CS_URS_2022_01/767531111"/>
    <hyperlink ref="F105" r:id="rId4" display="https://podminky.urs.cz/item/CS_URS_2022_01/9987672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8"/>
      <c r="AT3" s="15" t="s">
        <v>89</v>
      </c>
    </row>
    <row r="4" spans="2:46" s="1" customFormat="1" ht="24.95" customHeight="1">
      <c r="B4" s="18"/>
      <c r="D4" s="138" t="s">
        <v>100</v>
      </c>
      <c r="L4" s="18"/>
      <c r="M4" s="13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0" t="s">
        <v>16</v>
      </c>
      <c r="L6" s="18"/>
    </row>
    <row r="7" spans="2:12" s="1" customFormat="1" ht="16.5" customHeight="1">
      <c r="B7" s="18"/>
      <c r="E7" s="141" t="str">
        <f>'Rekapitulace stavby'!K6</f>
        <v>Přístavba a celková rekonstrukce domu sociální péče Kralovice - 1.ETAPA, vč. ZL</v>
      </c>
      <c r="F7" s="140"/>
      <c r="G7" s="140"/>
      <c r="H7" s="140"/>
      <c r="L7" s="18"/>
    </row>
    <row r="8" spans="2:12" s="1" customFormat="1" ht="12" customHeight="1">
      <c r="B8" s="18"/>
      <c r="D8" s="140" t="s">
        <v>101</v>
      </c>
      <c r="L8" s="18"/>
    </row>
    <row r="9" spans="1:31" s="2" customFormat="1" ht="16.5" customHeight="1">
      <c r="A9" s="36"/>
      <c r="B9" s="42"/>
      <c r="C9" s="36"/>
      <c r="D9" s="36"/>
      <c r="E9" s="141" t="s">
        <v>131</v>
      </c>
      <c r="F9" s="36"/>
      <c r="G9" s="36"/>
      <c r="H9" s="36"/>
      <c r="I9" s="36"/>
      <c r="J9" s="36"/>
      <c r="K9" s="36"/>
      <c r="L9" s="14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0" t="s">
        <v>132</v>
      </c>
      <c r="E10" s="36"/>
      <c r="F10" s="36"/>
      <c r="G10" s="36"/>
      <c r="H10" s="36"/>
      <c r="I10" s="36"/>
      <c r="J10" s="36"/>
      <c r="K10" s="36"/>
      <c r="L10" s="14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43" t="s">
        <v>187</v>
      </c>
      <c r="F11" s="36"/>
      <c r="G11" s="36"/>
      <c r="H11" s="36"/>
      <c r="I11" s="36"/>
      <c r="J11" s="36"/>
      <c r="K11" s="36"/>
      <c r="L11" s="14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14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0" t="s">
        <v>18</v>
      </c>
      <c r="E13" s="36"/>
      <c r="F13" s="131" t="s">
        <v>19</v>
      </c>
      <c r="G13" s="36"/>
      <c r="H13" s="36"/>
      <c r="I13" s="140" t="s">
        <v>20</v>
      </c>
      <c r="J13" s="131" t="s">
        <v>77</v>
      </c>
      <c r="K13" s="36"/>
      <c r="L13" s="14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22</v>
      </c>
      <c r="E14" s="36"/>
      <c r="F14" s="131" t="s">
        <v>23</v>
      </c>
      <c r="G14" s="36"/>
      <c r="H14" s="36"/>
      <c r="I14" s="140" t="s">
        <v>24</v>
      </c>
      <c r="J14" s="144" t="str">
        <f>'Rekapitulace stavby'!AN8</f>
        <v>26. 5. 2022</v>
      </c>
      <c r="K14" s="36"/>
      <c r="L14" s="14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14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0" t="s">
        <v>26</v>
      </c>
      <c r="E16" s="36"/>
      <c r="F16" s="36"/>
      <c r="G16" s="36"/>
      <c r="H16" s="36"/>
      <c r="I16" s="140" t="s">
        <v>27</v>
      </c>
      <c r="J16" s="131" t="s">
        <v>28</v>
      </c>
      <c r="K16" s="36"/>
      <c r="L16" s="14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1" t="s">
        <v>29</v>
      </c>
      <c r="F17" s="36"/>
      <c r="G17" s="36"/>
      <c r="H17" s="36"/>
      <c r="I17" s="140" t="s">
        <v>30</v>
      </c>
      <c r="J17" s="131" t="s">
        <v>31</v>
      </c>
      <c r="K17" s="36"/>
      <c r="L17" s="14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14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0" t="s">
        <v>32</v>
      </c>
      <c r="E19" s="36"/>
      <c r="F19" s="36"/>
      <c r="G19" s="36"/>
      <c r="H19" s="36"/>
      <c r="I19" s="140" t="s">
        <v>27</v>
      </c>
      <c r="J19" s="31" t="str">
        <f>'Rekapitulace stavby'!AN13</f>
        <v>Vyplň údaj</v>
      </c>
      <c r="K19" s="36"/>
      <c r="L19" s="14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1"/>
      <c r="G20" s="131"/>
      <c r="H20" s="131"/>
      <c r="I20" s="140" t="s">
        <v>30</v>
      </c>
      <c r="J20" s="31" t="str">
        <f>'Rekapitulace stavby'!AN14</f>
        <v>Vyplň údaj</v>
      </c>
      <c r="K20" s="36"/>
      <c r="L20" s="14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14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0" t="s">
        <v>34</v>
      </c>
      <c r="E22" s="36"/>
      <c r="F22" s="36"/>
      <c r="G22" s="36"/>
      <c r="H22" s="36"/>
      <c r="I22" s="140" t="s">
        <v>27</v>
      </c>
      <c r="J22" s="131" t="s">
        <v>35</v>
      </c>
      <c r="K22" s="36"/>
      <c r="L22" s="14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1" t="s">
        <v>36</v>
      </c>
      <c r="F23" s="36"/>
      <c r="G23" s="36"/>
      <c r="H23" s="36"/>
      <c r="I23" s="140" t="s">
        <v>30</v>
      </c>
      <c r="J23" s="131" t="s">
        <v>31</v>
      </c>
      <c r="K23" s="36"/>
      <c r="L23" s="14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14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0" t="s">
        <v>38</v>
      </c>
      <c r="E25" s="36"/>
      <c r="F25" s="36"/>
      <c r="G25" s="36"/>
      <c r="H25" s="36"/>
      <c r="I25" s="140" t="s">
        <v>27</v>
      </c>
      <c r="J25" s="131" t="s">
        <v>39</v>
      </c>
      <c r="K25" s="36"/>
      <c r="L25" s="14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1" t="s">
        <v>40</v>
      </c>
      <c r="F26" s="36"/>
      <c r="G26" s="36"/>
      <c r="H26" s="36"/>
      <c r="I26" s="140" t="s">
        <v>30</v>
      </c>
      <c r="J26" s="131" t="s">
        <v>41</v>
      </c>
      <c r="K26" s="36"/>
      <c r="L26" s="14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142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0" t="s">
        <v>42</v>
      </c>
      <c r="E28" s="36"/>
      <c r="F28" s="36"/>
      <c r="G28" s="36"/>
      <c r="H28" s="36"/>
      <c r="I28" s="36"/>
      <c r="J28" s="36"/>
      <c r="K28" s="36"/>
      <c r="L28" s="14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45"/>
      <c r="B29" s="146"/>
      <c r="C29" s="145"/>
      <c r="D29" s="145"/>
      <c r="E29" s="147" t="s">
        <v>77</v>
      </c>
      <c r="F29" s="147"/>
      <c r="G29" s="147"/>
      <c r="H29" s="147"/>
      <c r="I29" s="145"/>
      <c r="J29" s="145"/>
      <c r="K29" s="145"/>
      <c r="L29" s="148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14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9"/>
      <c r="E31" s="149"/>
      <c r="F31" s="149"/>
      <c r="G31" s="149"/>
      <c r="H31" s="149"/>
      <c r="I31" s="149"/>
      <c r="J31" s="149"/>
      <c r="K31" s="149"/>
      <c r="L31" s="14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0" t="s">
        <v>44</v>
      </c>
      <c r="E32" s="36"/>
      <c r="F32" s="36"/>
      <c r="G32" s="36"/>
      <c r="H32" s="36"/>
      <c r="I32" s="36"/>
      <c r="J32" s="151">
        <f>ROUND(J93,2)</f>
        <v>0</v>
      </c>
      <c r="K32" s="36"/>
      <c r="L32" s="14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49"/>
      <c r="E33" s="149"/>
      <c r="F33" s="149"/>
      <c r="G33" s="149"/>
      <c r="H33" s="149"/>
      <c r="I33" s="149"/>
      <c r="J33" s="149"/>
      <c r="K33" s="149"/>
      <c r="L33" s="14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2" t="s">
        <v>46</v>
      </c>
      <c r="G34" s="36"/>
      <c r="H34" s="36"/>
      <c r="I34" s="152" t="s">
        <v>45</v>
      </c>
      <c r="J34" s="152" t="s">
        <v>47</v>
      </c>
      <c r="K34" s="36"/>
      <c r="L34" s="14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53" t="s">
        <v>48</v>
      </c>
      <c r="E35" s="140" t="s">
        <v>49</v>
      </c>
      <c r="F35" s="154">
        <f>ROUND((SUM(BE93:BE136)),2)</f>
        <v>0</v>
      </c>
      <c r="G35" s="36"/>
      <c r="H35" s="36"/>
      <c r="I35" s="155">
        <v>0.21</v>
      </c>
      <c r="J35" s="154">
        <f>ROUND(((SUM(BE93:BE136))*I35),2)</f>
        <v>0</v>
      </c>
      <c r="K35" s="36"/>
      <c r="L35" s="14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0" t="s">
        <v>50</v>
      </c>
      <c r="F36" s="154">
        <f>ROUND((SUM(BF93:BF136)),2)</f>
        <v>0</v>
      </c>
      <c r="G36" s="36"/>
      <c r="H36" s="36"/>
      <c r="I36" s="155">
        <v>0.15</v>
      </c>
      <c r="J36" s="154">
        <f>ROUND(((SUM(BF93:BF136))*I36),2)</f>
        <v>0</v>
      </c>
      <c r="K36" s="36"/>
      <c r="L36" s="14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51</v>
      </c>
      <c r="F37" s="154">
        <f>ROUND((SUM(BG93:BG136)),2)</f>
        <v>0</v>
      </c>
      <c r="G37" s="36"/>
      <c r="H37" s="36"/>
      <c r="I37" s="155">
        <v>0.21</v>
      </c>
      <c r="J37" s="154">
        <f>0</f>
        <v>0</v>
      </c>
      <c r="K37" s="36"/>
      <c r="L37" s="14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0" t="s">
        <v>52</v>
      </c>
      <c r="F38" s="154">
        <f>ROUND((SUM(BH93:BH136)),2)</f>
        <v>0</v>
      </c>
      <c r="G38" s="36"/>
      <c r="H38" s="36"/>
      <c r="I38" s="155">
        <v>0.15</v>
      </c>
      <c r="J38" s="154">
        <f>0</f>
        <v>0</v>
      </c>
      <c r="K38" s="36"/>
      <c r="L38" s="14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0" t="s">
        <v>53</v>
      </c>
      <c r="F39" s="154">
        <f>ROUND((SUM(BI93:BI136)),2)</f>
        <v>0</v>
      </c>
      <c r="G39" s="36"/>
      <c r="H39" s="36"/>
      <c r="I39" s="155">
        <v>0</v>
      </c>
      <c r="J39" s="154">
        <f>0</f>
        <v>0</v>
      </c>
      <c r="K39" s="36"/>
      <c r="L39" s="14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14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56"/>
      <c r="D41" s="157" t="s">
        <v>54</v>
      </c>
      <c r="E41" s="158"/>
      <c r="F41" s="158"/>
      <c r="G41" s="159" t="s">
        <v>55</v>
      </c>
      <c r="H41" s="160" t="s">
        <v>56</v>
      </c>
      <c r="I41" s="158"/>
      <c r="J41" s="161">
        <f>SUM(J32:J39)</f>
        <v>0</v>
      </c>
      <c r="K41" s="162"/>
      <c r="L41" s="142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42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65"/>
      <c r="C46" s="166"/>
      <c r="D46" s="166"/>
      <c r="E46" s="166"/>
      <c r="F46" s="166"/>
      <c r="G46" s="166"/>
      <c r="H46" s="166"/>
      <c r="I46" s="166"/>
      <c r="J46" s="166"/>
      <c r="K46" s="166"/>
      <c r="L46" s="14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1" t="s">
        <v>103</v>
      </c>
      <c r="D47" s="38"/>
      <c r="E47" s="38"/>
      <c r="F47" s="38"/>
      <c r="G47" s="38"/>
      <c r="H47" s="38"/>
      <c r="I47" s="38"/>
      <c r="J47" s="38"/>
      <c r="K47" s="38"/>
      <c r="L47" s="14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4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4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167" t="str">
        <f>E7</f>
        <v>Přístavba a celková rekonstrukce domu sociální péče Kralovice - 1.ETAPA, vč. ZL</v>
      </c>
      <c r="F50" s="30"/>
      <c r="G50" s="30"/>
      <c r="H50" s="30"/>
      <c r="I50" s="38"/>
      <c r="J50" s="38"/>
      <c r="K50" s="38"/>
      <c r="L50" s="14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19"/>
      <c r="C51" s="30" t="s">
        <v>101</v>
      </c>
      <c r="D51" s="20"/>
      <c r="E51" s="20"/>
      <c r="F51" s="20"/>
      <c r="G51" s="20"/>
      <c r="H51" s="20"/>
      <c r="I51" s="20"/>
      <c r="J51" s="20"/>
      <c r="K51" s="20"/>
      <c r="L51" s="18"/>
    </row>
    <row r="52" spans="1:31" s="2" customFormat="1" ht="16.5" customHeight="1">
      <c r="A52" s="36"/>
      <c r="B52" s="37"/>
      <c r="C52" s="38"/>
      <c r="D52" s="38"/>
      <c r="E52" s="167" t="s">
        <v>131</v>
      </c>
      <c r="F52" s="38"/>
      <c r="G52" s="38"/>
      <c r="H52" s="38"/>
      <c r="I52" s="38"/>
      <c r="J52" s="38"/>
      <c r="K52" s="38"/>
      <c r="L52" s="14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132</v>
      </c>
      <c r="D53" s="38"/>
      <c r="E53" s="38"/>
      <c r="F53" s="38"/>
      <c r="G53" s="38"/>
      <c r="H53" s="38"/>
      <c r="I53" s="38"/>
      <c r="J53" s="38"/>
      <c r="K53" s="38"/>
      <c r="L53" s="14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67" t="str">
        <f>E11</f>
        <v>ZL2 k VV - Dotazy č.5 a 7</v>
      </c>
      <c r="F54" s="38"/>
      <c r="G54" s="38"/>
      <c r="H54" s="38"/>
      <c r="I54" s="38"/>
      <c r="J54" s="38"/>
      <c r="K54" s="38"/>
      <c r="L54" s="14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4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22</v>
      </c>
      <c r="D56" s="38"/>
      <c r="E56" s="38"/>
      <c r="F56" s="25" t="str">
        <f>F14</f>
        <v xml:space="preserve">Plzeňská třída 345, 331 41  Kralovice u Rakovníka</v>
      </c>
      <c r="G56" s="38"/>
      <c r="H56" s="38"/>
      <c r="I56" s="30" t="s">
        <v>24</v>
      </c>
      <c r="J56" s="70" t="str">
        <f>IF(J14="","",J14)</f>
        <v>26. 5. 2022</v>
      </c>
      <c r="K56" s="38"/>
      <c r="L56" s="14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4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65" customHeight="1">
      <c r="A58" s="36"/>
      <c r="B58" s="37"/>
      <c r="C58" s="30" t="s">
        <v>26</v>
      </c>
      <c r="D58" s="38"/>
      <c r="E58" s="38"/>
      <c r="F58" s="25" t="str">
        <f>E17</f>
        <v>Dům sociální péče Kralovice, p.o.</v>
      </c>
      <c r="G58" s="38"/>
      <c r="H58" s="38"/>
      <c r="I58" s="30" t="s">
        <v>34</v>
      </c>
      <c r="J58" s="34" t="str">
        <f>E23</f>
        <v>Řezanina &amp; Bartoň, s.r.o.</v>
      </c>
      <c r="K58" s="38"/>
      <c r="L58" s="14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15" customHeight="1">
      <c r="A59" s="36"/>
      <c r="B59" s="37"/>
      <c r="C59" s="30" t="s">
        <v>32</v>
      </c>
      <c r="D59" s="38"/>
      <c r="E59" s="38"/>
      <c r="F59" s="25" t="str">
        <f>IF(E20="","",E20)</f>
        <v>Vyplň údaj</v>
      </c>
      <c r="G59" s="38"/>
      <c r="H59" s="38"/>
      <c r="I59" s="30" t="s">
        <v>38</v>
      </c>
      <c r="J59" s="34" t="str">
        <f>E26</f>
        <v>BACing s.r.o.</v>
      </c>
      <c r="K59" s="38"/>
      <c r="L59" s="14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42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68" t="s">
        <v>104</v>
      </c>
      <c r="D61" s="169"/>
      <c r="E61" s="169"/>
      <c r="F61" s="169"/>
      <c r="G61" s="169"/>
      <c r="H61" s="169"/>
      <c r="I61" s="169"/>
      <c r="J61" s="170" t="s">
        <v>105</v>
      </c>
      <c r="K61" s="169"/>
      <c r="L61" s="142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42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8" customHeight="1">
      <c r="A63" s="36"/>
      <c r="B63" s="37"/>
      <c r="C63" s="171" t="s">
        <v>76</v>
      </c>
      <c r="D63" s="38"/>
      <c r="E63" s="38"/>
      <c r="F63" s="38"/>
      <c r="G63" s="38"/>
      <c r="H63" s="38"/>
      <c r="I63" s="38"/>
      <c r="J63" s="100">
        <f>J93</f>
        <v>0</v>
      </c>
      <c r="K63" s="38"/>
      <c r="L63" s="142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5" t="s">
        <v>106</v>
      </c>
    </row>
    <row r="64" spans="1:31" s="9" customFormat="1" ht="24.95" customHeight="1">
      <c r="A64" s="9"/>
      <c r="B64" s="172"/>
      <c r="C64" s="173"/>
      <c r="D64" s="174" t="s">
        <v>134</v>
      </c>
      <c r="E64" s="175"/>
      <c r="F64" s="175"/>
      <c r="G64" s="175"/>
      <c r="H64" s="175"/>
      <c r="I64" s="175"/>
      <c r="J64" s="176">
        <f>J94</f>
        <v>0</v>
      </c>
      <c r="K64" s="173"/>
      <c r="L64" s="177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2" customFormat="1" ht="19.9" customHeight="1">
      <c r="A65" s="12"/>
      <c r="B65" s="221"/>
      <c r="C65" s="123"/>
      <c r="D65" s="222" t="s">
        <v>188</v>
      </c>
      <c r="E65" s="223"/>
      <c r="F65" s="223"/>
      <c r="G65" s="223"/>
      <c r="H65" s="223"/>
      <c r="I65" s="223"/>
      <c r="J65" s="224">
        <f>J95</f>
        <v>0</v>
      </c>
      <c r="K65" s="123"/>
      <c r="L65" s="225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>
      <c r="A66" s="12"/>
      <c r="B66" s="221"/>
      <c r="C66" s="123"/>
      <c r="D66" s="222" t="s">
        <v>137</v>
      </c>
      <c r="E66" s="223"/>
      <c r="F66" s="223"/>
      <c r="G66" s="223"/>
      <c r="H66" s="223"/>
      <c r="I66" s="223"/>
      <c r="J66" s="224">
        <f>J106</f>
        <v>0</v>
      </c>
      <c r="K66" s="123"/>
      <c r="L66" s="225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9" customFormat="1" ht="24.95" customHeight="1">
      <c r="A67" s="9"/>
      <c r="B67" s="172"/>
      <c r="C67" s="173"/>
      <c r="D67" s="174" t="s">
        <v>189</v>
      </c>
      <c r="E67" s="175"/>
      <c r="F67" s="175"/>
      <c r="G67" s="175"/>
      <c r="H67" s="175"/>
      <c r="I67" s="175"/>
      <c r="J67" s="176">
        <f>J113</f>
        <v>0</v>
      </c>
      <c r="K67" s="173"/>
      <c r="L67" s="177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2" customFormat="1" ht="19.9" customHeight="1">
      <c r="A68" s="12"/>
      <c r="B68" s="221"/>
      <c r="C68" s="123"/>
      <c r="D68" s="222" t="s">
        <v>190</v>
      </c>
      <c r="E68" s="223"/>
      <c r="F68" s="223"/>
      <c r="G68" s="223"/>
      <c r="H68" s="223"/>
      <c r="I68" s="223"/>
      <c r="J68" s="224">
        <f>J114</f>
        <v>0</v>
      </c>
      <c r="K68" s="123"/>
      <c r="L68" s="225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9" customFormat="1" ht="24.95" customHeight="1">
      <c r="A69" s="9"/>
      <c r="B69" s="172"/>
      <c r="C69" s="173"/>
      <c r="D69" s="174" t="s">
        <v>191</v>
      </c>
      <c r="E69" s="175"/>
      <c r="F69" s="175"/>
      <c r="G69" s="175"/>
      <c r="H69" s="175"/>
      <c r="I69" s="175"/>
      <c r="J69" s="176">
        <f>J130</f>
        <v>0</v>
      </c>
      <c r="K69" s="173"/>
      <c r="L69" s="177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2"/>
      <c r="C70" s="173"/>
      <c r="D70" s="174" t="s">
        <v>192</v>
      </c>
      <c r="E70" s="175"/>
      <c r="F70" s="175"/>
      <c r="G70" s="175"/>
      <c r="H70" s="175"/>
      <c r="I70" s="175"/>
      <c r="J70" s="176">
        <f>J134</f>
        <v>0</v>
      </c>
      <c r="K70" s="173"/>
      <c r="L70" s="177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2" customFormat="1" ht="19.9" customHeight="1">
      <c r="A71" s="12"/>
      <c r="B71" s="221"/>
      <c r="C71" s="123"/>
      <c r="D71" s="222" t="s">
        <v>193</v>
      </c>
      <c r="E71" s="223"/>
      <c r="F71" s="223"/>
      <c r="G71" s="223"/>
      <c r="H71" s="223"/>
      <c r="I71" s="223"/>
      <c r="J71" s="224">
        <f>J135</f>
        <v>0</v>
      </c>
      <c r="K71" s="123"/>
      <c r="L71" s="225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s="2" customFormat="1" ht="21.8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4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14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14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1" t="s">
        <v>108</v>
      </c>
      <c r="D78" s="38"/>
      <c r="E78" s="38"/>
      <c r="F78" s="38"/>
      <c r="G78" s="38"/>
      <c r="H78" s="38"/>
      <c r="I78" s="38"/>
      <c r="J78" s="38"/>
      <c r="K78" s="38"/>
      <c r="L78" s="14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4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0" t="s">
        <v>16</v>
      </c>
      <c r="D80" s="38"/>
      <c r="E80" s="38"/>
      <c r="F80" s="38"/>
      <c r="G80" s="38"/>
      <c r="H80" s="38"/>
      <c r="I80" s="38"/>
      <c r="J80" s="38"/>
      <c r="K80" s="38"/>
      <c r="L80" s="142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167" t="str">
        <f>E7</f>
        <v>Přístavba a celková rekonstrukce domu sociální péče Kralovice - 1.ETAPA, vč. ZL</v>
      </c>
      <c r="F81" s="30"/>
      <c r="G81" s="30"/>
      <c r="H81" s="30"/>
      <c r="I81" s="38"/>
      <c r="J81" s="38"/>
      <c r="K81" s="38"/>
      <c r="L81" s="14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2:12" s="1" customFormat="1" ht="12" customHeight="1">
      <c r="B82" s="19"/>
      <c r="C82" s="30" t="s">
        <v>101</v>
      </c>
      <c r="D82" s="20"/>
      <c r="E82" s="20"/>
      <c r="F82" s="20"/>
      <c r="G82" s="20"/>
      <c r="H82" s="20"/>
      <c r="I82" s="20"/>
      <c r="J82" s="20"/>
      <c r="K82" s="20"/>
      <c r="L82" s="18"/>
    </row>
    <row r="83" spans="1:31" s="2" customFormat="1" ht="16.5" customHeight="1">
      <c r="A83" s="36"/>
      <c r="B83" s="37"/>
      <c r="C83" s="38"/>
      <c r="D83" s="38"/>
      <c r="E83" s="167" t="s">
        <v>131</v>
      </c>
      <c r="F83" s="38"/>
      <c r="G83" s="38"/>
      <c r="H83" s="38"/>
      <c r="I83" s="38"/>
      <c r="J83" s="38"/>
      <c r="K83" s="38"/>
      <c r="L83" s="142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132</v>
      </c>
      <c r="D84" s="38"/>
      <c r="E84" s="38"/>
      <c r="F84" s="38"/>
      <c r="G84" s="38"/>
      <c r="H84" s="38"/>
      <c r="I84" s="38"/>
      <c r="J84" s="38"/>
      <c r="K84" s="38"/>
      <c r="L84" s="142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67" t="str">
        <f>E11</f>
        <v>ZL2 k VV - Dotazy č.5 a 7</v>
      </c>
      <c r="F85" s="38"/>
      <c r="G85" s="38"/>
      <c r="H85" s="38"/>
      <c r="I85" s="38"/>
      <c r="J85" s="38"/>
      <c r="K85" s="38"/>
      <c r="L85" s="142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42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0" t="s">
        <v>22</v>
      </c>
      <c r="D87" s="38"/>
      <c r="E87" s="38"/>
      <c r="F87" s="25" t="str">
        <f>F14</f>
        <v xml:space="preserve">Plzeňská třída 345, 331 41  Kralovice u Rakovníka</v>
      </c>
      <c r="G87" s="38"/>
      <c r="H87" s="38"/>
      <c r="I87" s="30" t="s">
        <v>24</v>
      </c>
      <c r="J87" s="70" t="str">
        <f>IF(J14="","",J14)</f>
        <v>26. 5. 2022</v>
      </c>
      <c r="K87" s="38"/>
      <c r="L87" s="142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42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25.65" customHeight="1">
      <c r="A89" s="36"/>
      <c r="B89" s="37"/>
      <c r="C89" s="30" t="s">
        <v>26</v>
      </c>
      <c r="D89" s="38"/>
      <c r="E89" s="38"/>
      <c r="F89" s="25" t="str">
        <f>E17</f>
        <v>Dům sociální péče Kralovice, p.o.</v>
      </c>
      <c r="G89" s="38"/>
      <c r="H89" s="38"/>
      <c r="I89" s="30" t="s">
        <v>34</v>
      </c>
      <c r="J89" s="34" t="str">
        <f>E23</f>
        <v>Řezanina &amp; Bartoň, s.r.o.</v>
      </c>
      <c r="K89" s="38"/>
      <c r="L89" s="142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>
      <c r="A90" s="36"/>
      <c r="B90" s="37"/>
      <c r="C90" s="30" t="s">
        <v>32</v>
      </c>
      <c r="D90" s="38"/>
      <c r="E90" s="38"/>
      <c r="F90" s="25" t="str">
        <f>IF(E20="","",E20)</f>
        <v>Vyplň údaj</v>
      </c>
      <c r="G90" s="38"/>
      <c r="H90" s="38"/>
      <c r="I90" s="30" t="s">
        <v>38</v>
      </c>
      <c r="J90" s="34" t="str">
        <f>E26</f>
        <v>BACing s.r.o.</v>
      </c>
      <c r="K90" s="38"/>
      <c r="L90" s="142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42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0" customFormat="1" ht="29.25" customHeight="1">
      <c r="A92" s="178"/>
      <c r="B92" s="179"/>
      <c r="C92" s="180" t="s">
        <v>109</v>
      </c>
      <c r="D92" s="181" t="s">
        <v>63</v>
      </c>
      <c r="E92" s="181" t="s">
        <v>59</v>
      </c>
      <c r="F92" s="181" t="s">
        <v>60</v>
      </c>
      <c r="G92" s="181" t="s">
        <v>110</v>
      </c>
      <c r="H92" s="181" t="s">
        <v>111</v>
      </c>
      <c r="I92" s="181" t="s">
        <v>112</v>
      </c>
      <c r="J92" s="181" t="s">
        <v>105</v>
      </c>
      <c r="K92" s="182" t="s">
        <v>113</v>
      </c>
      <c r="L92" s="183"/>
      <c r="M92" s="90" t="s">
        <v>77</v>
      </c>
      <c r="N92" s="91" t="s">
        <v>48</v>
      </c>
      <c r="O92" s="91" t="s">
        <v>114</v>
      </c>
      <c r="P92" s="91" t="s">
        <v>115</v>
      </c>
      <c r="Q92" s="91" t="s">
        <v>116</v>
      </c>
      <c r="R92" s="91" t="s">
        <v>117</v>
      </c>
      <c r="S92" s="91" t="s">
        <v>118</v>
      </c>
      <c r="T92" s="92" t="s">
        <v>119</v>
      </c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</row>
    <row r="93" spans="1:63" s="2" customFormat="1" ht="22.8" customHeight="1">
      <c r="A93" s="36"/>
      <c r="B93" s="37"/>
      <c r="C93" s="97" t="s">
        <v>120</v>
      </c>
      <c r="D93" s="38"/>
      <c r="E93" s="38"/>
      <c r="F93" s="38"/>
      <c r="G93" s="38"/>
      <c r="H93" s="38"/>
      <c r="I93" s="38"/>
      <c r="J93" s="184">
        <f>BK93</f>
        <v>0</v>
      </c>
      <c r="K93" s="38"/>
      <c r="L93" s="42"/>
      <c r="M93" s="93"/>
      <c r="N93" s="185"/>
      <c r="O93" s="94"/>
      <c r="P93" s="186">
        <f>P94+P113+P130+P134</f>
        <v>0</v>
      </c>
      <c r="Q93" s="94"/>
      <c r="R93" s="186">
        <f>R94+R113+R130+R134</f>
        <v>8.00294</v>
      </c>
      <c r="S93" s="94"/>
      <c r="T93" s="187">
        <f>T94+T113+T130+T134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5" t="s">
        <v>78</v>
      </c>
      <c r="AU93" s="15" t="s">
        <v>106</v>
      </c>
      <c r="BK93" s="188">
        <f>BK94+BK113+BK130+BK134</f>
        <v>0</v>
      </c>
    </row>
    <row r="94" spans="1:63" s="11" customFormat="1" ht="25.9" customHeight="1">
      <c r="A94" s="11"/>
      <c r="B94" s="189"/>
      <c r="C94" s="190"/>
      <c r="D94" s="191" t="s">
        <v>78</v>
      </c>
      <c r="E94" s="192" t="s">
        <v>138</v>
      </c>
      <c r="F94" s="192" t="s">
        <v>139</v>
      </c>
      <c r="G94" s="190"/>
      <c r="H94" s="190"/>
      <c r="I94" s="193"/>
      <c r="J94" s="194">
        <f>BK94</f>
        <v>0</v>
      </c>
      <c r="K94" s="190"/>
      <c r="L94" s="195"/>
      <c r="M94" s="196"/>
      <c r="N94" s="197"/>
      <c r="O94" s="197"/>
      <c r="P94" s="198">
        <f>P95+P106</f>
        <v>0</v>
      </c>
      <c r="Q94" s="197"/>
      <c r="R94" s="198">
        <f>R95+R106</f>
        <v>-0.003</v>
      </c>
      <c r="S94" s="197"/>
      <c r="T94" s="199">
        <f>T95+T106</f>
        <v>0</v>
      </c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R94" s="200" t="s">
        <v>89</v>
      </c>
      <c r="AT94" s="201" t="s">
        <v>78</v>
      </c>
      <c r="AU94" s="201" t="s">
        <v>79</v>
      </c>
      <c r="AY94" s="200" t="s">
        <v>124</v>
      </c>
      <c r="BK94" s="202">
        <f>BK95+BK106</f>
        <v>0</v>
      </c>
    </row>
    <row r="95" spans="1:63" s="11" customFormat="1" ht="22.8" customHeight="1">
      <c r="A95" s="11"/>
      <c r="B95" s="189"/>
      <c r="C95" s="190"/>
      <c r="D95" s="191" t="s">
        <v>78</v>
      </c>
      <c r="E95" s="226" t="s">
        <v>194</v>
      </c>
      <c r="F95" s="226" t="s">
        <v>195</v>
      </c>
      <c r="G95" s="190"/>
      <c r="H95" s="190"/>
      <c r="I95" s="193"/>
      <c r="J95" s="227">
        <f>BK95</f>
        <v>0</v>
      </c>
      <c r="K95" s="190"/>
      <c r="L95" s="195"/>
      <c r="M95" s="196"/>
      <c r="N95" s="197"/>
      <c r="O95" s="197"/>
      <c r="P95" s="198">
        <f>SUM(P96:P105)</f>
        <v>0</v>
      </c>
      <c r="Q95" s="197"/>
      <c r="R95" s="198">
        <f>SUM(R96:R105)</f>
        <v>-0.003</v>
      </c>
      <c r="S95" s="197"/>
      <c r="T95" s="199">
        <f>SUM(T96:T105)</f>
        <v>0</v>
      </c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R95" s="200" t="s">
        <v>89</v>
      </c>
      <c r="AT95" s="201" t="s">
        <v>78</v>
      </c>
      <c r="AU95" s="201" t="s">
        <v>87</v>
      </c>
      <c r="AY95" s="200" t="s">
        <v>124</v>
      </c>
      <c r="BK95" s="202">
        <f>SUM(BK96:BK105)</f>
        <v>0</v>
      </c>
    </row>
    <row r="96" spans="1:65" s="2" customFormat="1" ht="16.5" customHeight="1">
      <c r="A96" s="36"/>
      <c r="B96" s="37"/>
      <c r="C96" s="203" t="s">
        <v>87</v>
      </c>
      <c r="D96" s="203" t="s">
        <v>125</v>
      </c>
      <c r="E96" s="204" t="s">
        <v>196</v>
      </c>
      <c r="F96" s="205" t="s">
        <v>197</v>
      </c>
      <c r="G96" s="206" t="s">
        <v>198</v>
      </c>
      <c r="H96" s="207">
        <v>6</v>
      </c>
      <c r="I96" s="208"/>
      <c r="J96" s="209">
        <f>ROUND(I96*H96,2)</f>
        <v>0</v>
      </c>
      <c r="K96" s="205" t="s">
        <v>77</v>
      </c>
      <c r="L96" s="42"/>
      <c r="M96" s="210" t="s">
        <v>77</v>
      </c>
      <c r="N96" s="211" t="s">
        <v>49</v>
      </c>
      <c r="O96" s="82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14" t="s">
        <v>149</v>
      </c>
      <c r="AT96" s="214" t="s">
        <v>125</v>
      </c>
      <c r="AU96" s="214" t="s">
        <v>89</v>
      </c>
      <c r="AY96" s="15" t="s">
        <v>124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5" t="s">
        <v>87</v>
      </c>
      <c r="BK96" s="215">
        <f>ROUND(I96*H96,2)</f>
        <v>0</v>
      </c>
      <c r="BL96" s="15" t="s">
        <v>149</v>
      </c>
      <c r="BM96" s="214" t="s">
        <v>199</v>
      </c>
    </row>
    <row r="97" spans="1:65" s="2" customFormat="1" ht="16.5" customHeight="1">
      <c r="A97" s="36"/>
      <c r="B97" s="37"/>
      <c r="C97" s="203" t="s">
        <v>89</v>
      </c>
      <c r="D97" s="203" t="s">
        <v>125</v>
      </c>
      <c r="E97" s="204" t="s">
        <v>200</v>
      </c>
      <c r="F97" s="205" t="s">
        <v>201</v>
      </c>
      <c r="G97" s="206" t="s">
        <v>202</v>
      </c>
      <c r="H97" s="207">
        <v>-25</v>
      </c>
      <c r="I97" s="208"/>
      <c r="J97" s="209">
        <f>ROUND(I97*H97,2)</f>
        <v>0</v>
      </c>
      <c r="K97" s="205" t="s">
        <v>147</v>
      </c>
      <c r="L97" s="42"/>
      <c r="M97" s="210" t="s">
        <v>77</v>
      </c>
      <c r="N97" s="211" t="s">
        <v>49</v>
      </c>
      <c r="O97" s="82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14" t="s">
        <v>149</v>
      </c>
      <c r="AT97" s="214" t="s">
        <v>125</v>
      </c>
      <c r="AU97" s="214" t="s">
        <v>89</v>
      </c>
      <c r="AY97" s="15" t="s">
        <v>124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5" t="s">
        <v>87</v>
      </c>
      <c r="BK97" s="215">
        <f>ROUND(I97*H97,2)</f>
        <v>0</v>
      </c>
      <c r="BL97" s="15" t="s">
        <v>149</v>
      </c>
      <c r="BM97" s="214" t="s">
        <v>203</v>
      </c>
    </row>
    <row r="98" spans="1:47" s="2" customFormat="1" ht="12">
      <c r="A98" s="36"/>
      <c r="B98" s="37"/>
      <c r="C98" s="38"/>
      <c r="D98" s="239" t="s">
        <v>160</v>
      </c>
      <c r="E98" s="38"/>
      <c r="F98" s="240" t="s">
        <v>204</v>
      </c>
      <c r="G98" s="38"/>
      <c r="H98" s="38"/>
      <c r="I98" s="241"/>
      <c r="J98" s="38"/>
      <c r="K98" s="38"/>
      <c r="L98" s="42"/>
      <c r="M98" s="242"/>
      <c r="N98" s="243"/>
      <c r="O98" s="82"/>
      <c r="P98" s="82"/>
      <c r="Q98" s="82"/>
      <c r="R98" s="82"/>
      <c r="S98" s="82"/>
      <c r="T98" s="83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5" t="s">
        <v>160</v>
      </c>
      <c r="AU98" s="15" t="s">
        <v>89</v>
      </c>
    </row>
    <row r="99" spans="1:65" s="2" customFormat="1" ht="16.5" customHeight="1">
      <c r="A99" s="36"/>
      <c r="B99" s="37"/>
      <c r="C99" s="228" t="s">
        <v>174</v>
      </c>
      <c r="D99" s="228" t="s">
        <v>143</v>
      </c>
      <c r="E99" s="229" t="s">
        <v>205</v>
      </c>
      <c r="F99" s="230" t="s">
        <v>206</v>
      </c>
      <c r="G99" s="231" t="s">
        <v>202</v>
      </c>
      <c r="H99" s="232">
        <v>-25</v>
      </c>
      <c r="I99" s="233"/>
      <c r="J99" s="234">
        <f>ROUND(I99*H99,2)</f>
        <v>0</v>
      </c>
      <c r="K99" s="230" t="s">
        <v>77</v>
      </c>
      <c r="L99" s="235"/>
      <c r="M99" s="236" t="s">
        <v>77</v>
      </c>
      <c r="N99" s="237" t="s">
        <v>49</v>
      </c>
      <c r="O99" s="82"/>
      <c r="P99" s="212">
        <f>O99*H99</f>
        <v>0</v>
      </c>
      <c r="Q99" s="212">
        <v>0.00012</v>
      </c>
      <c r="R99" s="212">
        <f>Q99*H99</f>
        <v>-0.003</v>
      </c>
      <c r="S99" s="212">
        <v>0</v>
      </c>
      <c r="T99" s="213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14" t="s">
        <v>148</v>
      </c>
      <c r="AT99" s="214" t="s">
        <v>143</v>
      </c>
      <c r="AU99" s="214" t="s">
        <v>89</v>
      </c>
      <c r="AY99" s="15" t="s">
        <v>124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5" t="s">
        <v>87</v>
      </c>
      <c r="BK99" s="215">
        <f>ROUND(I99*H99,2)</f>
        <v>0</v>
      </c>
      <c r="BL99" s="15" t="s">
        <v>149</v>
      </c>
      <c r="BM99" s="214" t="s">
        <v>207</v>
      </c>
    </row>
    <row r="100" spans="1:65" s="2" customFormat="1" ht="16.5" customHeight="1">
      <c r="A100" s="36"/>
      <c r="B100" s="37"/>
      <c r="C100" s="203" t="s">
        <v>123</v>
      </c>
      <c r="D100" s="203" t="s">
        <v>125</v>
      </c>
      <c r="E100" s="204" t="s">
        <v>208</v>
      </c>
      <c r="F100" s="205" t="s">
        <v>209</v>
      </c>
      <c r="G100" s="206" t="s">
        <v>166</v>
      </c>
      <c r="H100" s="207">
        <v>-1</v>
      </c>
      <c r="I100" s="208"/>
      <c r="J100" s="209">
        <f>ROUND(I100*H100,2)</f>
        <v>0</v>
      </c>
      <c r="K100" s="205" t="s">
        <v>147</v>
      </c>
      <c r="L100" s="42"/>
      <c r="M100" s="210" t="s">
        <v>77</v>
      </c>
      <c r="N100" s="211" t="s">
        <v>49</v>
      </c>
      <c r="O100" s="82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14" t="s">
        <v>149</v>
      </c>
      <c r="AT100" s="214" t="s">
        <v>125</v>
      </c>
      <c r="AU100" s="214" t="s">
        <v>89</v>
      </c>
      <c r="AY100" s="15" t="s">
        <v>124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5" t="s">
        <v>87</v>
      </c>
      <c r="BK100" s="215">
        <f>ROUND(I100*H100,2)</f>
        <v>0</v>
      </c>
      <c r="BL100" s="15" t="s">
        <v>149</v>
      </c>
      <c r="BM100" s="214" t="s">
        <v>210</v>
      </c>
    </row>
    <row r="101" spans="1:47" s="2" customFormat="1" ht="12">
      <c r="A101" s="36"/>
      <c r="B101" s="37"/>
      <c r="C101" s="38"/>
      <c r="D101" s="239" t="s">
        <v>160</v>
      </c>
      <c r="E101" s="38"/>
      <c r="F101" s="240" t="s">
        <v>211</v>
      </c>
      <c r="G101" s="38"/>
      <c r="H101" s="38"/>
      <c r="I101" s="241"/>
      <c r="J101" s="38"/>
      <c r="K101" s="38"/>
      <c r="L101" s="42"/>
      <c r="M101" s="242"/>
      <c r="N101" s="243"/>
      <c r="O101" s="82"/>
      <c r="P101" s="82"/>
      <c r="Q101" s="82"/>
      <c r="R101" s="82"/>
      <c r="S101" s="82"/>
      <c r="T101" s="83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5" t="s">
        <v>160</v>
      </c>
      <c r="AU101" s="15" t="s">
        <v>89</v>
      </c>
    </row>
    <row r="102" spans="1:65" s="2" customFormat="1" ht="16.5" customHeight="1">
      <c r="A102" s="36"/>
      <c r="B102" s="37"/>
      <c r="C102" s="228" t="s">
        <v>182</v>
      </c>
      <c r="D102" s="228" t="s">
        <v>143</v>
      </c>
      <c r="E102" s="229" t="s">
        <v>212</v>
      </c>
      <c r="F102" s="230" t="s">
        <v>213</v>
      </c>
      <c r="G102" s="231" t="s">
        <v>166</v>
      </c>
      <c r="H102" s="232">
        <v>-1</v>
      </c>
      <c r="I102" s="233"/>
      <c r="J102" s="234">
        <f>ROUND(I102*H102,2)</f>
        <v>0</v>
      </c>
      <c r="K102" s="230" t="s">
        <v>77</v>
      </c>
      <c r="L102" s="235"/>
      <c r="M102" s="236" t="s">
        <v>77</v>
      </c>
      <c r="N102" s="237" t="s">
        <v>49</v>
      </c>
      <c r="O102" s="82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14" t="s">
        <v>148</v>
      </c>
      <c r="AT102" s="214" t="s">
        <v>143</v>
      </c>
      <c r="AU102" s="214" t="s">
        <v>89</v>
      </c>
      <c r="AY102" s="15" t="s">
        <v>124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5" t="s">
        <v>87</v>
      </c>
      <c r="BK102" s="215">
        <f>ROUND(I102*H102,2)</f>
        <v>0</v>
      </c>
      <c r="BL102" s="15" t="s">
        <v>149</v>
      </c>
      <c r="BM102" s="214" t="s">
        <v>214</v>
      </c>
    </row>
    <row r="103" spans="1:65" s="2" customFormat="1" ht="16.5" customHeight="1">
      <c r="A103" s="36"/>
      <c r="B103" s="37"/>
      <c r="C103" s="203" t="s">
        <v>215</v>
      </c>
      <c r="D103" s="203" t="s">
        <v>125</v>
      </c>
      <c r="E103" s="204" t="s">
        <v>216</v>
      </c>
      <c r="F103" s="205" t="s">
        <v>217</v>
      </c>
      <c r="G103" s="206" t="s">
        <v>202</v>
      </c>
      <c r="H103" s="207">
        <v>-25</v>
      </c>
      <c r="I103" s="208"/>
      <c r="J103" s="209">
        <f>ROUND(I103*H103,2)</f>
        <v>0</v>
      </c>
      <c r="K103" s="205" t="s">
        <v>147</v>
      </c>
      <c r="L103" s="42"/>
      <c r="M103" s="210" t="s">
        <v>77</v>
      </c>
      <c r="N103" s="211" t="s">
        <v>49</v>
      </c>
      <c r="O103" s="82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14" t="s">
        <v>149</v>
      </c>
      <c r="AT103" s="214" t="s">
        <v>125</v>
      </c>
      <c r="AU103" s="214" t="s">
        <v>89</v>
      </c>
      <c r="AY103" s="15" t="s">
        <v>124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5" t="s">
        <v>87</v>
      </c>
      <c r="BK103" s="215">
        <f>ROUND(I103*H103,2)</f>
        <v>0</v>
      </c>
      <c r="BL103" s="15" t="s">
        <v>149</v>
      </c>
      <c r="BM103" s="214" t="s">
        <v>218</v>
      </c>
    </row>
    <row r="104" spans="1:47" s="2" customFormat="1" ht="12">
      <c r="A104" s="36"/>
      <c r="B104" s="37"/>
      <c r="C104" s="38"/>
      <c r="D104" s="239" t="s">
        <v>160</v>
      </c>
      <c r="E104" s="38"/>
      <c r="F104" s="240" t="s">
        <v>219</v>
      </c>
      <c r="G104" s="38"/>
      <c r="H104" s="38"/>
      <c r="I104" s="241"/>
      <c r="J104" s="38"/>
      <c r="K104" s="38"/>
      <c r="L104" s="42"/>
      <c r="M104" s="242"/>
      <c r="N104" s="243"/>
      <c r="O104" s="82"/>
      <c r="P104" s="82"/>
      <c r="Q104" s="82"/>
      <c r="R104" s="82"/>
      <c r="S104" s="82"/>
      <c r="T104" s="83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5" t="s">
        <v>160</v>
      </c>
      <c r="AU104" s="15" t="s">
        <v>89</v>
      </c>
    </row>
    <row r="105" spans="1:65" s="2" customFormat="1" ht="16.5" customHeight="1">
      <c r="A105" s="36"/>
      <c r="B105" s="37"/>
      <c r="C105" s="228" t="s">
        <v>142</v>
      </c>
      <c r="D105" s="228" t="s">
        <v>143</v>
      </c>
      <c r="E105" s="229" t="s">
        <v>220</v>
      </c>
      <c r="F105" s="230" t="s">
        <v>221</v>
      </c>
      <c r="G105" s="231" t="s">
        <v>202</v>
      </c>
      <c r="H105" s="232">
        <v>-25</v>
      </c>
      <c r="I105" s="233"/>
      <c r="J105" s="234">
        <f>ROUND(I105*H105,2)</f>
        <v>0</v>
      </c>
      <c r="K105" s="230" t="s">
        <v>77</v>
      </c>
      <c r="L105" s="235"/>
      <c r="M105" s="236" t="s">
        <v>77</v>
      </c>
      <c r="N105" s="237" t="s">
        <v>49</v>
      </c>
      <c r="O105" s="82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14" t="s">
        <v>148</v>
      </c>
      <c r="AT105" s="214" t="s">
        <v>143</v>
      </c>
      <c r="AU105" s="214" t="s">
        <v>89</v>
      </c>
      <c r="AY105" s="15" t="s">
        <v>124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5" t="s">
        <v>87</v>
      </c>
      <c r="BK105" s="215">
        <f>ROUND(I105*H105,2)</f>
        <v>0</v>
      </c>
      <c r="BL105" s="15" t="s">
        <v>149</v>
      </c>
      <c r="BM105" s="214" t="s">
        <v>222</v>
      </c>
    </row>
    <row r="106" spans="1:63" s="11" customFormat="1" ht="22.8" customHeight="1">
      <c r="A106" s="11"/>
      <c r="B106" s="189"/>
      <c r="C106" s="190"/>
      <c r="D106" s="191" t="s">
        <v>78</v>
      </c>
      <c r="E106" s="226" t="s">
        <v>172</v>
      </c>
      <c r="F106" s="226" t="s">
        <v>173</v>
      </c>
      <c r="G106" s="190"/>
      <c r="H106" s="190"/>
      <c r="I106" s="193"/>
      <c r="J106" s="227">
        <f>BK106</f>
        <v>0</v>
      </c>
      <c r="K106" s="190"/>
      <c r="L106" s="195"/>
      <c r="M106" s="196"/>
      <c r="N106" s="197"/>
      <c r="O106" s="197"/>
      <c r="P106" s="198">
        <f>SUM(P107:P112)</f>
        <v>0</v>
      </c>
      <c r="Q106" s="197"/>
      <c r="R106" s="198">
        <f>SUM(R107:R112)</f>
        <v>0</v>
      </c>
      <c r="S106" s="197"/>
      <c r="T106" s="199">
        <f>SUM(T107:T112)</f>
        <v>0</v>
      </c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R106" s="200" t="s">
        <v>89</v>
      </c>
      <c r="AT106" s="201" t="s">
        <v>78</v>
      </c>
      <c r="AU106" s="201" t="s">
        <v>87</v>
      </c>
      <c r="AY106" s="200" t="s">
        <v>124</v>
      </c>
      <c r="BK106" s="202">
        <f>SUM(BK107:BK112)</f>
        <v>0</v>
      </c>
    </row>
    <row r="107" spans="1:65" s="2" customFormat="1" ht="24.15" customHeight="1">
      <c r="A107" s="36"/>
      <c r="B107" s="37"/>
      <c r="C107" s="203" t="s">
        <v>223</v>
      </c>
      <c r="D107" s="203" t="s">
        <v>125</v>
      </c>
      <c r="E107" s="204" t="s">
        <v>224</v>
      </c>
      <c r="F107" s="205" t="s">
        <v>225</v>
      </c>
      <c r="G107" s="206" t="s">
        <v>166</v>
      </c>
      <c r="H107" s="207">
        <v>-3</v>
      </c>
      <c r="I107" s="208"/>
      <c r="J107" s="209">
        <f>ROUND(I107*H107,2)</f>
        <v>0</v>
      </c>
      <c r="K107" s="205" t="s">
        <v>77</v>
      </c>
      <c r="L107" s="42"/>
      <c r="M107" s="210" t="s">
        <v>77</v>
      </c>
      <c r="N107" s="211" t="s">
        <v>50</v>
      </c>
      <c r="O107" s="82"/>
      <c r="P107" s="212">
        <f>O107*H107</f>
        <v>0</v>
      </c>
      <c r="Q107" s="212">
        <v>0.006</v>
      </c>
      <c r="R107" s="212">
        <f>Q107*H107</f>
        <v>-0.018000000000000002</v>
      </c>
      <c r="S107" s="212">
        <v>0</v>
      </c>
      <c r="T107" s="213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14" t="s">
        <v>149</v>
      </c>
      <c r="AT107" s="214" t="s">
        <v>125</v>
      </c>
      <c r="AU107" s="214" t="s">
        <v>89</v>
      </c>
      <c r="AY107" s="15" t="s">
        <v>124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15" t="s">
        <v>89</v>
      </c>
      <c r="BK107" s="215">
        <f>ROUND(I107*H107,2)</f>
        <v>0</v>
      </c>
      <c r="BL107" s="15" t="s">
        <v>149</v>
      </c>
      <c r="BM107" s="214" t="s">
        <v>226</v>
      </c>
    </row>
    <row r="108" spans="1:65" s="2" customFormat="1" ht="24.15" customHeight="1">
      <c r="A108" s="36"/>
      <c r="B108" s="37"/>
      <c r="C108" s="203" t="s">
        <v>155</v>
      </c>
      <c r="D108" s="203" t="s">
        <v>125</v>
      </c>
      <c r="E108" s="204" t="s">
        <v>227</v>
      </c>
      <c r="F108" s="205" t="s">
        <v>228</v>
      </c>
      <c r="G108" s="206" t="s">
        <v>166</v>
      </c>
      <c r="H108" s="207">
        <v>3</v>
      </c>
      <c r="I108" s="208"/>
      <c r="J108" s="209">
        <f>ROUND(I108*H108,2)</f>
        <v>0</v>
      </c>
      <c r="K108" s="205" t="s">
        <v>77</v>
      </c>
      <c r="L108" s="42"/>
      <c r="M108" s="210" t="s">
        <v>77</v>
      </c>
      <c r="N108" s="211" t="s">
        <v>50</v>
      </c>
      <c r="O108" s="82"/>
      <c r="P108" s="212">
        <f>O108*H108</f>
        <v>0</v>
      </c>
      <c r="Q108" s="212">
        <v>0.006</v>
      </c>
      <c r="R108" s="212">
        <f>Q108*H108</f>
        <v>0.018000000000000002</v>
      </c>
      <c r="S108" s="212">
        <v>0</v>
      </c>
      <c r="T108" s="213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14" t="s">
        <v>149</v>
      </c>
      <c r="AT108" s="214" t="s">
        <v>125</v>
      </c>
      <c r="AU108" s="214" t="s">
        <v>89</v>
      </c>
      <c r="AY108" s="15" t="s">
        <v>124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5" t="s">
        <v>89</v>
      </c>
      <c r="BK108" s="215">
        <f>ROUND(I108*H108,2)</f>
        <v>0</v>
      </c>
      <c r="BL108" s="15" t="s">
        <v>149</v>
      </c>
      <c r="BM108" s="214" t="s">
        <v>229</v>
      </c>
    </row>
    <row r="109" spans="1:65" s="2" customFormat="1" ht="24.15" customHeight="1">
      <c r="A109" s="36"/>
      <c r="B109" s="37"/>
      <c r="C109" s="203" t="s">
        <v>230</v>
      </c>
      <c r="D109" s="203" t="s">
        <v>125</v>
      </c>
      <c r="E109" s="204" t="s">
        <v>231</v>
      </c>
      <c r="F109" s="205" t="s">
        <v>232</v>
      </c>
      <c r="G109" s="206" t="s">
        <v>166</v>
      </c>
      <c r="H109" s="207">
        <v>-6</v>
      </c>
      <c r="I109" s="208"/>
      <c r="J109" s="209">
        <f>ROUND(I109*H109,2)</f>
        <v>0</v>
      </c>
      <c r="K109" s="205" t="s">
        <v>77</v>
      </c>
      <c r="L109" s="42"/>
      <c r="M109" s="210" t="s">
        <v>77</v>
      </c>
      <c r="N109" s="211" t="s">
        <v>50</v>
      </c>
      <c r="O109" s="82"/>
      <c r="P109" s="212">
        <f>O109*H109</f>
        <v>0</v>
      </c>
      <c r="Q109" s="212">
        <v>0.006</v>
      </c>
      <c r="R109" s="212">
        <f>Q109*H109</f>
        <v>-0.036000000000000004</v>
      </c>
      <c r="S109" s="212">
        <v>0</v>
      </c>
      <c r="T109" s="213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14" t="s">
        <v>149</v>
      </c>
      <c r="AT109" s="214" t="s">
        <v>125</v>
      </c>
      <c r="AU109" s="214" t="s">
        <v>89</v>
      </c>
      <c r="AY109" s="15" t="s">
        <v>124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5" t="s">
        <v>89</v>
      </c>
      <c r="BK109" s="215">
        <f>ROUND(I109*H109,2)</f>
        <v>0</v>
      </c>
      <c r="BL109" s="15" t="s">
        <v>149</v>
      </c>
      <c r="BM109" s="214" t="s">
        <v>233</v>
      </c>
    </row>
    <row r="110" spans="1:65" s="2" customFormat="1" ht="24.15" customHeight="1">
      <c r="A110" s="36"/>
      <c r="B110" s="37"/>
      <c r="C110" s="203" t="s">
        <v>151</v>
      </c>
      <c r="D110" s="203" t="s">
        <v>125</v>
      </c>
      <c r="E110" s="204" t="s">
        <v>234</v>
      </c>
      <c r="F110" s="205" t="s">
        <v>235</v>
      </c>
      <c r="G110" s="206" t="s">
        <v>166</v>
      </c>
      <c r="H110" s="207">
        <v>6</v>
      </c>
      <c r="I110" s="208"/>
      <c r="J110" s="209">
        <f>ROUND(I110*H110,2)</f>
        <v>0</v>
      </c>
      <c r="K110" s="205" t="s">
        <v>77</v>
      </c>
      <c r="L110" s="42"/>
      <c r="M110" s="210" t="s">
        <v>77</v>
      </c>
      <c r="N110" s="211" t="s">
        <v>50</v>
      </c>
      <c r="O110" s="82"/>
      <c r="P110" s="212">
        <f>O110*H110</f>
        <v>0</v>
      </c>
      <c r="Q110" s="212">
        <v>0.006</v>
      </c>
      <c r="R110" s="212">
        <f>Q110*H110</f>
        <v>0.036000000000000004</v>
      </c>
      <c r="S110" s="212">
        <v>0</v>
      </c>
      <c r="T110" s="213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14" t="s">
        <v>149</v>
      </c>
      <c r="AT110" s="214" t="s">
        <v>125</v>
      </c>
      <c r="AU110" s="214" t="s">
        <v>89</v>
      </c>
      <c r="AY110" s="15" t="s">
        <v>124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5" t="s">
        <v>89</v>
      </c>
      <c r="BK110" s="215">
        <f>ROUND(I110*H110,2)</f>
        <v>0</v>
      </c>
      <c r="BL110" s="15" t="s">
        <v>149</v>
      </c>
      <c r="BM110" s="214" t="s">
        <v>236</v>
      </c>
    </row>
    <row r="111" spans="1:65" s="2" customFormat="1" ht="24.15" customHeight="1">
      <c r="A111" s="36"/>
      <c r="B111" s="37"/>
      <c r="C111" s="203" t="s">
        <v>21</v>
      </c>
      <c r="D111" s="203" t="s">
        <v>125</v>
      </c>
      <c r="E111" s="204" t="s">
        <v>183</v>
      </c>
      <c r="F111" s="205" t="s">
        <v>184</v>
      </c>
      <c r="G111" s="206" t="s">
        <v>158</v>
      </c>
      <c r="H111" s="238"/>
      <c r="I111" s="208"/>
      <c r="J111" s="209">
        <f>ROUND(I111*H111,2)</f>
        <v>0</v>
      </c>
      <c r="K111" s="205" t="s">
        <v>147</v>
      </c>
      <c r="L111" s="42"/>
      <c r="M111" s="210" t="s">
        <v>77</v>
      </c>
      <c r="N111" s="211" t="s">
        <v>50</v>
      </c>
      <c r="O111" s="82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14" t="s">
        <v>149</v>
      </c>
      <c r="AT111" s="214" t="s">
        <v>125</v>
      </c>
      <c r="AU111" s="214" t="s">
        <v>89</v>
      </c>
      <c r="AY111" s="15" t="s">
        <v>124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5" t="s">
        <v>89</v>
      </c>
      <c r="BK111" s="215">
        <f>ROUND(I111*H111,2)</f>
        <v>0</v>
      </c>
      <c r="BL111" s="15" t="s">
        <v>149</v>
      </c>
      <c r="BM111" s="214" t="s">
        <v>237</v>
      </c>
    </row>
    <row r="112" spans="1:47" s="2" customFormat="1" ht="12">
      <c r="A112" s="36"/>
      <c r="B112" s="37"/>
      <c r="C112" s="38"/>
      <c r="D112" s="239" t="s">
        <v>160</v>
      </c>
      <c r="E112" s="38"/>
      <c r="F112" s="240" t="s">
        <v>186</v>
      </c>
      <c r="G112" s="38"/>
      <c r="H112" s="38"/>
      <c r="I112" s="241"/>
      <c r="J112" s="38"/>
      <c r="K112" s="38"/>
      <c r="L112" s="42"/>
      <c r="M112" s="242"/>
      <c r="N112" s="243"/>
      <c r="O112" s="82"/>
      <c r="P112" s="82"/>
      <c r="Q112" s="82"/>
      <c r="R112" s="82"/>
      <c r="S112" s="82"/>
      <c r="T112" s="83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5" t="s">
        <v>160</v>
      </c>
      <c r="AU112" s="15" t="s">
        <v>89</v>
      </c>
    </row>
    <row r="113" spans="1:63" s="11" customFormat="1" ht="25.9" customHeight="1">
      <c r="A113" s="11"/>
      <c r="B113" s="189"/>
      <c r="C113" s="190"/>
      <c r="D113" s="191" t="s">
        <v>78</v>
      </c>
      <c r="E113" s="192" t="s">
        <v>143</v>
      </c>
      <c r="F113" s="192" t="s">
        <v>238</v>
      </c>
      <c r="G113" s="190"/>
      <c r="H113" s="190"/>
      <c r="I113" s="193"/>
      <c r="J113" s="194">
        <f>BK113</f>
        <v>0</v>
      </c>
      <c r="K113" s="190"/>
      <c r="L113" s="195"/>
      <c r="M113" s="196"/>
      <c r="N113" s="197"/>
      <c r="O113" s="197"/>
      <c r="P113" s="198">
        <f>P114</f>
        <v>0</v>
      </c>
      <c r="Q113" s="197"/>
      <c r="R113" s="198">
        <f>R114</f>
        <v>8.00594</v>
      </c>
      <c r="S113" s="197"/>
      <c r="T113" s="199">
        <f>T114</f>
        <v>0</v>
      </c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R113" s="200" t="s">
        <v>174</v>
      </c>
      <c r="AT113" s="201" t="s">
        <v>78</v>
      </c>
      <c r="AU113" s="201" t="s">
        <v>79</v>
      </c>
      <c r="AY113" s="200" t="s">
        <v>124</v>
      </c>
      <c r="BK113" s="202">
        <f>BK114</f>
        <v>0</v>
      </c>
    </row>
    <row r="114" spans="1:63" s="11" customFormat="1" ht="22.8" customHeight="1">
      <c r="A114" s="11"/>
      <c r="B114" s="189"/>
      <c r="C114" s="190"/>
      <c r="D114" s="191" t="s">
        <v>78</v>
      </c>
      <c r="E114" s="226" t="s">
        <v>239</v>
      </c>
      <c r="F114" s="226" t="s">
        <v>240</v>
      </c>
      <c r="G114" s="190"/>
      <c r="H114" s="190"/>
      <c r="I114" s="193"/>
      <c r="J114" s="227">
        <f>BK114</f>
        <v>0</v>
      </c>
      <c r="K114" s="190"/>
      <c r="L114" s="195"/>
      <c r="M114" s="196"/>
      <c r="N114" s="197"/>
      <c r="O114" s="197"/>
      <c r="P114" s="198">
        <f>SUM(P115:P129)</f>
        <v>0</v>
      </c>
      <c r="Q114" s="197"/>
      <c r="R114" s="198">
        <f>SUM(R115:R129)</f>
        <v>8.00594</v>
      </c>
      <c r="S114" s="197"/>
      <c r="T114" s="199">
        <f>SUM(T115:T129)</f>
        <v>0</v>
      </c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R114" s="200" t="s">
        <v>174</v>
      </c>
      <c r="AT114" s="201" t="s">
        <v>78</v>
      </c>
      <c r="AU114" s="201" t="s">
        <v>87</v>
      </c>
      <c r="AY114" s="200" t="s">
        <v>124</v>
      </c>
      <c r="BK114" s="202">
        <f>SUM(BK115:BK129)</f>
        <v>0</v>
      </c>
    </row>
    <row r="115" spans="1:65" s="2" customFormat="1" ht="37.8" customHeight="1">
      <c r="A115" s="36"/>
      <c r="B115" s="37"/>
      <c r="C115" s="203" t="s">
        <v>241</v>
      </c>
      <c r="D115" s="203" t="s">
        <v>125</v>
      </c>
      <c r="E115" s="204" t="s">
        <v>242</v>
      </c>
      <c r="F115" s="205" t="s">
        <v>243</v>
      </c>
      <c r="G115" s="206" t="s">
        <v>202</v>
      </c>
      <c r="H115" s="207">
        <v>66</v>
      </c>
      <c r="I115" s="208"/>
      <c r="J115" s="209">
        <f>ROUND(I115*H115,2)</f>
        <v>0</v>
      </c>
      <c r="K115" s="205" t="s">
        <v>147</v>
      </c>
      <c r="L115" s="42"/>
      <c r="M115" s="210" t="s">
        <v>77</v>
      </c>
      <c r="N115" s="211" t="s">
        <v>49</v>
      </c>
      <c r="O115" s="82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14" t="s">
        <v>244</v>
      </c>
      <c r="AT115" s="214" t="s">
        <v>125</v>
      </c>
      <c r="AU115" s="214" t="s">
        <v>89</v>
      </c>
      <c r="AY115" s="15" t="s">
        <v>124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5" t="s">
        <v>87</v>
      </c>
      <c r="BK115" s="215">
        <f>ROUND(I115*H115,2)</f>
        <v>0</v>
      </c>
      <c r="BL115" s="15" t="s">
        <v>244</v>
      </c>
      <c r="BM115" s="214" t="s">
        <v>245</v>
      </c>
    </row>
    <row r="116" spans="1:47" s="2" customFormat="1" ht="12">
      <c r="A116" s="36"/>
      <c r="B116" s="37"/>
      <c r="C116" s="38"/>
      <c r="D116" s="239" t="s">
        <v>160</v>
      </c>
      <c r="E116" s="38"/>
      <c r="F116" s="240" t="s">
        <v>246</v>
      </c>
      <c r="G116" s="38"/>
      <c r="H116" s="38"/>
      <c r="I116" s="241"/>
      <c r="J116" s="38"/>
      <c r="K116" s="38"/>
      <c r="L116" s="42"/>
      <c r="M116" s="242"/>
      <c r="N116" s="243"/>
      <c r="O116" s="82"/>
      <c r="P116" s="82"/>
      <c r="Q116" s="82"/>
      <c r="R116" s="82"/>
      <c r="S116" s="82"/>
      <c r="T116" s="83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5" t="s">
        <v>160</v>
      </c>
      <c r="AU116" s="15" t="s">
        <v>89</v>
      </c>
    </row>
    <row r="117" spans="1:65" s="2" customFormat="1" ht="21.75" customHeight="1">
      <c r="A117" s="36"/>
      <c r="B117" s="37"/>
      <c r="C117" s="203" t="s">
        <v>247</v>
      </c>
      <c r="D117" s="203" t="s">
        <v>125</v>
      </c>
      <c r="E117" s="204" t="s">
        <v>248</v>
      </c>
      <c r="F117" s="205" t="s">
        <v>249</v>
      </c>
      <c r="G117" s="206" t="s">
        <v>202</v>
      </c>
      <c r="H117" s="207">
        <v>66</v>
      </c>
      <c r="I117" s="208"/>
      <c r="J117" s="209">
        <f>ROUND(I117*H117,2)</f>
        <v>0</v>
      </c>
      <c r="K117" s="205" t="s">
        <v>147</v>
      </c>
      <c r="L117" s="42"/>
      <c r="M117" s="210" t="s">
        <v>77</v>
      </c>
      <c r="N117" s="211" t="s">
        <v>49</v>
      </c>
      <c r="O117" s="82"/>
      <c r="P117" s="212">
        <f>O117*H117</f>
        <v>0</v>
      </c>
      <c r="Q117" s="212">
        <v>9E-05</v>
      </c>
      <c r="R117" s="212">
        <f>Q117*H117</f>
        <v>0.00594</v>
      </c>
      <c r="S117" s="212">
        <v>0</v>
      </c>
      <c r="T117" s="213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14" t="s">
        <v>244</v>
      </c>
      <c r="AT117" s="214" t="s">
        <v>125</v>
      </c>
      <c r="AU117" s="214" t="s">
        <v>89</v>
      </c>
      <c r="AY117" s="15" t="s">
        <v>124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5" t="s">
        <v>87</v>
      </c>
      <c r="BK117" s="215">
        <f>ROUND(I117*H117,2)</f>
        <v>0</v>
      </c>
      <c r="BL117" s="15" t="s">
        <v>244</v>
      </c>
      <c r="BM117" s="214" t="s">
        <v>250</v>
      </c>
    </row>
    <row r="118" spans="1:47" s="2" customFormat="1" ht="12">
      <c r="A118" s="36"/>
      <c r="B118" s="37"/>
      <c r="C118" s="38"/>
      <c r="D118" s="239" t="s">
        <v>160</v>
      </c>
      <c r="E118" s="38"/>
      <c r="F118" s="240" t="s">
        <v>251</v>
      </c>
      <c r="G118" s="38"/>
      <c r="H118" s="38"/>
      <c r="I118" s="241"/>
      <c r="J118" s="38"/>
      <c r="K118" s="38"/>
      <c r="L118" s="42"/>
      <c r="M118" s="242"/>
      <c r="N118" s="243"/>
      <c r="O118" s="82"/>
      <c r="P118" s="82"/>
      <c r="Q118" s="82"/>
      <c r="R118" s="82"/>
      <c r="S118" s="82"/>
      <c r="T118" s="83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5" t="s">
        <v>160</v>
      </c>
      <c r="AU118" s="15" t="s">
        <v>89</v>
      </c>
    </row>
    <row r="119" spans="1:65" s="2" customFormat="1" ht="16.5" customHeight="1">
      <c r="A119" s="36"/>
      <c r="B119" s="37"/>
      <c r="C119" s="228" t="s">
        <v>8</v>
      </c>
      <c r="D119" s="228" t="s">
        <v>143</v>
      </c>
      <c r="E119" s="229" t="s">
        <v>252</v>
      </c>
      <c r="F119" s="230" t="s">
        <v>253</v>
      </c>
      <c r="G119" s="231" t="s">
        <v>202</v>
      </c>
      <c r="H119" s="232">
        <v>66</v>
      </c>
      <c r="I119" s="233"/>
      <c r="J119" s="234">
        <f>ROUND(I119*H119,2)</f>
        <v>0</v>
      </c>
      <c r="K119" s="230" t="s">
        <v>77</v>
      </c>
      <c r="L119" s="235"/>
      <c r="M119" s="236" t="s">
        <v>77</v>
      </c>
      <c r="N119" s="237" t="s">
        <v>49</v>
      </c>
      <c r="O119" s="82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14" t="s">
        <v>254</v>
      </c>
      <c r="AT119" s="214" t="s">
        <v>143</v>
      </c>
      <c r="AU119" s="214" t="s">
        <v>89</v>
      </c>
      <c r="AY119" s="15" t="s">
        <v>124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5" t="s">
        <v>87</v>
      </c>
      <c r="BK119" s="215">
        <f>ROUND(I119*H119,2)</f>
        <v>0</v>
      </c>
      <c r="BL119" s="15" t="s">
        <v>244</v>
      </c>
      <c r="BM119" s="214" t="s">
        <v>255</v>
      </c>
    </row>
    <row r="120" spans="1:65" s="2" customFormat="1" ht="21.75" customHeight="1">
      <c r="A120" s="36"/>
      <c r="B120" s="37"/>
      <c r="C120" s="203" t="s">
        <v>149</v>
      </c>
      <c r="D120" s="203" t="s">
        <v>125</v>
      </c>
      <c r="E120" s="204" t="s">
        <v>256</v>
      </c>
      <c r="F120" s="205" t="s">
        <v>257</v>
      </c>
      <c r="G120" s="206" t="s">
        <v>202</v>
      </c>
      <c r="H120" s="207">
        <v>232</v>
      </c>
      <c r="I120" s="208"/>
      <c r="J120" s="209">
        <f>ROUND(I120*H120,2)</f>
        <v>0</v>
      </c>
      <c r="K120" s="205" t="s">
        <v>147</v>
      </c>
      <c r="L120" s="42"/>
      <c r="M120" s="210" t="s">
        <v>77</v>
      </c>
      <c r="N120" s="211" t="s">
        <v>49</v>
      </c>
      <c r="O120" s="82"/>
      <c r="P120" s="212">
        <f>O120*H120</f>
        <v>0</v>
      </c>
      <c r="Q120" s="212">
        <v>0</v>
      </c>
      <c r="R120" s="212">
        <f>Q120*H120</f>
        <v>0</v>
      </c>
      <c r="S120" s="212">
        <v>0</v>
      </c>
      <c r="T120" s="213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14" t="s">
        <v>244</v>
      </c>
      <c r="AT120" s="214" t="s">
        <v>125</v>
      </c>
      <c r="AU120" s="214" t="s">
        <v>89</v>
      </c>
      <c r="AY120" s="15" t="s">
        <v>124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5" t="s">
        <v>87</v>
      </c>
      <c r="BK120" s="215">
        <f>ROUND(I120*H120,2)</f>
        <v>0</v>
      </c>
      <c r="BL120" s="15" t="s">
        <v>244</v>
      </c>
      <c r="BM120" s="214" t="s">
        <v>258</v>
      </c>
    </row>
    <row r="121" spans="1:47" s="2" customFormat="1" ht="12">
      <c r="A121" s="36"/>
      <c r="B121" s="37"/>
      <c r="C121" s="38"/>
      <c r="D121" s="239" t="s">
        <v>160</v>
      </c>
      <c r="E121" s="38"/>
      <c r="F121" s="240" t="s">
        <v>259</v>
      </c>
      <c r="G121" s="38"/>
      <c r="H121" s="38"/>
      <c r="I121" s="241"/>
      <c r="J121" s="38"/>
      <c r="K121" s="38"/>
      <c r="L121" s="42"/>
      <c r="M121" s="242"/>
      <c r="N121" s="243"/>
      <c r="O121" s="82"/>
      <c r="P121" s="82"/>
      <c r="Q121" s="82"/>
      <c r="R121" s="82"/>
      <c r="S121" s="82"/>
      <c r="T121" s="83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160</v>
      </c>
      <c r="AU121" s="15" t="s">
        <v>89</v>
      </c>
    </row>
    <row r="122" spans="1:65" s="2" customFormat="1" ht="16.5" customHeight="1">
      <c r="A122" s="36"/>
      <c r="B122" s="37"/>
      <c r="C122" s="228" t="s">
        <v>260</v>
      </c>
      <c r="D122" s="228" t="s">
        <v>143</v>
      </c>
      <c r="E122" s="229" t="s">
        <v>261</v>
      </c>
      <c r="F122" s="230" t="s">
        <v>262</v>
      </c>
      <c r="G122" s="231" t="s">
        <v>202</v>
      </c>
      <c r="H122" s="232">
        <v>232</v>
      </c>
      <c r="I122" s="233"/>
      <c r="J122" s="234">
        <f>ROUND(I122*H122,2)</f>
        <v>0</v>
      </c>
      <c r="K122" s="230" t="s">
        <v>77</v>
      </c>
      <c r="L122" s="235"/>
      <c r="M122" s="236" t="s">
        <v>77</v>
      </c>
      <c r="N122" s="237" t="s">
        <v>49</v>
      </c>
      <c r="O122" s="82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14" t="s">
        <v>148</v>
      </c>
      <c r="AT122" s="214" t="s">
        <v>143</v>
      </c>
      <c r="AU122" s="214" t="s">
        <v>89</v>
      </c>
      <c r="AY122" s="15" t="s">
        <v>124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15" t="s">
        <v>87</v>
      </c>
      <c r="BK122" s="215">
        <f>ROUND(I122*H122,2)</f>
        <v>0</v>
      </c>
      <c r="BL122" s="15" t="s">
        <v>149</v>
      </c>
      <c r="BM122" s="214" t="s">
        <v>263</v>
      </c>
    </row>
    <row r="123" spans="1:65" s="2" customFormat="1" ht="16.5" customHeight="1">
      <c r="A123" s="36"/>
      <c r="B123" s="37"/>
      <c r="C123" s="228" t="s">
        <v>264</v>
      </c>
      <c r="D123" s="228" t="s">
        <v>143</v>
      </c>
      <c r="E123" s="229" t="s">
        <v>265</v>
      </c>
      <c r="F123" s="230" t="s">
        <v>266</v>
      </c>
      <c r="G123" s="231" t="s">
        <v>267</v>
      </c>
      <c r="H123" s="232">
        <v>8</v>
      </c>
      <c r="I123" s="233"/>
      <c r="J123" s="234">
        <f>ROUND(I123*H123,2)</f>
        <v>0</v>
      </c>
      <c r="K123" s="230" t="s">
        <v>147</v>
      </c>
      <c r="L123" s="235"/>
      <c r="M123" s="236" t="s">
        <v>77</v>
      </c>
      <c r="N123" s="237" t="s">
        <v>49</v>
      </c>
      <c r="O123" s="82"/>
      <c r="P123" s="212">
        <f>O123*H123</f>
        <v>0</v>
      </c>
      <c r="Q123" s="212">
        <v>1</v>
      </c>
      <c r="R123" s="212">
        <f>Q123*H123</f>
        <v>8</v>
      </c>
      <c r="S123" s="212">
        <v>0</v>
      </c>
      <c r="T123" s="213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14" t="s">
        <v>254</v>
      </c>
      <c r="AT123" s="214" t="s">
        <v>143</v>
      </c>
      <c r="AU123" s="214" t="s">
        <v>89</v>
      </c>
      <c r="AY123" s="15" t="s">
        <v>124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5" t="s">
        <v>87</v>
      </c>
      <c r="BK123" s="215">
        <f>ROUND(I123*H123,2)</f>
        <v>0</v>
      </c>
      <c r="BL123" s="15" t="s">
        <v>244</v>
      </c>
      <c r="BM123" s="214" t="s">
        <v>268</v>
      </c>
    </row>
    <row r="124" spans="1:65" s="2" customFormat="1" ht="33" customHeight="1">
      <c r="A124" s="36"/>
      <c r="B124" s="37"/>
      <c r="C124" s="203" t="s">
        <v>269</v>
      </c>
      <c r="D124" s="203" t="s">
        <v>125</v>
      </c>
      <c r="E124" s="204" t="s">
        <v>270</v>
      </c>
      <c r="F124" s="205" t="s">
        <v>271</v>
      </c>
      <c r="G124" s="206" t="s">
        <v>202</v>
      </c>
      <c r="H124" s="207">
        <v>66</v>
      </c>
      <c r="I124" s="208"/>
      <c r="J124" s="209">
        <f>ROUND(I124*H124,2)</f>
        <v>0</v>
      </c>
      <c r="K124" s="205" t="s">
        <v>147</v>
      </c>
      <c r="L124" s="42"/>
      <c r="M124" s="210" t="s">
        <v>77</v>
      </c>
      <c r="N124" s="211" t="s">
        <v>49</v>
      </c>
      <c r="O124" s="82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14" t="s">
        <v>244</v>
      </c>
      <c r="AT124" s="214" t="s">
        <v>125</v>
      </c>
      <c r="AU124" s="214" t="s">
        <v>89</v>
      </c>
      <c r="AY124" s="15" t="s">
        <v>124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5" t="s">
        <v>87</v>
      </c>
      <c r="BK124" s="215">
        <f>ROUND(I124*H124,2)</f>
        <v>0</v>
      </c>
      <c r="BL124" s="15" t="s">
        <v>244</v>
      </c>
      <c r="BM124" s="214" t="s">
        <v>272</v>
      </c>
    </row>
    <row r="125" spans="1:47" s="2" customFormat="1" ht="12">
      <c r="A125" s="36"/>
      <c r="B125" s="37"/>
      <c r="C125" s="38"/>
      <c r="D125" s="239" t="s">
        <v>160</v>
      </c>
      <c r="E125" s="38"/>
      <c r="F125" s="240" t="s">
        <v>273</v>
      </c>
      <c r="G125" s="38"/>
      <c r="H125" s="38"/>
      <c r="I125" s="241"/>
      <c r="J125" s="38"/>
      <c r="K125" s="38"/>
      <c r="L125" s="42"/>
      <c r="M125" s="242"/>
      <c r="N125" s="243"/>
      <c r="O125" s="82"/>
      <c r="P125" s="82"/>
      <c r="Q125" s="82"/>
      <c r="R125" s="82"/>
      <c r="S125" s="82"/>
      <c r="T125" s="83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160</v>
      </c>
      <c r="AU125" s="15" t="s">
        <v>89</v>
      </c>
    </row>
    <row r="126" spans="1:65" s="2" customFormat="1" ht="16.5" customHeight="1">
      <c r="A126" s="36"/>
      <c r="B126" s="37"/>
      <c r="C126" s="203" t="s">
        <v>274</v>
      </c>
      <c r="D126" s="203" t="s">
        <v>125</v>
      </c>
      <c r="E126" s="204" t="s">
        <v>275</v>
      </c>
      <c r="F126" s="205" t="s">
        <v>276</v>
      </c>
      <c r="G126" s="206" t="s">
        <v>267</v>
      </c>
      <c r="H126" s="207">
        <v>8</v>
      </c>
      <c r="I126" s="208"/>
      <c r="J126" s="209">
        <f>ROUND(I126*H126,2)</f>
        <v>0</v>
      </c>
      <c r="K126" s="205" t="s">
        <v>147</v>
      </c>
      <c r="L126" s="42"/>
      <c r="M126" s="210" t="s">
        <v>77</v>
      </c>
      <c r="N126" s="211" t="s">
        <v>49</v>
      </c>
      <c r="O126" s="82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14" t="s">
        <v>244</v>
      </c>
      <c r="AT126" s="214" t="s">
        <v>125</v>
      </c>
      <c r="AU126" s="214" t="s">
        <v>89</v>
      </c>
      <c r="AY126" s="15" t="s">
        <v>124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15" t="s">
        <v>87</v>
      </c>
      <c r="BK126" s="215">
        <f>ROUND(I126*H126,2)</f>
        <v>0</v>
      </c>
      <c r="BL126" s="15" t="s">
        <v>244</v>
      </c>
      <c r="BM126" s="214" t="s">
        <v>277</v>
      </c>
    </row>
    <row r="127" spans="1:47" s="2" customFormat="1" ht="12">
      <c r="A127" s="36"/>
      <c r="B127" s="37"/>
      <c r="C127" s="38"/>
      <c r="D127" s="239" t="s">
        <v>160</v>
      </c>
      <c r="E127" s="38"/>
      <c r="F127" s="240" t="s">
        <v>278</v>
      </c>
      <c r="G127" s="38"/>
      <c r="H127" s="38"/>
      <c r="I127" s="241"/>
      <c r="J127" s="38"/>
      <c r="K127" s="38"/>
      <c r="L127" s="42"/>
      <c r="M127" s="242"/>
      <c r="N127" s="243"/>
      <c r="O127" s="82"/>
      <c r="P127" s="82"/>
      <c r="Q127" s="82"/>
      <c r="R127" s="82"/>
      <c r="S127" s="82"/>
      <c r="T127" s="83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160</v>
      </c>
      <c r="AU127" s="15" t="s">
        <v>89</v>
      </c>
    </row>
    <row r="128" spans="1:65" s="2" customFormat="1" ht="21.75" customHeight="1">
      <c r="A128" s="36"/>
      <c r="B128" s="37"/>
      <c r="C128" s="203" t="s">
        <v>7</v>
      </c>
      <c r="D128" s="203" t="s">
        <v>125</v>
      </c>
      <c r="E128" s="204" t="s">
        <v>279</v>
      </c>
      <c r="F128" s="205" t="s">
        <v>280</v>
      </c>
      <c r="G128" s="206" t="s">
        <v>267</v>
      </c>
      <c r="H128" s="207">
        <v>80</v>
      </c>
      <c r="I128" s="208"/>
      <c r="J128" s="209">
        <f>ROUND(I128*H128,2)</f>
        <v>0</v>
      </c>
      <c r="K128" s="205" t="s">
        <v>147</v>
      </c>
      <c r="L128" s="42"/>
      <c r="M128" s="210" t="s">
        <v>77</v>
      </c>
      <c r="N128" s="211" t="s">
        <v>49</v>
      </c>
      <c r="O128" s="82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14" t="s">
        <v>244</v>
      </c>
      <c r="AT128" s="214" t="s">
        <v>125</v>
      </c>
      <c r="AU128" s="214" t="s">
        <v>89</v>
      </c>
      <c r="AY128" s="15" t="s">
        <v>124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15" t="s">
        <v>87</v>
      </c>
      <c r="BK128" s="215">
        <f>ROUND(I128*H128,2)</f>
        <v>0</v>
      </c>
      <c r="BL128" s="15" t="s">
        <v>244</v>
      </c>
      <c r="BM128" s="214" t="s">
        <v>281</v>
      </c>
    </row>
    <row r="129" spans="1:47" s="2" customFormat="1" ht="12">
      <c r="A129" s="36"/>
      <c r="B129" s="37"/>
      <c r="C129" s="38"/>
      <c r="D129" s="239" t="s">
        <v>160</v>
      </c>
      <c r="E129" s="38"/>
      <c r="F129" s="240" t="s">
        <v>282</v>
      </c>
      <c r="G129" s="38"/>
      <c r="H129" s="38"/>
      <c r="I129" s="241"/>
      <c r="J129" s="38"/>
      <c r="K129" s="38"/>
      <c r="L129" s="42"/>
      <c r="M129" s="242"/>
      <c r="N129" s="243"/>
      <c r="O129" s="82"/>
      <c r="P129" s="82"/>
      <c r="Q129" s="82"/>
      <c r="R129" s="82"/>
      <c r="S129" s="82"/>
      <c r="T129" s="83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160</v>
      </c>
      <c r="AU129" s="15" t="s">
        <v>89</v>
      </c>
    </row>
    <row r="130" spans="1:63" s="11" customFormat="1" ht="25.9" customHeight="1">
      <c r="A130" s="11"/>
      <c r="B130" s="189"/>
      <c r="C130" s="190"/>
      <c r="D130" s="191" t="s">
        <v>78</v>
      </c>
      <c r="E130" s="192" t="s">
        <v>283</v>
      </c>
      <c r="F130" s="192" t="s">
        <v>284</v>
      </c>
      <c r="G130" s="190"/>
      <c r="H130" s="190"/>
      <c r="I130" s="193"/>
      <c r="J130" s="194">
        <f>BK130</f>
        <v>0</v>
      </c>
      <c r="K130" s="190"/>
      <c r="L130" s="195"/>
      <c r="M130" s="196"/>
      <c r="N130" s="197"/>
      <c r="O130" s="197"/>
      <c r="P130" s="198">
        <f>SUM(P131:P133)</f>
        <v>0</v>
      </c>
      <c r="Q130" s="197"/>
      <c r="R130" s="198">
        <f>SUM(R131:R133)</f>
        <v>0</v>
      </c>
      <c r="S130" s="197"/>
      <c r="T130" s="199">
        <f>SUM(T131:T133)</f>
        <v>0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200" t="s">
        <v>123</v>
      </c>
      <c r="AT130" s="201" t="s">
        <v>78</v>
      </c>
      <c r="AU130" s="201" t="s">
        <v>79</v>
      </c>
      <c r="AY130" s="200" t="s">
        <v>124</v>
      </c>
      <c r="BK130" s="202">
        <f>SUM(BK131:BK133)</f>
        <v>0</v>
      </c>
    </row>
    <row r="131" spans="1:65" s="2" customFormat="1" ht="16.5" customHeight="1">
      <c r="A131" s="36"/>
      <c r="B131" s="37"/>
      <c r="C131" s="203" t="s">
        <v>285</v>
      </c>
      <c r="D131" s="203" t="s">
        <v>125</v>
      </c>
      <c r="E131" s="204" t="s">
        <v>286</v>
      </c>
      <c r="F131" s="205" t="s">
        <v>287</v>
      </c>
      <c r="G131" s="206" t="s">
        <v>288</v>
      </c>
      <c r="H131" s="207">
        <v>-3</v>
      </c>
      <c r="I131" s="208"/>
      <c r="J131" s="209">
        <f>ROUND(I131*H131,2)</f>
        <v>0</v>
      </c>
      <c r="K131" s="205" t="s">
        <v>147</v>
      </c>
      <c r="L131" s="42"/>
      <c r="M131" s="210" t="s">
        <v>77</v>
      </c>
      <c r="N131" s="211" t="s">
        <v>49</v>
      </c>
      <c r="O131" s="82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14" t="s">
        <v>289</v>
      </c>
      <c r="AT131" s="214" t="s">
        <v>125</v>
      </c>
      <c r="AU131" s="214" t="s">
        <v>87</v>
      </c>
      <c r="AY131" s="15" t="s">
        <v>124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5" t="s">
        <v>87</v>
      </c>
      <c r="BK131" s="215">
        <f>ROUND(I131*H131,2)</f>
        <v>0</v>
      </c>
      <c r="BL131" s="15" t="s">
        <v>289</v>
      </c>
      <c r="BM131" s="214" t="s">
        <v>290</v>
      </c>
    </row>
    <row r="132" spans="1:47" s="2" customFormat="1" ht="12">
      <c r="A132" s="36"/>
      <c r="B132" s="37"/>
      <c r="C132" s="38"/>
      <c r="D132" s="239" t="s">
        <v>160</v>
      </c>
      <c r="E132" s="38"/>
      <c r="F132" s="240" t="s">
        <v>291</v>
      </c>
      <c r="G132" s="38"/>
      <c r="H132" s="38"/>
      <c r="I132" s="241"/>
      <c r="J132" s="38"/>
      <c r="K132" s="38"/>
      <c r="L132" s="42"/>
      <c r="M132" s="242"/>
      <c r="N132" s="243"/>
      <c r="O132" s="82"/>
      <c r="P132" s="82"/>
      <c r="Q132" s="82"/>
      <c r="R132" s="82"/>
      <c r="S132" s="82"/>
      <c r="T132" s="83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160</v>
      </c>
      <c r="AU132" s="15" t="s">
        <v>87</v>
      </c>
    </row>
    <row r="133" spans="1:65" s="2" customFormat="1" ht="16.5" customHeight="1">
      <c r="A133" s="36"/>
      <c r="B133" s="37"/>
      <c r="C133" s="203" t="s">
        <v>292</v>
      </c>
      <c r="D133" s="203" t="s">
        <v>125</v>
      </c>
      <c r="E133" s="204" t="s">
        <v>293</v>
      </c>
      <c r="F133" s="205" t="s">
        <v>294</v>
      </c>
      <c r="G133" s="206" t="s">
        <v>288</v>
      </c>
      <c r="H133" s="207">
        <v>3</v>
      </c>
      <c r="I133" s="208"/>
      <c r="J133" s="209">
        <f>ROUND(I133*H133,2)</f>
        <v>0</v>
      </c>
      <c r="K133" s="205" t="s">
        <v>77</v>
      </c>
      <c r="L133" s="42"/>
      <c r="M133" s="210" t="s">
        <v>77</v>
      </c>
      <c r="N133" s="211" t="s">
        <v>49</v>
      </c>
      <c r="O133" s="82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14" t="s">
        <v>289</v>
      </c>
      <c r="AT133" s="214" t="s">
        <v>125</v>
      </c>
      <c r="AU133" s="214" t="s">
        <v>87</v>
      </c>
      <c r="AY133" s="15" t="s">
        <v>124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5" t="s">
        <v>87</v>
      </c>
      <c r="BK133" s="215">
        <f>ROUND(I133*H133,2)</f>
        <v>0</v>
      </c>
      <c r="BL133" s="15" t="s">
        <v>289</v>
      </c>
      <c r="BM133" s="214" t="s">
        <v>295</v>
      </c>
    </row>
    <row r="134" spans="1:63" s="11" customFormat="1" ht="25.9" customHeight="1">
      <c r="A134" s="11"/>
      <c r="B134" s="189"/>
      <c r="C134" s="190"/>
      <c r="D134" s="191" t="s">
        <v>78</v>
      </c>
      <c r="E134" s="192" t="s">
        <v>296</v>
      </c>
      <c r="F134" s="192" t="s">
        <v>297</v>
      </c>
      <c r="G134" s="190"/>
      <c r="H134" s="190"/>
      <c r="I134" s="193"/>
      <c r="J134" s="194">
        <f>BK134</f>
        <v>0</v>
      </c>
      <c r="K134" s="190"/>
      <c r="L134" s="195"/>
      <c r="M134" s="196"/>
      <c r="N134" s="197"/>
      <c r="O134" s="197"/>
      <c r="P134" s="198">
        <f>P135</f>
        <v>0</v>
      </c>
      <c r="Q134" s="197"/>
      <c r="R134" s="198">
        <f>R135</f>
        <v>0</v>
      </c>
      <c r="S134" s="197"/>
      <c r="T134" s="199">
        <f>T135</f>
        <v>0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200" t="s">
        <v>182</v>
      </c>
      <c r="AT134" s="201" t="s">
        <v>78</v>
      </c>
      <c r="AU134" s="201" t="s">
        <v>79</v>
      </c>
      <c r="AY134" s="200" t="s">
        <v>124</v>
      </c>
      <c r="BK134" s="202">
        <f>BK135</f>
        <v>0</v>
      </c>
    </row>
    <row r="135" spans="1:63" s="11" customFormat="1" ht="22.8" customHeight="1">
      <c r="A135" s="11"/>
      <c r="B135" s="189"/>
      <c r="C135" s="190"/>
      <c r="D135" s="191" t="s">
        <v>78</v>
      </c>
      <c r="E135" s="226" t="s">
        <v>298</v>
      </c>
      <c r="F135" s="226" t="s">
        <v>299</v>
      </c>
      <c r="G135" s="190"/>
      <c r="H135" s="190"/>
      <c r="I135" s="193"/>
      <c r="J135" s="227">
        <f>BK135</f>
        <v>0</v>
      </c>
      <c r="K135" s="190"/>
      <c r="L135" s="195"/>
      <c r="M135" s="196"/>
      <c r="N135" s="197"/>
      <c r="O135" s="197"/>
      <c r="P135" s="198">
        <f>P136</f>
        <v>0</v>
      </c>
      <c r="Q135" s="197"/>
      <c r="R135" s="198">
        <f>R136</f>
        <v>0</v>
      </c>
      <c r="S135" s="197"/>
      <c r="T135" s="199">
        <f>T136</f>
        <v>0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200" t="s">
        <v>182</v>
      </c>
      <c r="AT135" s="201" t="s">
        <v>78</v>
      </c>
      <c r="AU135" s="201" t="s">
        <v>87</v>
      </c>
      <c r="AY135" s="200" t="s">
        <v>124</v>
      </c>
      <c r="BK135" s="202">
        <f>BK136</f>
        <v>0</v>
      </c>
    </row>
    <row r="136" spans="1:65" s="2" customFormat="1" ht="16.5" customHeight="1">
      <c r="A136" s="36"/>
      <c r="B136" s="37"/>
      <c r="C136" s="203" t="s">
        <v>300</v>
      </c>
      <c r="D136" s="203" t="s">
        <v>125</v>
      </c>
      <c r="E136" s="204" t="s">
        <v>301</v>
      </c>
      <c r="F136" s="205" t="s">
        <v>302</v>
      </c>
      <c r="G136" s="206" t="s">
        <v>166</v>
      </c>
      <c r="H136" s="207">
        <v>-1</v>
      </c>
      <c r="I136" s="208"/>
      <c r="J136" s="209">
        <f>ROUND(I136*H136,2)</f>
        <v>0</v>
      </c>
      <c r="K136" s="205" t="s">
        <v>77</v>
      </c>
      <c r="L136" s="42"/>
      <c r="M136" s="216" t="s">
        <v>77</v>
      </c>
      <c r="N136" s="217" t="s">
        <v>49</v>
      </c>
      <c r="O136" s="218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14" t="s">
        <v>303</v>
      </c>
      <c r="AT136" s="214" t="s">
        <v>125</v>
      </c>
      <c r="AU136" s="214" t="s">
        <v>89</v>
      </c>
      <c r="AY136" s="15" t="s">
        <v>124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5" t="s">
        <v>87</v>
      </c>
      <c r="BK136" s="215">
        <f>ROUND(I136*H136,2)</f>
        <v>0</v>
      </c>
      <c r="BL136" s="15" t="s">
        <v>303</v>
      </c>
      <c r="BM136" s="214" t="s">
        <v>304</v>
      </c>
    </row>
    <row r="137" spans="1:31" s="2" customFormat="1" ht="6.95" customHeight="1">
      <c r="A137" s="36"/>
      <c r="B137" s="57"/>
      <c r="C137" s="58"/>
      <c r="D137" s="58"/>
      <c r="E137" s="58"/>
      <c r="F137" s="58"/>
      <c r="G137" s="58"/>
      <c r="H137" s="58"/>
      <c r="I137" s="58"/>
      <c r="J137" s="58"/>
      <c r="K137" s="58"/>
      <c r="L137" s="42"/>
      <c r="M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</sheetData>
  <sheetProtection password="CC3D" sheet="1" objects="1" scenarios="1" formatColumns="0" formatRows="0" autoFilter="0"/>
  <autoFilter ref="C92:K13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8" r:id="rId1" display="https://podminky.urs.cz/item/CS_URS_2022_01/742110002"/>
    <hyperlink ref="F101" r:id="rId2" display="https://podminky.urs.cz/item/CS_URS_2022_01/742110505"/>
    <hyperlink ref="F104" r:id="rId3" display="https://podminky.urs.cz/item/CS_URS_2022_01/742121002"/>
    <hyperlink ref="F112" r:id="rId4" display="https://podminky.urs.cz/item/CS_URS_2022_01/998767203"/>
    <hyperlink ref="F116" r:id="rId5" display="https://podminky.urs.cz/item/CS_URS_2022_01/460161312"/>
    <hyperlink ref="F118" r:id="rId6" display="https://podminky.urs.cz/item/CS_URS_2022_01/460671113"/>
    <hyperlink ref="F121" r:id="rId7" display="https://podminky.urs.cz/item/CS_URS_2022_01/460791113"/>
    <hyperlink ref="F125" r:id="rId8" display="https://podminky.urs.cz/item/CS_URS_2022_01/460431332"/>
    <hyperlink ref="F127" r:id="rId9" display="https://podminky.urs.cz/item/CS_URS_2022_01/469972111"/>
    <hyperlink ref="F129" r:id="rId10" display="https://podminky.urs.cz/item/CS_URS_2022_01/469972121"/>
    <hyperlink ref="F132" r:id="rId11" display="https://podminky.urs.cz/item/CS_URS_2022_01/HZS42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7" customWidth="1"/>
    <col min="2" max="2" width="1.7109375" style="247" customWidth="1"/>
    <col min="3" max="4" width="5.00390625" style="247" customWidth="1"/>
    <col min="5" max="5" width="11.7109375" style="247" customWidth="1"/>
    <col min="6" max="6" width="9.140625" style="247" customWidth="1"/>
    <col min="7" max="7" width="5.00390625" style="247" customWidth="1"/>
    <col min="8" max="8" width="77.8515625" style="247" customWidth="1"/>
    <col min="9" max="10" width="20.00390625" style="247" customWidth="1"/>
    <col min="11" max="11" width="1.7109375" style="247" customWidth="1"/>
  </cols>
  <sheetData>
    <row r="1" s="1" customFormat="1" ht="37.5" customHeight="1"/>
    <row r="2" spans="2:11" s="1" customFormat="1" ht="7.5" customHeight="1">
      <c r="B2" s="248"/>
      <c r="C2" s="249"/>
      <c r="D2" s="249"/>
      <c r="E2" s="249"/>
      <c r="F2" s="249"/>
      <c r="G2" s="249"/>
      <c r="H2" s="249"/>
      <c r="I2" s="249"/>
      <c r="J2" s="249"/>
      <c r="K2" s="250"/>
    </row>
    <row r="3" spans="2:11" s="13" customFormat="1" ht="45" customHeight="1">
      <c r="B3" s="251"/>
      <c r="C3" s="252" t="s">
        <v>305</v>
      </c>
      <c r="D3" s="252"/>
      <c r="E3" s="252"/>
      <c r="F3" s="252"/>
      <c r="G3" s="252"/>
      <c r="H3" s="252"/>
      <c r="I3" s="252"/>
      <c r="J3" s="252"/>
      <c r="K3" s="253"/>
    </row>
    <row r="4" spans="2:11" s="1" customFormat="1" ht="25.5" customHeight="1">
      <c r="B4" s="254"/>
      <c r="C4" s="255" t="s">
        <v>306</v>
      </c>
      <c r="D4" s="255"/>
      <c r="E4" s="255"/>
      <c r="F4" s="255"/>
      <c r="G4" s="255"/>
      <c r="H4" s="255"/>
      <c r="I4" s="255"/>
      <c r="J4" s="255"/>
      <c r="K4" s="256"/>
    </row>
    <row r="5" spans="2:11" s="1" customFormat="1" ht="5.25" customHeight="1">
      <c r="B5" s="254"/>
      <c r="C5" s="257"/>
      <c r="D5" s="257"/>
      <c r="E5" s="257"/>
      <c r="F5" s="257"/>
      <c r="G5" s="257"/>
      <c r="H5" s="257"/>
      <c r="I5" s="257"/>
      <c r="J5" s="257"/>
      <c r="K5" s="256"/>
    </row>
    <row r="6" spans="2:11" s="1" customFormat="1" ht="15" customHeight="1">
      <c r="B6" s="254"/>
      <c r="C6" s="258" t="s">
        <v>307</v>
      </c>
      <c r="D6" s="258"/>
      <c r="E6" s="258"/>
      <c r="F6" s="258"/>
      <c r="G6" s="258"/>
      <c r="H6" s="258"/>
      <c r="I6" s="258"/>
      <c r="J6" s="258"/>
      <c r="K6" s="256"/>
    </row>
    <row r="7" spans="2:11" s="1" customFormat="1" ht="15" customHeight="1">
      <c r="B7" s="259"/>
      <c r="C7" s="258" t="s">
        <v>308</v>
      </c>
      <c r="D7" s="258"/>
      <c r="E7" s="258"/>
      <c r="F7" s="258"/>
      <c r="G7" s="258"/>
      <c r="H7" s="258"/>
      <c r="I7" s="258"/>
      <c r="J7" s="258"/>
      <c r="K7" s="256"/>
    </row>
    <row r="8" spans="2:11" s="1" customFormat="1" ht="12.75" customHeight="1">
      <c r="B8" s="259"/>
      <c r="C8" s="258"/>
      <c r="D8" s="258"/>
      <c r="E8" s="258"/>
      <c r="F8" s="258"/>
      <c r="G8" s="258"/>
      <c r="H8" s="258"/>
      <c r="I8" s="258"/>
      <c r="J8" s="258"/>
      <c r="K8" s="256"/>
    </row>
    <row r="9" spans="2:11" s="1" customFormat="1" ht="15" customHeight="1">
      <c r="B9" s="259"/>
      <c r="C9" s="258" t="s">
        <v>309</v>
      </c>
      <c r="D9" s="258"/>
      <c r="E9" s="258"/>
      <c r="F9" s="258"/>
      <c r="G9" s="258"/>
      <c r="H9" s="258"/>
      <c r="I9" s="258"/>
      <c r="J9" s="258"/>
      <c r="K9" s="256"/>
    </row>
    <row r="10" spans="2:11" s="1" customFormat="1" ht="15" customHeight="1">
      <c r="B10" s="259"/>
      <c r="C10" s="258"/>
      <c r="D10" s="258" t="s">
        <v>310</v>
      </c>
      <c r="E10" s="258"/>
      <c r="F10" s="258"/>
      <c r="G10" s="258"/>
      <c r="H10" s="258"/>
      <c r="I10" s="258"/>
      <c r="J10" s="258"/>
      <c r="K10" s="256"/>
    </row>
    <row r="11" spans="2:11" s="1" customFormat="1" ht="15" customHeight="1">
      <c r="B11" s="259"/>
      <c r="C11" s="260"/>
      <c r="D11" s="258" t="s">
        <v>311</v>
      </c>
      <c r="E11" s="258"/>
      <c r="F11" s="258"/>
      <c r="G11" s="258"/>
      <c r="H11" s="258"/>
      <c r="I11" s="258"/>
      <c r="J11" s="258"/>
      <c r="K11" s="256"/>
    </row>
    <row r="12" spans="2:11" s="1" customFormat="1" ht="15" customHeight="1">
      <c r="B12" s="259"/>
      <c r="C12" s="260"/>
      <c r="D12" s="258"/>
      <c r="E12" s="258"/>
      <c r="F12" s="258"/>
      <c r="G12" s="258"/>
      <c r="H12" s="258"/>
      <c r="I12" s="258"/>
      <c r="J12" s="258"/>
      <c r="K12" s="256"/>
    </row>
    <row r="13" spans="2:11" s="1" customFormat="1" ht="15" customHeight="1">
      <c r="B13" s="259"/>
      <c r="C13" s="260"/>
      <c r="D13" s="261" t="s">
        <v>312</v>
      </c>
      <c r="E13" s="258"/>
      <c r="F13" s="258"/>
      <c r="G13" s="258"/>
      <c r="H13" s="258"/>
      <c r="I13" s="258"/>
      <c r="J13" s="258"/>
      <c r="K13" s="256"/>
    </row>
    <row r="14" spans="2:11" s="1" customFormat="1" ht="12.75" customHeight="1">
      <c r="B14" s="259"/>
      <c r="C14" s="260"/>
      <c r="D14" s="260"/>
      <c r="E14" s="260"/>
      <c r="F14" s="260"/>
      <c r="G14" s="260"/>
      <c r="H14" s="260"/>
      <c r="I14" s="260"/>
      <c r="J14" s="260"/>
      <c r="K14" s="256"/>
    </row>
    <row r="15" spans="2:11" s="1" customFormat="1" ht="15" customHeight="1">
      <c r="B15" s="259"/>
      <c r="C15" s="260"/>
      <c r="D15" s="258" t="s">
        <v>313</v>
      </c>
      <c r="E15" s="258"/>
      <c r="F15" s="258"/>
      <c r="G15" s="258"/>
      <c r="H15" s="258"/>
      <c r="I15" s="258"/>
      <c r="J15" s="258"/>
      <c r="K15" s="256"/>
    </row>
    <row r="16" spans="2:11" s="1" customFormat="1" ht="15" customHeight="1">
      <c r="B16" s="259"/>
      <c r="C16" s="260"/>
      <c r="D16" s="258" t="s">
        <v>314</v>
      </c>
      <c r="E16" s="258"/>
      <c r="F16" s="258"/>
      <c r="G16" s="258"/>
      <c r="H16" s="258"/>
      <c r="I16" s="258"/>
      <c r="J16" s="258"/>
      <c r="K16" s="256"/>
    </row>
    <row r="17" spans="2:11" s="1" customFormat="1" ht="15" customHeight="1">
      <c r="B17" s="259"/>
      <c r="C17" s="260"/>
      <c r="D17" s="258" t="s">
        <v>315</v>
      </c>
      <c r="E17" s="258"/>
      <c r="F17" s="258"/>
      <c r="G17" s="258"/>
      <c r="H17" s="258"/>
      <c r="I17" s="258"/>
      <c r="J17" s="258"/>
      <c r="K17" s="256"/>
    </row>
    <row r="18" spans="2:11" s="1" customFormat="1" ht="15" customHeight="1">
      <c r="B18" s="259"/>
      <c r="C18" s="260"/>
      <c r="D18" s="260"/>
      <c r="E18" s="262" t="s">
        <v>86</v>
      </c>
      <c r="F18" s="258" t="s">
        <v>316</v>
      </c>
      <c r="G18" s="258"/>
      <c r="H18" s="258"/>
      <c r="I18" s="258"/>
      <c r="J18" s="258"/>
      <c r="K18" s="256"/>
    </row>
    <row r="19" spans="2:11" s="1" customFormat="1" ht="15" customHeight="1">
      <c r="B19" s="259"/>
      <c r="C19" s="260"/>
      <c r="D19" s="260"/>
      <c r="E19" s="262" t="s">
        <v>317</v>
      </c>
      <c r="F19" s="258" t="s">
        <v>318</v>
      </c>
      <c r="G19" s="258"/>
      <c r="H19" s="258"/>
      <c r="I19" s="258"/>
      <c r="J19" s="258"/>
      <c r="K19" s="256"/>
    </row>
    <row r="20" spans="2:11" s="1" customFormat="1" ht="15" customHeight="1">
      <c r="B20" s="259"/>
      <c r="C20" s="260"/>
      <c r="D20" s="260"/>
      <c r="E20" s="262" t="s">
        <v>319</v>
      </c>
      <c r="F20" s="258" t="s">
        <v>320</v>
      </c>
      <c r="G20" s="258"/>
      <c r="H20" s="258"/>
      <c r="I20" s="258"/>
      <c r="J20" s="258"/>
      <c r="K20" s="256"/>
    </row>
    <row r="21" spans="2:11" s="1" customFormat="1" ht="15" customHeight="1">
      <c r="B21" s="259"/>
      <c r="C21" s="260"/>
      <c r="D21" s="260"/>
      <c r="E21" s="262" t="s">
        <v>321</v>
      </c>
      <c r="F21" s="258" t="s">
        <v>322</v>
      </c>
      <c r="G21" s="258"/>
      <c r="H21" s="258"/>
      <c r="I21" s="258"/>
      <c r="J21" s="258"/>
      <c r="K21" s="256"/>
    </row>
    <row r="22" spans="2:11" s="1" customFormat="1" ht="15" customHeight="1">
      <c r="B22" s="259"/>
      <c r="C22" s="260"/>
      <c r="D22" s="260"/>
      <c r="E22" s="262" t="s">
        <v>121</v>
      </c>
      <c r="F22" s="258" t="s">
        <v>122</v>
      </c>
      <c r="G22" s="258"/>
      <c r="H22" s="258"/>
      <c r="I22" s="258"/>
      <c r="J22" s="258"/>
      <c r="K22" s="256"/>
    </row>
    <row r="23" spans="2:11" s="1" customFormat="1" ht="15" customHeight="1">
      <c r="B23" s="259"/>
      <c r="C23" s="260"/>
      <c r="D23" s="260"/>
      <c r="E23" s="262" t="s">
        <v>95</v>
      </c>
      <c r="F23" s="258" t="s">
        <v>323</v>
      </c>
      <c r="G23" s="258"/>
      <c r="H23" s="258"/>
      <c r="I23" s="258"/>
      <c r="J23" s="258"/>
      <c r="K23" s="256"/>
    </row>
    <row r="24" spans="2:11" s="1" customFormat="1" ht="12.75" customHeight="1">
      <c r="B24" s="259"/>
      <c r="C24" s="260"/>
      <c r="D24" s="260"/>
      <c r="E24" s="260"/>
      <c r="F24" s="260"/>
      <c r="G24" s="260"/>
      <c r="H24" s="260"/>
      <c r="I24" s="260"/>
      <c r="J24" s="260"/>
      <c r="K24" s="256"/>
    </row>
    <row r="25" spans="2:11" s="1" customFormat="1" ht="15" customHeight="1">
      <c r="B25" s="259"/>
      <c r="C25" s="258" t="s">
        <v>324</v>
      </c>
      <c r="D25" s="258"/>
      <c r="E25" s="258"/>
      <c r="F25" s="258"/>
      <c r="G25" s="258"/>
      <c r="H25" s="258"/>
      <c r="I25" s="258"/>
      <c r="J25" s="258"/>
      <c r="K25" s="256"/>
    </row>
    <row r="26" spans="2:11" s="1" customFormat="1" ht="15" customHeight="1">
      <c r="B26" s="259"/>
      <c r="C26" s="258" t="s">
        <v>325</v>
      </c>
      <c r="D26" s="258"/>
      <c r="E26" s="258"/>
      <c r="F26" s="258"/>
      <c r="G26" s="258"/>
      <c r="H26" s="258"/>
      <c r="I26" s="258"/>
      <c r="J26" s="258"/>
      <c r="K26" s="256"/>
    </row>
    <row r="27" spans="2:11" s="1" customFormat="1" ht="15" customHeight="1">
      <c r="B27" s="259"/>
      <c r="C27" s="258"/>
      <c r="D27" s="258" t="s">
        <v>326</v>
      </c>
      <c r="E27" s="258"/>
      <c r="F27" s="258"/>
      <c r="G27" s="258"/>
      <c r="H27" s="258"/>
      <c r="I27" s="258"/>
      <c r="J27" s="258"/>
      <c r="K27" s="256"/>
    </row>
    <row r="28" spans="2:11" s="1" customFormat="1" ht="15" customHeight="1">
      <c r="B28" s="259"/>
      <c r="C28" s="260"/>
      <c r="D28" s="258" t="s">
        <v>327</v>
      </c>
      <c r="E28" s="258"/>
      <c r="F28" s="258"/>
      <c r="G28" s="258"/>
      <c r="H28" s="258"/>
      <c r="I28" s="258"/>
      <c r="J28" s="258"/>
      <c r="K28" s="256"/>
    </row>
    <row r="29" spans="2:11" s="1" customFormat="1" ht="12.75" customHeight="1">
      <c r="B29" s="259"/>
      <c r="C29" s="260"/>
      <c r="D29" s="260"/>
      <c r="E29" s="260"/>
      <c r="F29" s="260"/>
      <c r="G29" s="260"/>
      <c r="H29" s="260"/>
      <c r="I29" s="260"/>
      <c r="J29" s="260"/>
      <c r="K29" s="256"/>
    </row>
    <row r="30" spans="2:11" s="1" customFormat="1" ht="15" customHeight="1">
      <c r="B30" s="259"/>
      <c r="C30" s="260"/>
      <c r="D30" s="258" t="s">
        <v>328</v>
      </c>
      <c r="E30" s="258"/>
      <c r="F30" s="258"/>
      <c r="G30" s="258"/>
      <c r="H30" s="258"/>
      <c r="I30" s="258"/>
      <c r="J30" s="258"/>
      <c r="K30" s="256"/>
    </row>
    <row r="31" spans="2:11" s="1" customFormat="1" ht="15" customHeight="1">
      <c r="B31" s="259"/>
      <c r="C31" s="260"/>
      <c r="D31" s="258" t="s">
        <v>329</v>
      </c>
      <c r="E31" s="258"/>
      <c r="F31" s="258"/>
      <c r="G31" s="258"/>
      <c r="H31" s="258"/>
      <c r="I31" s="258"/>
      <c r="J31" s="258"/>
      <c r="K31" s="256"/>
    </row>
    <row r="32" spans="2:11" s="1" customFormat="1" ht="12.75" customHeight="1">
      <c r="B32" s="259"/>
      <c r="C32" s="260"/>
      <c r="D32" s="260"/>
      <c r="E32" s="260"/>
      <c r="F32" s="260"/>
      <c r="G32" s="260"/>
      <c r="H32" s="260"/>
      <c r="I32" s="260"/>
      <c r="J32" s="260"/>
      <c r="K32" s="256"/>
    </row>
    <row r="33" spans="2:11" s="1" customFormat="1" ht="15" customHeight="1">
      <c r="B33" s="259"/>
      <c r="C33" s="260"/>
      <c r="D33" s="258" t="s">
        <v>330</v>
      </c>
      <c r="E33" s="258"/>
      <c r="F33" s="258"/>
      <c r="G33" s="258"/>
      <c r="H33" s="258"/>
      <c r="I33" s="258"/>
      <c r="J33" s="258"/>
      <c r="K33" s="256"/>
    </row>
    <row r="34" spans="2:11" s="1" customFormat="1" ht="15" customHeight="1">
      <c r="B34" s="259"/>
      <c r="C34" s="260"/>
      <c r="D34" s="258" t="s">
        <v>331</v>
      </c>
      <c r="E34" s="258"/>
      <c r="F34" s="258"/>
      <c r="G34" s="258"/>
      <c r="H34" s="258"/>
      <c r="I34" s="258"/>
      <c r="J34" s="258"/>
      <c r="K34" s="256"/>
    </row>
    <row r="35" spans="2:11" s="1" customFormat="1" ht="15" customHeight="1">
      <c r="B35" s="259"/>
      <c r="C35" s="260"/>
      <c r="D35" s="258" t="s">
        <v>332</v>
      </c>
      <c r="E35" s="258"/>
      <c r="F35" s="258"/>
      <c r="G35" s="258"/>
      <c r="H35" s="258"/>
      <c r="I35" s="258"/>
      <c r="J35" s="258"/>
      <c r="K35" s="256"/>
    </row>
    <row r="36" spans="2:11" s="1" customFormat="1" ht="15" customHeight="1">
      <c r="B36" s="259"/>
      <c r="C36" s="260"/>
      <c r="D36" s="258"/>
      <c r="E36" s="261" t="s">
        <v>109</v>
      </c>
      <c r="F36" s="258"/>
      <c r="G36" s="258" t="s">
        <v>333</v>
      </c>
      <c r="H36" s="258"/>
      <c r="I36" s="258"/>
      <c r="J36" s="258"/>
      <c r="K36" s="256"/>
    </row>
    <row r="37" spans="2:11" s="1" customFormat="1" ht="30.75" customHeight="1">
      <c r="B37" s="259"/>
      <c r="C37" s="260"/>
      <c r="D37" s="258"/>
      <c r="E37" s="261" t="s">
        <v>334</v>
      </c>
      <c r="F37" s="258"/>
      <c r="G37" s="258" t="s">
        <v>335</v>
      </c>
      <c r="H37" s="258"/>
      <c r="I37" s="258"/>
      <c r="J37" s="258"/>
      <c r="K37" s="256"/>
    </row>
    <row r="38" spans="2:11" s="1" customFormat="1" ht="15" customHeight="1">
      <c r="B38" s="259"/>
      <c r="C38" s="260"/>
      <c r="D38" s="258"/>
      <c r="E38" s="261" t="s">
        <v>59</v>
      </c>
      <c r="F38" s="258"/>
      <c r="G38" s="258" t="s">
        <v>336</v>
      </c>
      <c r="H38" s="258"/>
      <c r="I38" s="258"/>
      <c r="J38" s="258"/>
      <c r="K38" s="256"/>
    </row>
    <row r="39" spans="2:11" s="1" customFormat="1" ht="15" customHeight="1">
      <c r="B39" s="259"/>
      <c r="C39" s="260"/>
      <c r="D39" s="258"/>
      <c r="E39" s="261" t="s">
        <v>60</v>
      </c>
      <c r="F39" s="258"/>
      <c r="G39" s="258" t="s">
        <v>337</v>
      </c>
      <c r="H39" s="258"/>
      <c r="I39" s="258"/>
      <c r="J39" s="258"/>
      <c r="K39" s="256"/>
    </row>
    <row r="40" spans="2:11" s="1" customFormat="1" ht="15" customHeight="1">
      <c r="B40" s="259"/>
      <c r="C40" s="260"/>
      <c r="D40" s="258"/>
      <c r="E40" s="261" t="s">
        <v>110</v>
      </c>
      <c r="F40" s="258"/>
      <c r="G40" s="258" t="s">
        <v>338</v>
      </c>
      <c r="H40" s="258"/>
      <c r="I40" s="258"/>
      <c r="J40" s="258"/>
      <c r="K40" s="256"/>
    </row>
    <row r="41" spans="2:11" s="1" customFormat="1" ht="15" customHeight="1">
      <c r="B41" s="259"/>
      <c r="C41" s="260"/>
      <c r="D41" s="258"/>
      <c r="E41" s="261" t="s">
        <v>111</v>
      </c>
      <c r="F41" s="258"/>
      <c r="G41" s="258" t="s">
        <v>339</v>
      </c>
      <c r="H41" s="258"/>
      <c r="I41" s="258"/>
      <c r="J41" s="258"/>
      <c r="K41" s="256"/>
    </row>
    <row r="42" spans="2:11" s="1" customFormat="1" ht="15" customHeight="1">
      <c r="B42" s="259"/>
      <c r="C42" s="260"/>
      <c r="D42" s="258"/>
      <c r="E42" s="261" t="s">
        <v>340</v>
      </c>
      <c r="F42" s="258"/>
      <c r="G42" s="258" t="s">
        <v>341</v>
      </c>
      <c r="H42" s="258"/>
      <c r="I42" s="258"/>
      <c r="J42" s="258"/>
      <c r="K42" s="256"/>
    </row>
    <row r="43" spans="2:11" s="1" customFormat="1" ht="15" customHeight="1">
      <c r="B43" s="259"/>
      <c r="C43" s="260"/>
      <c r="D43" s="258"/>
      <c r="E43" s="261"/>
      <c r="F43" s="258"/>
      <c r="G43" s="258" t="s">
        <v>342</v>
      </c>
      <c r="H43" s="258"/>
      <c r="I43" s="258"/>
      <c r="J43" s="258"/>
      <c r="K43" s="256"/>
    </row>
    <row r="44" spans="2:11" s="1" customFormat="1" ht="15" customHeight="1">
      <c r="B44" s="259"/>
      <c r="C44" s="260"/>
      <c r="D44" s="258"/>
      <c r="E44" s="261" t="s">
        <v>343</v>
      </c>
      <c r="F44" s="258"/>
      <c r="G44" s="258" t="s">
        <v>344</v>
      </c>
      <c r="H44" s="258"/>
      <c r="I44" s="258"/>
      <c r="J44" s="258"/>
      <c r="K44" s="256"/>
    </row>
    <row r="45" spans="2:11" s="1" customFormat="1" ht="15" customHeight="1">
      <c r="B45" s="259"/>
      <c r="C45" s="260"/>
      <c r="D45" s="258"/>
      <c r="E45" s="261" t="s">
        <v>113</v>
      </c>
      <c r="F45" s="258"/>
      <c r="G45" s="258" t="s">
        <v>345</v>
      </c>
      <c r="H45" s="258"/>
      <c r="I45" s="258"/>
      <c r="J45" s="258"/>
      <c r="K45" s="256"/>
    </row>
    <row r="46" spans="2:11" s="1" customFormat="1" ht="12.75" customHeight="1">
      <c r="B46" s="259"/>
      <c r="C46" s="260"/>
      <c r="D46" s="258"/>
      <c r="E46" s="258"/>
      <c r="F46" s="258"/>
      <c r="G46" s="258"/>
      <c r="H46" s="258"/>
      <c r="I46" s="258"/>
      <c r="J46" s="258"/>
      <c r="K46" s="256"/>
    </row>
    <row r="47" spans="2:11" s="1" customFormat="1" ht="15" customHeight="1">
      <c r="B47" s="259"/>
      <c r="C47" s="260"/>
      <c r="D47" s="258" t="s">
        <v>346</v>
      </c>
      <c r="E47" s="258"/>
      <c r="F47" s="258"/>
      <c r="G47" s="258"/>
      <c r="H47" s="258"/>
      <c r="I47" s="258"/>
      <c r="J47" s="258"/>
      <c r="K47" s="256"/>
    </row>
    <row r="48" spans="2:11" s="1" customFormat="1" ht="15" customHeight="1">
      <c r="B48" s="259"/>
      <c r="C48" s="260"/>
      <c r="D48" s="260"/>
      <c r="E48" s="258" t="s">
        <v>347</v>
      </c>
      <c r="F48" s="258"/>
      <c r="G48" s="258"/>
      <c r="H48" s="258"/>
      <c r="I48" s="258"/>
      <c r="J48" s="258"/>
      <c r="K48" s="256"/>
    </row>
    <row r="49" spans="2:11" s="1" customFormat="1" ht="15" customHeight="1">
      <c r="B49" s="259"/>
      <c r="C49" s="260"/>
      <c r="D49" s="260"/>
      <c r="E49" s="258" t="s">
        <v>348</v>
      </c>
      <c r="F49" s="258"/>
      <c r="G49" s="258"/>
      <c r="H49" s="258"/>
      <c r="I49" s="258"/>
      <c r="J49" s="258"/>
      <c r="K49" s="256"/>
    </row>
    <row r="50" spans="2:11" s="1" customFormat="1" ht="15" customHeight="1">
      <c r="B50" s="259"/>
      <c r="C50" s="260"/>
      <c r="D50" s="260"/>
      <c r="E50" s="258" t="s">
        <v>349</v>
      </c>
      <c r="F50" s="258"/>
      <c r="G50" s="258"/>
      <c r="H50" s="258"/>
      <c r="I50" s="258"/>
      <c r="J50" s="258"/>
      <c r="K50" s="256"/>
    </row>
    <row r="51" spans="2:11" s="1" customFormat="1" ht="15" customHeight="1">
      <c r="B51" s="259"/>
      <c r="C51" s="260"/>
      <c r="D51" s="258" t="s">
        <v>350</v>
      </c>
      <c r="E51" s="258"/>
      <c r="F51" s="258"/>
      <c r="G51" s="258"/>
      <c r="H51" s="258"/>
      <c r="I51" s="258"/>
      <c r="J51" s="258"/>
      <c r="K51" s="256"/>
    </row>
    <row r="52" spans="2:11" s="1" customFormat="1" ht="25.5" customHeight="1">
      <c r="B52" s="254"/>
      <c r="C52" s="255" t="s">
        <v>351</v>
      </c>
      <c r="D52" s="255"/>
      <c r="E52" s="255"/>
      <c r="F52" s="255"/>
      <c r="G52" s="255"/>
      <c r="H52" s="255"/>
      <c r="I52" s="255"/>
      <c r="J52" s="255"/>
      <c r="K52" s="256"/>
    </row>
    <row r="53" spans="2:11" s="1" customFormat="1" ht="5.25" customHeight="1">
      <c r="B53" s="254"/>
      <c r="C53" s="257"/>
      <c r="D53" s="257"/>
      <c r="E53" s="257"/>
      <c r="F53" s="257"/>
      <c r="G53" s="257"/>
      <c r="H53" s="257"/>
      <c r="I53" s="257"/>
      <c r="J53" s="257"/>
      <c r="K53" s="256"/>
    </row>
    <row r="54" spans="2:11" s="1" customFormat="1" ht="15" customHeight="1">
      <c r="B54" s="254"/>
      <c r="C54" s="258" t="s">
        <v>352</v>
      </c>
      <c r="D54" s="258"/>
      <c r="E54" s="258"/>
      <c r="F54" s="258"/>
      <c r="G54" s="258"/>
      <c r="H54" s="258"/>
      <c r="I54" s="258"/>
      <c r="J54" s="258"/>
      <c r="K54" s="256"/>
    </row>
    <row r="55" spans="2:11" s="1" customFormat="1" ht="15" customHeight="1">
      <c r="B55" s="254"/>
      <c r="C55" s="258" t="s">
        <v>353</v>
      </c>
      <c r="D55" s="258"/>
      <c r="E55" s="258"/>
      <c r="F55" s="258"/>
      <c r="G55" s="258"/>
      <c r="H55" s="258"/>
      <c r="I55" s="258"/>
      <c r="J55" s="258"/>
      <c r="K55" s="256"/>
    </row>
    <row r="56" spans="2:11" s="1" customFormat="1" ht="12.75" customHeight="1">
      <c r="B56" s="254"/>
      <c r="C56" s="258"/>
      <c r="D56" s="258"/>
      <c r="E56" s="258"/>
      <c r="F56" s="258"/>
      <c r="G56" s="258"/>
      <c r="H56" s="258"/>
      <c r="I56" s="258"/>
      <c r="J56" s="258"/>
      <c r="K56" s="256"/>
    </row>
    <row r="57" spans="2:11" s="1" customFormat="1" ht="15" customHeight="1">
      <c r="B57" s="254"/>
      <c r="C57" s="258" t="s">
        <v>354</v>
      </c>
      <c r="D57" s="258"/>
      <c r="E57" s="258"/>
      <c r="F57" s="258"/>
      <c r="G57" s="258"/>
      <c r="H57" s="258"/>
      <c r="I57" s="258"/>
      <c r="J57" s="258"/>
      <c r="K57" s="256"/>
    </row>
    <row r="58" spans="2:11" s="1" customFormat="1" ht="15" customHeight="1">
      <c r="B58" s="254"/>
      <c r="C58" s="260"/>
      <c r="D58" s="258" t="s">
        <v>355</v>
      </c>
      <c r="E58" s="258"/>
      <c r="F58" s="258"/>
      <c r="G58" s="258"/>
      <c r="H58" s="258"/>
      <c r="I58" s="258"/>
      <c r="J58" s="258"/>
      <c r="K58" s="256"/>
    </row>
    <row r="59" spans="2:11" s="1" customFormat="1" ht="15" customHeight="1">
      <c r="B59" s="254"/>
      <c r="C59" s="260"/>
      <c r="D59" s="258" t="s">
        <v>356</v>
      </c>
      <c r="E59" s="258"/>
      <c r="F59" s="258"/>
      <c r="G59" s="258"/>
      <c r="H59" s="258"/>
      <c r="I59" s="258"/>
      <c r="J59" s="258"/>
      <c r="K59" s="256"/>
    </row>
    <row r="60" spans="2:11" s="1" customFormat="1" ht="15" customHeight="1">
      <c r="B60" s="254"/>
      <c r="C60" s="260"/>
      <c r="D60" s="258" t="s">
        <v>357</v>
      </c>
      <c r="E60" s="258"/>
      <c r="F60" s="258"/>
      <c r="G60" s="258"/>
      <c r="H60" s="258"/>
      <c r="I60" s="258"/>
      <c r="J60" s="258"/>
      <c r="K60" s="256"/>
    </row>
    <row r="61" spans="2:11" s="1" customFormat="1" ht="15" customHeight="1">
      <c r="B61" s="254"/>
      <c r="C61" s="260"/>
      <c r="D61" s="258" t="s">
        <v>358</v>
      </c>
      <c r="E61" s="258"/>
      <c r="F61" s="258"/>
      <c r="G61" s="258"/>
      <c r="H61" s="258"/>
      <c r="I61" s="258"/>
      <c r="J61" s="258"/>
      <c r="K61" s="256"/>
    </row>
    <row r="62" spans="2:11" s="1" customFormat="1" ht="15" customHeight="1">
      <c r="B62" s="254"/>
      <c r="C62" s="260"/>
      <c r="D62" s="263" t="s">
        <v>359</v>
      </c>
      <c r="E62" s="263"/>
      <c r="F62" s="263"/>
      <c r="G62" s="263"/>
      <c r="H62" s="263"/>
      <c r="I62" s="263"/>
      <c r="J62" s="263"/>
      <c r="K62" s="256"/>
    </row>
    <row r="63" spans="2:11" s="1" customFormat="1" ht="15" customHeight="1">
      <c r="B63" s="254"/>
      <c r="C63" s="260"/>
      <c r="D63" s="258" t="s">
        <v>360</v>
      </c>
      <c r="E63" s="258"/>
      <c r="F63" s="258"/>
      <c r="G63" s="258"/>
      <c r="H63" s="258"/>
      <c r="I63" s="258"/>
      <c r="J63" s="258"/>
      <c r="K63" s="256"/>
    </row>
    <row r="64" spans="2:11" s="1" customFormat="1" ht="12.75" customHeight="1">
      <c r="B64" s="254"/>
      <c r="C64" s="260"/>
      <c r="D64" s="260"/>
      <c r="E64" s="264"/>
      <c r="F64" s="260"/>
      <c r="G64" s="260"/>
      <c r="H64" s="260"/>
      <c r="I64" s="260"/>
      <c r="J64" s="260"/>
      <c r="K64" s="256"/>
    </row>
    <row r="65" spans="2:11" s="1" customFormat="1" ht="15" customHeight="1">
      <c r="B65" s="254"/>
      <c r="C65" s="260"/>
      <c r="D65" s="258" t="s">
        <v>361</v>
      </c>
      <c r="E65" s="258"/>
      <c r="F65" s="258"/>
      <c r="G65" s="258"/>
      <c r="H65" s="258"/>
      <c r="I65" s="258"/>
      <c r="J65" s="258"/>
      <c r="K65" s="256"/>
    </row>
    <row r="66" spans="2:11" s="1" customFormat="1" ht="15" customHeight="1">
      <c r="B66" s="254"/>
      <c r="C66" s="260"/>
      <c r="D66" s="263" t="s">
        <v>362</v>
      </c>
      <c r="E66" s="263"/>
      <c r="F66" s="263"/>
      <c r="G66" s="263"/>
      <c r="H66" s="263"/>
      <c r="I66" s="263"/>
      <c r="J66" s="263"/>
      <c r="K66" s="256"/>
    </row>
    <row r="67" spans="2:11" s="1" customFormat="1" ht="15" customHeight="1">
      <c r="B67" s="254"/>
      <c r="C67" s="260"/>
      <c r="D67" s="258" t="s">
        <v>363</v>
      </c>
      <c r="E67" s="258"/>
      <c r="F67" s="258"/>
      <c r="G67" s="258"/>
      <c r="H67" s="258"/>
      <c r="I67" s="258"/>
      <c r="J67" s="258"/>
      <c r="K67" s="256"/>
    </row>
    <row r="68" spans="2:11" s="1" customFormat="1" ht="15" customHeight="1">
      <c r="B68" s="254"/>
      <c r="C68" s="260"/>
      <c r="D68" s="258" t="s">
        <v>364</v>
      </c>
      <c r="E68" s="258"/>
      <c r="F68" s="258"/>
      <c r="G68" s="258"/>
      <c r="H68" s="258"/>
      <c r="I68" s="258"/>
      <c r="J68" s="258"/>
      <c r="K68" s="256"/>
    </row>
    <row r="69" spans="2:11" s="1" customFormat="1" ht="15" customHeight="1">
      <c r="B69" s="254"/>
      <c r="C69" s="260"/>
      <c r="D69" s="258" t="s">
        <v>365</v>
      </c>
      <c r="E69" s="258"/>
      <c r="F69" s="258"/>
      <c r="G69" s="258"/>
      <c r="H69" s="258"/>
      <c r="I69" s="258"/>
      <c r="J69" s="258"/>
      <c r="K69" s="256"/>
    </row>
    <row r="70" spans="2:11" s="1" customFormat="1" ht="15" customHeight="1">
      <c r="B70" s="254"/>
      <c r="C70" s="260"/>
      <c r="D70" s="258" t="s">
        <v>366</v>
      </c>
      <c r="E70" s="258"/>
      <c r="F70" s="258"/>
      <c r="G70" s="258"/>
      <c r="H70" s="258"/>
      <c r="I70" s="258"/>
      <c r="J70" s="258"/>
      <c r="K70" s="256"/>
    </row>
    <row r="71" spans="2:11" s="1" customFormat="1" ht="12.75" customHeight="1">
      <c r="B71" s="265"/>
      <c r="C71" s="266"/>
      <c r="D71" s="266"/>
      <c r="E71" s="266"/>
      <c r="F71" s="266"/>
      <c r="G71" s="266"/>
      <c r="H71" s="266"/>
      <c r="I71" s="266"/>
      <c r="J71" s="266"/>
      <c r="K71" s="267"/>
    </row>
    <row r="72" spans="2:11" s="1" customFormat="1" ht="18.75" customHeight="1">
      <c r="B72" s="268"/>
      <c r="C72" s="268"/>
      <c r="D72" s="268"/>
      <c r="E72" s="268"/>
      <c r="F72" s="268"/>
      <c r="G72" s="268"/>
      <c r="H72" s="268"/>
      <c r="I72" s="268"/>
      <c r="J72" s="268"/>
      <c r="K72" s="269"/>
    </row>
    <row r="73" spans="2:11" s="1" customFormat="1" ht="18.75" customHeight="1">
      <c r="B73" s="269"/>
      <c r="C73" s="269"/>
      <c r="D73" s="269"/>
      <c r="E73" s="269"/>
      <c r="F73" s="269"/>
      <c r="G73" s="269"/>
      <c r="H73" s="269"/>
      <c r="I73" s="269"/>
      <c r="J73" s="269"/>
      <c r="K73" s="269"/>
    </row>
    <row r="74" spans="2:11" s="1" customFormat="1" ht="7.5" customHeight="1">
      <c r="B74" s="270"/>
      <c r="C74" s="271"/>
      <c r="D74" s="271"/>
      <c r="E74" s="271"/>
      <c r="F74" s="271"/>
      <c r="G74" s="271"/>
      <c r="H74" s="271"/>
      <c r="I74" s="271"/>
      <c r="J74" s="271"/>
      <c r="K74" s="272"/>
    </row>
    <row r="75" spans="2:11" s="1" customFormat="1" ht="45" customHeight="1">
      <c r="B75" s="273"/>
      <c r="C75" s="274" t="s">
        <v>367</v>
      </c>
      <c r="D75" s="274"/>
      <c r="E75" s="274"/>
      <c r="F75" s="274"/>
      <c r="G75" s="274"/>
      <c r="H75" s="274"/>
      <c r="I75" s="274"/>
      <c r="J75" s="274"/>
      <c r="K75" s="275"/>
    </row>
    <row r="76" spans="2:11" s="1" customFormat="1" ht="17.25" customHeight="1">
      <c r="B76" s="273"/>
      <c r="C76" s="276" t="s">
        <v>368</v>
      </c>
      <c r="D76" s="276"/>
      <c r="E76" s="276"/>
      <c r="F76" s="276" t="s">
        <v>369</v>
      </c>
      <c r="G76" s="277"/>
      <c r="H76" s="276" t="s">
        <v>60</v>
      </c>
      <c r="I76" s="276" t="s">
        <v>63</v>
      </c>
      <c r="J76" s="276" t="s">
        <v>370</v>
      </c>
      <c r="K76" s="275"/>
    </row>
    <row r="77" spans="2:11" s="1" customFormat="1" ht="17.25" customHeight="1">
      <c r="B77" s="273"/>
      <c r="C77" s="278" t="s">
        <v>371</v>
      </c>
      <c r="D77" s="278"/>
      <c r="E77" s="278"/>
      <c r="F77" s="279" t="s">
        <v>372</v>
      </c>
      <c r="G77" s="280"/>
      <c r="H77" s="278"/>
      <c r="I77" s="278"/>
      <c r="J77" s="278" t="s">
        <v>373</v>
      </c>
      <c r="K77" s="275"/>
    </row>
    <row r="78" spans="2:11" s="1" customFormat="1" ht="5.25" customHeight="1">
      <c r="B78" s="273"/>
      <c r="C78" s="281"/>
      <c r="D78" s="281"/>
      <c r="E78" s="281"/>
      <c r="F78" s="281"/>
      <c r="G78" s="282"/>
      <c r="H78" s="281"/>
      <c r="I78" s="281"/>
      <c r="J78" s="281"/>
      <c r="K78" s="275"/>
    </row>
    <row r="79" spans="2:11" s="1" customFormat="1" ht="15" customHeight="1">
      <c r="B79" s="273"/>
      <c r="C79" s="261" t="s">
        <v>59</v>
      </c>
      <c r="D79" s="283"/>
      <c r="E79" s="283"/>
      <c r="F79" s="284" t="s">
        <v>374</v>
      </c>
      <c r="G79" s="285"/>
      <c r="H79" s="261" t="s">
        <v>375</v>
      </c>
      <c r="I79" s="261" t="s">
        <v>376</v>
      </c>
      <c r="J79" s="261">
        <v>20</v>
      </c>
      <c r="K79" s="275"/>
    </row>
    <row r="80" spans="2:11" s="1" customFormat="1" ht="15" customHeight="1">
      <c r="B80" s="273"/>
      <c r="C80" s="261" t="s">
        <v>377</v>
      </c>
      <c r="D80" s="261"/>
      <c r="E80" s="261"/>
      <c r="F80" s="284" t="s">
        <v>374</v>
      </c>
      <c r="G80" s="285"/>
      <c r="H80" s="261" t="s">
        <v>378</v>
      </c>
      <c r="I80" s="261" t="s">
        <v>376</v>
      </c>
      <c r="J80" s="261">
        <v>120</v>
      </c>
      <c r="K80" s="275"/>
    </row>
    <row r="81" spans="2:11" s="1" customFormat="1" ht="15" customHeight="1">
      <c r="B81" s="286"/>
      <c r="C81" s="261" t="s">
        <v>379</v>
      </c>
      <c r="D81" s="261"/>
      <c r="E81" s="261"/>
      <c r="F81" s="284" t="s">
        <v>380</v>
      </c>
      <c r="G81" s="285"/>
      <c r="H81" s="261" t="s">
        <v>381</v>
      </c>
      <c r="I81" s="261" t="s">
        <v>376</v>
      </c>
      <c r="J81" s="261">
        <v>50</v>
      </c>
      <c r="K81" s="275"/>
    </row>
    <row r="82" spans="2:11" s="1" customFormat="1" ht="15" customHeight="1">
      <c r="B82" s="286"/>
      <c r="C82" s="261" t="s">
        <v>382</v>
      </c>
      <c r="D82" s="261"/>
      <c r="E82" s="261"/>
      <c r="F82" s="284" t="s">
        <v>374</v>
      </c>
      <c r="G82" s="285"/>
      <c r="H82" s="261" t="s">
        <v>383</v>
      </c>
      <c r="I82" s="261" t="s">
        <v>384</v>
      </c>
      <c r="J82" s="261"/>
      <c r="K82" s="275"/>
    </row>
    <row r="83" spans="2:11" s="1" customFormat="1" ht="15" customHeight="1">
      <c r="B83" s="286"/>
      <c r="C83" s="287" t="s">
        <v>385</v>
      </c>
      <c r="D83" s="287"/>
      <c r="E83" s="287"/>
      <c r="F83" s="288" t="s">
        <v>380</v>
      </c>
      <c r="G83" s="287"/>
      <c r="H83" s="287" t="s">
        <v>386</v>
      </c>
      <c r="I83" s="287" t="s">
        <v>376</v>
      </c>
      <c r="J83" s="287">
        <v>15</v>
      </c>
      <c r="K83" s="275"/>
    </row>
    <row r="84" spans="2:11" s="1" customFormat="1" ht="15" customHeight="1">
      <c r="B84" s="286"/>
      <c r="C84" s="287" t="s">
        <v>387</v>
      </c>
      <c r="D84" s="287"/>
      <c r="E84" s="287"/>
      <c r="F84" s="288" t="s">
        <v>380</v>
      </c>
      <c r="G84" s="287"/>
      <c r="H84" s="287" t="s">
        <v>388</v>
      </c>
      <c r="I84" s="287" t="s">
        <v>376</v>
      </c>
      <c r="J84" s="287">
        <v>15</v>
      </c>
      <c r="K84" s="275"/>
    </row>
    <row r="85" spans="2:11" s="1" customFormat="1" ht="15" customHeight="1">
      <c r="B85" s="286"/>
      <c r="C85" s="287" t="s">
        <v>389</v>
      </c>
      <c r="D85" s="287"/>
      <c r="E85" s="287"/>
      <c r="F85" s="288" t="s">
        <v>380</v>
      </c>
      <c r="G85" s="287"/>
      <c r="H85" s="287" t="s">
        <v>390</v>
      </c>
      <c r="I85" s="287" t="s">
        <v>376</v>
      </c>
      <c r="J85" s="287">
        <v>20</v>
      </c>
      <c r="K85" s="275"/>
    </row>
    <row r="86" spans="2:11" s="1" customFormat="1" ht="15" customHeight="1">
      <c r="B86" s="286"/>
      <c r="C86" s="287" t="s">
        <v>391</v>
      </c>
      <c r="D86" s="287"/>
      <c r="E86" s="287"/>
      <c r="F86" s="288" t="s">
        <v>380</v>
      </c>
      <c r="G86" s="287"/>
      <c r="H86" s="287" t="s">
        <v>392</v>
      </c>
      <c r="I86" s="287" t="s">
        <v>376</v>
      </c>
      <c r="J86" s="287">
        <v>20</v>
      </c>
      <c r="K86" s="275"/>
    </row>
    <row r="87" spans="2:11" s="1" customFormat="1" ht="15" customHeight="1">
      <c r="B87" s="286"/>
      <c r="C87" s="261" t="s">
        <v>393</v>
      </c>
      <c r="D87" s="261"/>
      <c r="E87" s="261"/>
      <c r="F87" s="284" t="s">
        <v>380</v>
      </c>
      <c r="G87" s="285"/>
      <c r="H87" s="261" t="s">
        <v>394</v>
      </c>
      <c r="I87" s="261" t="s">
        <v>376</v>
      </c>
      <c r="J87" s="261">
        <v>50</v>
      </c>
      <c r="K87" s="275"/>
    </row>
    <row r="88" spans="2:11" s="1" customFormat="1" ht="15" customHeight="1">
      <c r="B88" s="286"/>
      <c r="C88" s="261" t="s">
        <v>395</v>
      </c>
      <c r="D88" s="261"/>
      <c r="E88" s="261"/>
      <c r="F88" s="284" t="s">
        <v>380</v>
      </c>
      <c r="G88" s="285"/>
      <c r="H88" s="261" t="s">
        <v>396</v>
      </c>
      <c r="I88" s="261" t="s">
        <v>376</v>
      </c>
      <c r="J88" s="261">
        <v>20</v>
      </c>
      <c r="K88" s="275"/>
    </row>
    <row r="89" spans="2:11" s="1" customFormat="1" ht="15" customHeight="1">
      <c r="B89" s="286"/>
      <c r="C89" s="261" t="s">
        <v>397</v>
      </c>
      <c r="D89" s="261"/>
      <c r="E89" s="261"/>
      <c r="F89" s="284" t="s">
        <v>380</v>
      </c>
      <c r="G89" s="285"/>
      <c r="H89" s="261" t="s">
        <v>398</v>
      </c>
      <c r="I89" s="261" t="s">
        <v>376</v>
      </c>
      <c r="J89" s="261">
        <v>20</v>
      </c>
      <c r="K89" s="275"/>
    </row>
    <row r="90" spans="2:11" s="1" customFormat="1" ht="15" customHeight="1">
      <c r="B90" s="286"/>
      <c r="C90" s="261" t="s">
        <v>399</v>
      </c>
      <c r="D90" s="261"/>
      <c r="E90" s="261"/>
      <c r="F90" s="284" t="s">
        <v>380</v>
      </c>
      <c r="G90" s="285"/>
      <c r="H90" s="261" t="s">
        <v>400</v>
      </c>
      <c r="I90" s="261" t="s">
        <v>376</v>
      </c>
      <c r="J90" s="261">
        <v>50</v>
      </c>
      <c r="K90" s="275"/>
    </row>
    <row r="91" spans="2:11" s="1" customFormat="1" ht="15" customHeight="1">
      <c r="B91" s="286"/>
      <c r="C91" s="261" t="s">
        <v>401</v>
      </c>
      <c r="D91" s="261"/>
      <c r="E91" s="261"/>
      <c r="F91" s="284" t="s">
        <v>380</v>
      </c>
      <c r="G91" s="285"/>
      <c r="H91" s="261" t="s">
        <v>401</v>
      </c>
      <c r="I91" s="261" t="s">
        <v>376</v>
      </c>
      <c r="J91" s="261">
        <v>50</v>
      </c>
      <c r="K91" s="275"/>
    </row>
    <row r="92" spans="2:11" s="1" customFormat="1" ht="15" customHeight="1">
      <c r="B92" s="286"/>
      <c r="C92" s="261" t="s">
        <v>402</v>
      </c>
      <c r="D92" s="261"/>
      <c r="E92" s="261"/>
      <c r="F92" s="284" t="s">
        <v>380</v>
      </c>
      <c r="G92" s="285"/>
      <c r="H92" s="261" t="s">
        <v>403</v>
      </c>
      <c r="I92" s="261" t="s">
        <v>376</v>
      </c>
      <c r="J92" s="261">
        <v>255</v>
      </c>
      <c r="K92" s="275"/>
    </row>
    <row r="93" spans="2:11" s="1" customFormat="1" ht="15" customHeight="1">
      <c r="B93" s="286"/>
      <c r="C93" s="261" t="s">
        <v>404</v>
      </c>
      <c r="D93" s="261"/>
      <c r="E93" s="261"/>
      <c r="F93" s="284" t="s">
        <v>374</v>
      </c>
      <c r="G93" s="285"/>
      <c r="H93" s="261" t="s">
        <v>405</v>
      </c>
      <c r="I93" s="261" t="s">
        <v>406</v>
      </c>
      <c r="J93" s="261"/>
      <c r="K93" s="275"/>
    </row>
    <row r="94" spans="2:11" s="1" customFormat="1" ht="15" customHeight="1">
      <c r="B94" s="286"/>
      <c r="C94" s="261" t="s">
        <v>407</v>
      </c>
      <c r="D94" s="261"/>
      <c r="E94" s="261"/>
      <c r="F94" s="284" t="s">
        <v>374</v>
      </c>
      <c r="G94" s="285"/>
      <c r="H94" s="261" t="s">
        <v>408</v>
      </c>
      <c r="I94" s="261" t="s">
        <v>409</v>
      </c>
      <c r="J94" s="261"/>
      <c r="K94" s="275"/>
    </row>
    <row r="95" spans="2:11" s="1" customFormat="1" ht="15" customHeight="1">
      <c r="B95" s="286"/>
      <c r="C95" s="261" t="s">
        <v>410</v>
      </c>
      <c r="D95" s="261"/>
      <c r="E95" s="261"/>
      <c r="F95" s="284" t="s">
        <v>374</v>
      </c>
      <c r="G95" s="285"/>
      <c r="H95" s="261" t="s">
        <v>410</v>
      </c>
      <c r="I95" s="261" t="s">
        <v>409</v>
      </c>
      <c r="J95" s="261"/>
      <c r="K95" s="275"/>
    </row>
    <row r="96" spans="2:11" s="1" customFormat="1" ht="15" customHeight="1">
      <c r="B96" s="286"/>
      <c r="C96" s="261" t="s">
        <v>44</v>
      </c>
      <c r="D96" s="261"/>
      <c r="E96" s="261"/>
      <c r="F96" s="284" t="s">
        <v>374</v>
      </c>
      <c r="G96" s="285"/>
      <c r="H96" s="261" t="s">
        <v>411</v>
      </c>
      <c r="I96" s="261" t="s">
        <v>409</v>
      </c>
      <c r="J96" s="261"/>
      <c r="K96" s="275"/>
    </row>
    <row r="97" spans="2:11" s="1" customFormat="1" ht="15" customHeight="1">
      <c r="B97" s="286"/>
      <c r="C97" s="261" t="s">
        <v>54</v>
      </c>
      <c r="D97" s="261"/>
      <c r="E97" s="261"/>
      <c r="F97" s="284" t="s">
        <v>374</v>
      </c>
      <c r="G97" s="285"/>
      <c r="H97" s="261" t="s">
        <v>412</v>
      </c>
      <c r="I97" s="261" t="s">
        <v>409</v>
      </c>
      <c r="J97" s="261"/>
      <c r="K97" s="275"/>
    </row>
    <row r="98" spans="2:11" s="1" customFormat="1" ht="15" customHeight="1">
      <c r="B98" s="289"/>
      <c r="C98" s="290"/>
      <c r="D98" s="290"/>
      <c r="E98" s="290"/>
      <c r="F98" s="290"/>
      <c r="G98" s="290"/>
      <c r="H98" s="290"/>
      <c r="I98" s="290"/>
      <c r="J98" s="290"/>
      <c r="K98" s="291"/>
    </row>
    <row r="99" spans="2:11" s="1" customFormat="1" ht="18.75" customHeight="1">
      <c r="B99" s="292"/>
      <c r="C99" s="293"/>
      <c r="D99" s="293"/>
      <c r="E99" s="293"/>
      <c r="F99" s="293"/>
      <c r="G99" s="293"/>
      <c r="H99" s="293"/>
      <c r="I99" s="293"/>
      <c r="J99" s="293"/>
      <c r="K99" s="292"/>
    </row>
    <row r="100" spans="2:11" s="1" customFormat="1" ht="18.75" customHeight="1"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</row>
    <row r="101" spans="2:11" s="1" customFormat="1" ht="7.5" customHeight="1">
      <c r="B101" s="270"/>
      <c r="C101" s="271"/>
      <c r="D101" s="271"/>
      <c r="E101" s="271"/>
      <c r="F101" s="271"/>
      <c r="G101" s="271"/>
      <c r="H101" s="271"/>
      <c r="I101" s="271"/>
      <c r="J101" s="271"/>
      <c r="K101" s="272"/>
    </row>
    <row r="102" spans="2:11" s="1" customFormat="1" ht="45" customHeight="1">
      <c r="B102" s="273"/>
      <c r="C102" s="274" t="s">
        <v>413</v>
      </c>
      <c r="D102" s="274"/>
      <c r="E102" s="274"/>
      <c r="F102" s="274"/>
      <c r="G102" s="274"/>
      <c r="H102" s="274"/>
      <c r="I102" s="274"/>
      <c r="J102" s="274"/>
      <c r="K102" s="275"/>
    </row>
    <row r="103" spans="2:11" s="1" customFormat="1" ht="17.25" customHeight="1">
      <c r="B103" s="273"/>
      <c r="C103" s="276" t="s">
        <v>368</v>
      </c>
      <c r="D103" s="276"/>
      <c r="E103" s="276"/>
      <c r="F103" s="276" t="s">
        <v>369</v>
      </c>
      <c r="G103" s="277"/>
      <c r="H103" s="276" t="s">
        <v>60</v>
      </c>
      <c r="I103" s="276" t="s">
        <v>63</v>
      </c>
      <c r="J103" s="276" t="s">
        <v>370</v>
      </c>
      <c r="K103" s="275"/>
    </row>
    <row r="104" spans="2:11" s="1" customFormat="1" ht="17.25" customHeight="1">
      <c r="B104" s="273"/>
      <c r="C104" s="278" t="s">
        <v>371</v>
      </c>
      <c r="D104" s="278"/>
      <c r="E104" s="278"/>
      <c r="F104" s="279" t="s">
        <v>372</v>
      </c>
      <c r="G104" s="280"/>
      <c r="H104" s="278"/>
      <c r="I104" s="278"/>
      <c r="J104" s="278" t="s">
        <v>373</v>
      </c>
      <c r="K104" s="275"/>
    </row>
    <row r="105" spans="2:11" s="1" customFormat="1" ht="5.25" customHeight="1">
      <c r="B105" s="273"/>
      <c r="C105" s="276"/>
      <c r="D105" s="276"/>
      <c r="E105" s="276"/>
      <c r="F105" s="276"/>
      <c r="G105" s="294"/>
      <c r="H105" s="276"/>
      <c r="I105" s="276"/>
      <c r="J105" s="276"/>
      <c r="K105" s="275"/>
    </row>
    <row r="106" spans="2:11" s="1" customFormat="1" ht="15" customHeight="1">
      <c r="B106" s="273"/>
      <c r="C106" s="261" t="s">
        <v>59</v>
      </c>
      <c r="D106" s="283"/>
      <c r="E106" s="283"/>
      <c r="F106" s="284" t="s">
        <v>374</v>
      </c>
      <c r="G106" s="261"/>
      <c r="H106" s="261" t="s">
        <v>414</v>
      </c>
      <c r="I106" s="261" t="s">
        <v>376</v>
      </c>
      <c r="J106" s="261">
        <v>20</v>
      </c>
      <c r="K106" s="275"/>
    </row>
    <row r="107" spans="2:11" s="1" customFormat="1" ht="15" customHeight="1">
      <c r="B107" s="273"/>
      <c r="C107" s="261" t="s">
        <v>377</v>
      </c>
      <c r="D107" s="261"/>
      <c r="E107" s="261"/>
      <c r="F107" s="284" t="s">
        <v>374</v>
      </c>
      <c r="G107" s="261"/>
      <c r="H107" s="261" t="s">
        <v>414</v>
      </c>
      <c r="I107" s="261" t="s">
        <v>376</v>
      </c>
      <c r="J107" s="261">
        <v>120</v>
      </c>
      <c r="K107" s="275"/>
    </row>
    <row r="108" spans="2:11" s="1" customFormat="1" ht="15" customHeight="1">
      <c r="B108" s="286"/>
      <c r="C108" s="261" t="s">
        <v>379</v>
      </c>
      <c r="D108" s="261"/>
      <c r="E108" s="261"/>
      <c r="F108" s="284" t="s">
        <v>380</v>
      </c>
      <c r="G108" s="261"/>
      <c r="H108" s="261" t="s">
        <v>414</v>
      </c>
      <c r="I108" s="261" t="s">
        <v>376</v>
      </c>
      <c r="J108" s="261">
        <v>50</v>
      </c>
      <c r="K108" s="275"/>
    </row>
    <row r="109" spans="2:11" s="1" customFormat="1" ht="15" customHeight="1">
      <c r="B109" s="286"/>
      <c r="C109" s="261" t="s">
        <v>382</v>
      </c>
      <c r="D109" s="261"/>
      <c r="E109" s="261"/>
      <c r="F109" s="284" t="s">
        <v>374</v>
      </c>
      <c r="G109" s="261"/>
      <c r="H109" s="261" t="s">
        <v>414</v>
      </c>
      <c r="I109" s="261" t="s">
        <v>384</v>
      </c>
      <c r="J109" s="261"/>
      <c r="K109" s="275"/>
    </row>
    <row r="110" spans="2:11" s="1" customFormat="1" ht="15" customHeight="1">
      <c r="B110" s="286"/>
      <c r="C110" s="261" t="s">
        <v>393</v>
      </c>
      <c r="D110" s="261"/>
      <c r="E110" s="261"/>
      <c r="F110" s="284" t="s">
        <v>380</v>
      </c>
      <c r="G110" s="261"/>
      <c r="H110" s="261" t="s">
        <v>414</v>
      </c>
      <c r="I110" s="261" t="s">
        <v>376</v>
      </c>
      <c r="J110" s="261">
        <v>50</v>
      </c>
      <c r="K110" s="275"/>
    </row>
    <row r="111" spans="2:11" s="1" customFormat="1" ht="15" customHeight="1">
      <c r="B111" s="286"/>
      <c r="C111" s="261" t="s">
        <v>401</v>
      </c>
      <c r="D111" s="261"/>
      <c r="E111" s="261"/>
      <c r="F111" s="284" t="s">
        <v>380</v>
      </c>
      <c r="G111" s="261"/>
      <c r="H111" s="261" t="s">
        <v>414</v>
      </c>
      <c r="I111" s="261" t="s">
        <v>376</v>
      </c>
      <c r="J111" s="261">
        <v>50</v>
      </c>
      <c r="K111" s="275"/>
    </row>
    <row r="112" spans="2:11" s="1" customFormat="1" ht="15" customHeight="1">
      <c r="B112" s="286"/>
      <c r="C112" s="261" t="s">
        <v>399</v>
      </c>
      <c r="D112" s="261"/>
      <c r="E112" s="261"/>
      <c r="F112" s="284" t="s">
        <v>380</v>
      </c>
      <c r="G112" s="261"/>
      <c r="H112" s="261" t="s">
        <v>414</v>
      </c>
      <c r="I112" s="261" t="s">
        <v>376</v>
      </c>
      <c r="J112" s="261">
        <v>50</v>
      </c>
      <c r="K112" s="275"/>
    </row>
    <row r="113" spans="2:11" s="1" customFormat="1" ht="15" customHeight="1">
      <c r="B113" s="286"/>
      <c r="C113" s="261" t="s">
        <v>59</v>
      </c>
      <c r="D113" s="261"/>
      <c r="E113" s="261"/>
      <c r="F113" s="284" t="s">
        <v>374</v>
      </c>
      <c r="G113" s="261"/>
      <c r="H113" s="261" t="s">
        <v>415</v>
      </c>
      <c r="I113" s="261" t="s">
        <v>376</v>
      </c>
      <c r="J113" s="261">
        <v>20</v>
      </c>
      <c r="K113" s="275"/>
    </row>
    <row r="114" spans="2:11" s="1" customFormat="1" ht="15" customHeight="1">
      <c r="B114" s="286"/>
      <c r="C114" s="261" t="s">
        <v>416</v>
      </c>
      <c r="D114" s="261"/>
      <c r="E114" s="261"/>
      <c r="F114" s="284" t="s">
        <v>374</v>
      </c>
      <c r="G114" s="261"/>
      <c r="H114" s="261" t="s">
        <v>417</v>
      </c>
      <c r="I114" s="261" t="s">
        <v>376</v>
      </c>
      <c r="J114" s="261">
        <v>120</v>
      </c>
      <c r="K114" s="275"/>
    </row>
    <row r="115" spans="2:11" s="1" customFormat="1" ht="15" customHeight="1">
      <c r="B115" s="286"/>
      <c r="C115" s="261" t="s">
        <v>44</v>
      </c>
      <c r="D115" s="261"/>
      <c r="E115" s="261"/>
      <c r="F115" s="284" t="s">
        <v>374</v>
      </c>
      <c r="G115" s="261"/>
      <c r="H115" s="261" t="s">
        <v>418</v>
      </c>
      <c r="I115" s="261" t="s">
        <v>409</v>
      </c>
      <c r="J115" s="261"/>
      <c r="K115" s="275"/>
    </row>
    <row r="116" spans="2:11" s="1" customFormat="1" ht="15" customHeight="1">
      <c r="B116" s="286"/>
      <c r="C116" s="261" t="s">
        <v>54</v>
      </c>
      <c r="D116" s="261"/>
      <c r="E116" s="261"/>
      <c r="F116" s="284" t="s">
        <v>374</v>
      </c>
      <c r="G116" s="261"/>
      <c r="H116" s="261" t="s">
        <v>419</v>
      </c>
      <c r="I116" s="261" t="s">
        <v>409</v>
      </c>
      <c r="J116" s="261"/>
      <c r="K116" s="275"/>
    </row>
    <row r="117" spans="2:11" s="1" customFormat="1" ht="15" customHeight="1">
      <c r="B117" s="286"/>
      <c r="C117" s="261" t="s">
        <v>63</v>
      </c>
      <c r="D117" s="261"/>
      <c r="E117" s="261"/>
      <c r="F117" s="284" t="s">
        <v>374</v>
      </c>
      <c r="G117" s="261"/>
      <c r="H117" s="261" t="s">
        <v>420</v>
      </c>
      <c r="I117" s="261" t="s">
        <v>421</v>
      </c>
      <c r="J117" s="261"/>
      <c r="K117" s="275"/>
    </row>
    <row r="118" spans="2:11" s="1" customFormat="1" ht="15" customHeight="1">
      <c r="B118" s="289"/>
      <c r="C118" s="295"/>
      <c r="D118" s="295"/>
      <c r="E118" s="295"/>
      <c r="F118" s="295"/>
      <c r="G118" s="295"/>
      <c r="H118" s="295"/>
      <c r="I118" s="295"/>
      <c r="J118" s="295"/>
      <c r="K118" s="291"/>
    </row>
    <row r="119" spans="2:11" s="1" customFormat="1" ht="18.75" customHeight="1">
      <c r="B119" s="296"/>
      <c r="C119" s="297"/>
      <c r="D119" s="297"/>
      <c r="E119" s="297"/>
      <c r="F119" s="298"/>
      <c r="G119" s="297"/>
      <c r="H119" s="297"/>
      <c r="I119" s="297"/>
      <c r="J119" s="297"/>
      <c r="K119" s="296"/>
    </row>
    <row r="120" spans="2:11" s="1" customFormat="1" ht="18.75" customHeight="1"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</row>
    <row r="121" spans="2:11" s="1" customFormat="1" ht="7.5" customHeight="1">
      <c r="B121" s="299"/>
      <c r="C121" s="300"/>
      <c r="D121" s="300"/>
      <c r="E121" s="300"/>
      <c r="F121" s="300"/>
      <c r="G121" s="300"/>
      <c r="H121" s="300"/>
      <c r="I121" s="300"/>
      <c r="J121" s="300"/>
      <c r="K121" s="301"/>
    </row>
    <row r="122" spans="2:11" s="1" customFormat="1" ht="45" customHeight="1">
      <c r="B122" s="302"/>
      <c r="C122" s="252" t="s">
        <v>422</v>
      </c>
      <c r="D122" s="252"/>
      <c r="E122" s="252"/>
      <c r="F122" s="252"/>
      <c r="G122" s="252"/>
      <c r="H122" s="252"/>
      <c r="I122" s="252"/>
      <c r="J122" s="252"/>
      <c r="K122" s="303"/>
    </row>
    <row r="123" spans="2:11" s="1" customFormat="1" ht="17.25" customHeight="1">
      <c r="B123" s="304"/>
      <c r="C123" s="276" t="s">
        <v>368</v>
      </c>
      <c r="D123" s="276"/>
      <c r="E123" s="276"/>
      <c r="F123" s="276" t="s">
        <v>369</v>
      </c>
      <c r="G123" s="277"/>
      <c r="H123" s="276" t="s">
        <v>60</v>
      </c>
      <c r="I123" s="276" t="s">
        <v>63</v>
      </c>
      <c r="J123" s="276" t="s">
        <v>370</v>
      </c>
      <c r="K123" s="305"/>
    </row>
    <row r="124" spans="2:11" s="1" customFormat="1" ht="17.25" customHeight="1">
      <c r="B124" s="304"/>
      <c r="C124" s="278" t="s">
        <v>371</v>
      </c>
      <c r="D124" s="278"/>
      <c r="E124" s="278"/>
      <c r="F124" s="279" t="s">
        <v>372</v>
      </c>
      <c r="G124" s="280"/>
      <c r="H124" s="278"/>
      <c r="I124" s="278"/>
      <c r="J124" s="278" t="s">
        <v>373</v>
      </c>
      <c r="K124" s="305"/>
    </row>
    <row r="125" spans="2:11" s="1" customFormat="1" ht="5.25" customHeight="1">
      <c r="B125" s="306"/>
      <c r="C125" s="281"/>
      <c r="D125" s="281"/>
      <c r="E125" s="281"/>
      <c r="F125" s="281"/>
      <c r="G125" s="307"/>
      <c r="H125" s="281"/>
      <c r="I125" s="281"/>
      <c r="J125" s="281"/>
      <c r="K125" s="308"/>
    </row>
    <row r="126" spans="2:11" s="1" customFormat="1" ht="15" customHeight="1">
      <c r="B126" s="306"/>
      <c r="C126" s="261" t="s">
        <v>377</v>
      </c>
      <c r="D126" s="283"/>
      <c r="E126" s="283"/>
      <c r="F126" s="284" t="s">
        <v>374</v>
      </c>
      <c r="G126" s="261"/>
      <c r="H126" s="261" t="s">
        <v>414</v>
      </c>
      <c r="I126" s="261" t="s">
        <v>376</v>
      </c>
      <c r="J126" s="261">
        <v>120</v>
      </c>
      <c r="K126" s="309"/>
    </row>
    <row r="127" spans="2:11" s="1" customFormat="1" ht="15" customHeight="1">
      <c r="B127" s="306"/>
      <c r="C127" s="261" t="s">
        <v>423</v>
      </c>
      <c r="D127" s="261"/>
      <c r="E127" s="261"/>
      <c r="F127" s="284" t="s">
        <v>374</v>
      </c>
      <c r="G127" s="261"/>
      <c r="H127" s="261" t="s">
        <v>424</v>
      </c>
      <c r="I127" s="261" t="s">
        <v>376</v>
      </c>
      <c r="J127" s="261" t="s">
        <v>425</v>
      </c>
      <c r="K127" s="309"/>
    </row>
    <row r="128" spans="2:11" s="1" customFormat="1" ht="15" customHeight="1">
      <c r="B128" s="306"/>
      <c r="C128" s="261" t="s">
        <v>95</v>
      </c>
      <c r="D128" s="261"/>
      <c r="E128" s="261"/>
      <c r="F128" s="284" t="s">
        <v>374</v>
      </c>
      <c r="G128" s="261"/>
      <c r="H128" s="261" t="s">
        <v>426</v>
      </c>
      <c r="I128" s="261" t="s">
        <v>376</v>
      </c>
      <c r="J128" s="261" t="s">
        <v>425</v>
      </c>
      <c r="K128" s="309"/>
    </row>
    <row r="129" spans="2:11" s="1" customFormat="1" ht="15" customHeight="1">
      <c r="B129" s="306"/>
      <c r="C129" s="261" t="s">
        <v>385</v>
      </c>
      <c r="D129" s="261"/>
      <c r="E129" s="261"/>
      <c r="F129" s="284" t="s">
        <v>380</v>
      </c>
      <c r="G129" s="261"/>
      <c r="H129" s="261" t="s">
        <v>386</v>
      </c>
      <c r="I129" s="261" t="s">
        <v>376</v>
      </c>
      <c r="J129" s="261">
        <v>15</v>
      </c>
      <c r="K129" s="309"/>
    </row>
    <row r="130" spans="2:11" s="1" customFormat="1" ht="15" customHeight="1">
      <c r="B130" s="306"/>
      <c r="C130" s="287" t="s">
        <v>387</v>
      </c>
      <c r="D130" s="287"/>
      <c r="E130" s="287"/>
      <c r="F130" s="288" t="s">
        <v>380</v>
      </c>
      <c r="G130" s="287"/>
      <c r="H130" s="287" t="s">
        <v>388</v>
      </c>
      <c r="I130" s="287" t="s">
        <v>376</v>
      </c>
      <c r="J130" s="287">
        <v>15</v>
      </c>
      <c r="K130" s="309"/>
    </row>
    <row r="131" spans="2:11" s="1" customFormat="1" ht="15" customHeight="1">
      <c r="B131" s="306"/>
      <c r="C131" s="287" t="s">
        <v>389</v>
      </c>
      <c r="D131" s="287"/>
      <c r="E131" s="287"/>
      <c r="F131" s="288" t="s">
        <v>380</v>
      </c>
      <c r="G131" s="287"/>
      <c r="H131" s="287" t="s">
        <v>390</v>
      </c>
      <c r="I131" s="287" t="s">
        <v>376</v>
      </c>
      <c r="J131" s="287">
        <v>20</v>
      </c>
      <c r="K131" s="309"/>
    </row>
    <row r="132" spans="2:11" s="1" customFormat="1" ht="15" customHeight="1">
      <c r="B132" s="306"/>
      <c r="C132" s="287" t="s">
        <v>391</v>
      </c>
      <c r="D132" s="287"/>
      <c r="E132" s="287"/>
      <c r="F132" s="288" t="s">
        <v>380</v>
      </c>
      <c r="G132" s="287"/>
      <c r="H132" s="287" t="s">
        <v>392</v>
      </c>
      <c r="I132" s="287" t="s">
        <v>376</v>
      </c>
      <c r="J132" s="287">
        <v>20</v>
      </c>
      <c r="K132" s="309"/>
    </row>
    <row r="133" spans="2:11" s="1" customFormat="1" ht="15" customHeight="1">
      <c r="B133" s="306"/>
      <c r="C133" s="261" t="s">
        <v>379</v>
      </c>
      <c r="D133" s="261"/>
      <c r="E133" s="261"/>
      <c r="F133" s="284" t="s">
        <v>380</v>
      </c>
      <c r="G133" s="261"/>
      <c r="H133" s="261" t="s">
        <v>414</v>
      </c>
      <c r="I133" s="261" t="s">
        <v>376</v>
      </c>
      <c r="J133" s="261">
        <v>50</v>
      </c>
      <c r="K133" s="309"/>
    </row>
    <row r="134" spans="2:11" s="1" customFormat="1" ht="15" customHeight="1">
      <c r="B134" s="306"/>
      <c r="C134" s="261" t="s">
        <v>393</v>
      </c>
      <c r="D134" s="261"/>
      <c r="E134" s="261"/>
      <c r="F134" s="284" t="s">
        <v>380</v>
      </c>
      <c r="G134" s="261"/>
      <c r="H134" s="261" t="s">
        <v>414</v>
      </c>
      <c r="I134" s="261" t="s">
        <v>376</v>
      </c>
      <c r="J134" s="261">
        <v>50</v>
      </c>
      <c r="K134" s="309"/>
    </row>
    <row r="135" spans="2:11" s="1" customFormat="1" ht="15" customHeight="1">
      <c r="B135" s="306"/>
      <c r="C135" s="261" t="s">
        <v>399</v>
      </c>
      <c r="D135" s="261"/>
      <c r="E135" s="261"/>
      <c r="F135" s="284" t="s">
        <v>380</v>
      </c>
      <c r="G135" s="261"/>
      <c r="H135" s="261" t="s">
        <v>414</v>
      </c>
      <c r="I135" s="261" t="s">
        <v>376</v>
      </c>
      <c r="J135" s="261">
        <v>50</v>
      </c>
      <c r="K135" s="309"/>
    </row>
    <row r="136" spans="2:11" s="1" customFormat="1" ht="15" customHeight="1">
      <c r="B136" s="306"/>
      <c r="C136" s="261" t="s">
        <v>401</v>
      </c>
      <c r="D136" s="261"/>
      <c r="E136" s="261"/>
      <c r="F136" s="284" t="s">
        <v>380</v>
      </c>
      <c r="G136" s="261"/>
      <c r="H136" s="261" t="s">
        <v>414</v>
      </c>
      <c r="I136" s="261" t="s">
        <v>376</v>
      </c>
      <c r="J136" s="261">
        <v>50</v>
      </c>
      <c r="K136" s="309"/>
    </row>
    <row r="137" spans="2:11" s="1" customFormat="1" ht="15" customHeight="1">
      <c r="B137" s="306"/>
      <c r="C137" s="261" t="s">
        <v>402</v>
      </c>
      <c r="D137" s="261"/>
      <c r="E137" s="261"/>
      <c r="F137" s="284" t="s">
        <v>380</v>
      </c>
      <c r="G137" s="261"/>
      <c r="H137" s="261" t="s">
        <v>427</v>
      </c>
      <c r="I137" s="261" t="s">
        <v>376</v>
      </c>
      <c r="J137" s="261">
        <v>255</v>
      </c>
      <c r="K137" s="309"/>
    </row>
    <row r="138" spans="2:11" s="1" customFormat="1" ht="15" customHeight="1">
      <c r="B138" s="306"/>
      <c r="C138" s="261" t="s">
        <v>404</v>
      </c>
      <c r="D138" s="261"/>
      <c r="E138" s="261"/>
      <c r="F138" s="284" t="s">
        <v>374</v>
      </c>
      <c r="G138" s="261"/>
      <c r="H138" s="261" t="s">
        <v>428</v>
      </c>
      <c r="I138" s="261" t="s">
        <v>406</v>
      </c>
      <c r="J138" s="261"/>
      <c r="K138" s="309"/>
    </row>
    <row r="139" spans="2:11" s="1" customFormat="1" ht="15" customHeight="1">
      <c r="B139" s="306"/>
      <c r="C139" s="261" t="s">
        <v>407</v>
      </c>
      <c r="D139" s="261"/>
      <c r="E139" s="261"/>
      <c r="F139" s="284" t="s">
        <v>374</v>
      </c>
      <c r="G139" s="261"/>
      <c r="H139" s="261" t="s">
        <v>429</v>
      </c>
      <c r="I139" s="261" t="s">
        <v>409</v>
      </c>
      <c r="J139" s="261"/>
      <c r="K139" s="309"/>
    </row>
    <row r="140" spans="2:11" s="1" customFormat="1" ht="15" customHeight="1">
      <c r="B140" s="306"/>
      <c r="C140" s="261" t="s">
        <v>410</v>
      </c>
      <c r="D140" s="261"/>
      <c r="E140" s="261"/>
      <c r="F140" s="284" t="s">
        <v>374</v>
      </c>
      <c r="G140" s="261"/>
      <c r="H140" s="261" t="s">
        <v>410</v>
      </c>
      <c r="I140" s="261" t="s">
        <v>409</v>
      </c>
      <c r="J140" s="261"/>
      <c r="K140" s="309"/>
    </row>
    <row r="141" spans="2:11" s="1" customFormat="1" ht="15" customHeight="1">
      <c r="B141" s="306"/>
      <c r="C141" s="261" t="s">
        <v>44</v>
      </c>
      <c r="D141" s="261"/>
      <c r="E141" s="261"/>
      <c r="F141" s="284" t="s">
        <v>374</v>
      </c>
      <c r="G141" s="261"/>
      <c r="H141" s="261" t="s">
        <v>430</v>
      </c>
      <c r="I141" s="261" t="s">
        <v>409</v>
      </c>
      <c r="J141" s="261"/>
      <c r="K141" s="309"/>
    </row>
    <row r="142" spans="2:11" s="1" customFormat="1" ht="15" customHeight="1">
      <c r="B142" s="306"/>
      <c r="C142" s="261" t="s">
        <v>431</v>
      </c>
      <c r="D142" s="261"/>
      <c r="E142" s="261"/>
      <c r="F142" s="284" t="s">
        <v>374</v>
      </c>
      <c r="G142" s="261"/>
      <c r="H142" s="261" t="s">
        <v>432</v>
      </c>
      <c r="I142" s="261" t="s">
        <v>409</v>
      </c>
      <c r="J142" s="261"/>
      <c r="K142" s="309"/>
    </row>
    <row r="143" spans="2:11" s="1" customFormat="1" ht="15" customHeight="1">
      <c r="B143" s="310"/>
      <c r="C143" s="311"/>
      <c r="D143" s="311"/>
      <c r="E143" s="311"/>
      <c r="F143" s="311"/>
      <c r="G143" s="311"/>
      <c r="H143" s="311"/>
      <c r="I143" s="311"/>
      <c r="J143" s="311"/>
      <c r="K143" s="312"/>
    </row>
    <row r="144" spans="2:11" s="1" customFormat="1" ht="18.75" customHeight="1">
      <c r="B144" s="297"/>
      <c r="C144" s="297"/>
      <c r="D144" s="297"/>
      <c r="E144" s="297"/>
      <c r="F144" s="298"/>
      <c r="G144" s="297"/>
      <c r="H144" s="297"/>
      <c r="I144" s="297"/>
      <c r="J144" s="297"/>
      <c r="K144" s="297"/>
    </row>
    <row r="145" spans="2:11" s="1" customFormat="1" ht="18.75" customHeight="1"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</row>
    <row r="146" spans="2:11" s="1" customFormat="1" ht="7.5" customHeight="1">
      <c r="B146" s="270"/>
      <c r="C146" s="271"/>
      <c r="D146" s="271"/>
      <c r="E146" s="271"/>
      <c r="F146" s="271"/>
      <c r="G146" s="271"/>
      <c r="H146" s="271"/>
      <c r="I146" s="271"/>
      <c r="J146" s="271"/>
      <c r="K146" s="272"/>
    </row>
    <row r="147" spans="2:11" s="1" customFormat="1" ht="45" customHeight="1">
      <c r="B147" s="273"/>
      <c r="C147" s="274" t="s">
        <v>433</v>
      </c>
      <c r="D147" s="274"/>
      <c r="E147" s="274"/>
      <c r="F147" s="274"/>
      <c r="G147" s="274"/>
      <c r="H147" s="274"/>
      <c r="I147" s="274"/>
      <c r="J147" s="274"/>
      <c r="K147" s="275"/>
    </row>
    <row r="148" spans="2:11" s="1" customFormat="1" ht="17.25" customHeight="1">
      <c r="B148" s="273"/>
      <c r="C148" s="276" t="s">
        <v>368</v>
      </c>
      <c r="D148" s="276"/>
      <c r="E148" s="276"/>
      <c r="F148" s="276" t="s">
        <v>369</v>
      </c>
      <c r="G148" s="277"/>
      <c r="H148" s="276" t="s">
        <v>60</v>
      </c>
      <c r="I148" s="276" t="s">
        <v>63</v>
      </c>
      <c r="J148" s="276" t="s">
        <v>370</v>
      </c>
      <c r="K148" s="275"/>
    </row>
    <row r="149" spans="2:11" s="1" customFormat="1" ht="17.25" customHeight="1">
      <c r="B149" s="273"/>
      <c r="C149" s="278" t="s">
        <v>371</v>
      </c>
      <c r="D149" s="278"/>
      <c r="E149" s="278"/>
      <c r="F149" s="279" t="s">
        <v>372</v>
      </c>
      <c r="G149" s="280"/>
      <c r="H149" s="278"/>
      <c r="I149" s="278"/>
      <c r="J149" s="278" t="s">
        <v>373</v>
      </c>
      <c r="K149" s="275"/>
    </row>
    <row r="150" spans="2:11" s="1" customFormat="1" ht="5.25" customHeight="1">
      <c r="B150" s="286"/>
      <c r="C150" s="281"/>
      <c r="D150" s="281"/>
      <c r="E150" s="281"/>
      <c r="F150" s="281"/>
      <c r="G150" s="282"/>
      <c r="H150" s="281"/>
      <c r="I150" s="281"/>
      <c r="J150" s="281"/>
      <c r="K150" s="309"/>
    </row>
    <row r="151" spans="2:11" s="1" customFormat="1" ht="15" customHeight="1">
      <c r="B151" s="286"/>
      <c r="C151" s="313" t="s">
        <v>377</v>
      </c>
      <c r="D151" s="261"/>
      <c r="E151" s="261"/>
      <c r="F151" s="314" t="s">
        <v>374</v>
      </c>
      <c r="G151" s="261"/>
      <c r="H151" s="313" t="s">
        <v>414</v>
      </c>
      <c r="I151" s="313" t="s">
        <v>376</v>
      </c>
      <c r="J151" s="313">
        <v>120</v>
      </c>
      <c r="K151" s="309"/>
    </row>
    <row r="152" spans="2:11" s="1" customFormat="1" ht="15" customHeight="1">
      <c r="B152" s="286"/>
      <c r="C152" s="313" t="s">
        <v>423</v>
      </c>
      <c r="D152" s="261"/>
      <c r="E152" s="261"/>
      <c r="F152" s="314" t="s">
        <v>374</v>
      </c>
      <c r="G152" s="261"/>
      <c r="H152" s="313" t="s">
        <v>434</v>
      </c>
      <c r="I152" s="313" t="s">
        <v>376</v>
      </c>
      <c r="J152" s="313" t="s">
        <v>425</v>
      </c>
      <c r="K152" s="309"/>
    </row>
    <row r="153" spans="2:11" s="1" customFormat="1" ht="15" customHeight="1">
      <c r="B153" s="286"/>
      <c r="C153" s="313" t="s">
        <v>95</v>
      </c>
      <c r="D153" s="261"/>
      <c r="E153" s="261"/>
      <c r="F153" s="314" t="s">
        <v>374</v>
      </c>
      <c r="G153" s="261"/>
      <c r="H153" s="313" t="s">
        <v>435</v>
      </c>
      <c r="I153" s="313" t="s">
        <v>376</v>
      </c>
      <c r="J153" s="313" t="s">
        <v>425</v>
      </c>
      <c r="K153" s="309"/>
    </row>
    <row r="154" spans="2:11" s="1" customFormat="1" ht="15" customHeight="1">
      <c r="B154" s="286"/>
      <c r="C154" s="313" t="s">
        <v>379</v>
      </c>
      <c r="D154" s="261"/>
      <c r="E154" s="261"/>
      <c r="F154" s="314" t="s">
        <v>380</v>
      </c>
      <c r="G154" s="261"/>
      <c r="H154" s="313" t="s">
        <v>414</v>
      </c>
      <c r="I154" s="313" t="s">
        <v>376</v>
      </c>
      <c r="J154" s="313">
        <v>50</v>
      </c>
      <c r="K154" s="309"/>
    </row>
    <row r="155" spans="2:11" s="1" customFormat="1" ht="15" customHeight="1">
      <c r="B155" s="286"/>
      <c r="C155" s="313" t="s">
        <v>382</v>
      </c>
      <c r="D155" s="261"/>
      <c r="E155" s="261"/>
      <c r="F155" s="314" t="s">
        <v>374</v>
      </c>
      <c r="G155" s="261"/>
      <c r="H155" s="313" t="s">
        <v>414</v>
      </c>
      <c r="I155" s="313" t="s">
        <v>384</v>
      </c>
      <c r="J155" s="313"/>
      <c r="K155" s="309"/>
    </row>
    <row r="156" spans="2:11" s="1" customFormat="1" ht="15" customHeight="1">
      <c r="B156" s="286"/>
      <c r="C156" s="313" t="s">
        <v>393</v>
      </c>
      <c r="D156" s="261"/>
      <c r="E156" s="261"/>
      <c r="F156" s="314" t="s">
        <v>380</v>
      </c>
      <c r="G156" s="261"/>
      <c r="H156" s="313" t="s">
        <v>414</v>
      </c>
      <c r="I156" s="313" t="s">
        <v>376</v>
      </c>
      <c r="J156" s="313">
        <v>50</v>
      </c>
      <c r="K156" s="309"/>
    </row>
    <row r="157" spans="2:11" s="1" customFormat="1" ht="15" customHeight="1">
      <c r="B157" s="286"/>
      <c r="C157" s="313" t="s">
        <v>401</v>
      </c>
      <c r="D157" s="261"/>
      <c r="E157" s="261"/>
      <c r="F157" s="314" t="s">
        <v>380</v>
      </c>
      <c r="G157" s="261"/>
      <c r="H157" s="313" t="s">
        <v>414</v>
      </c>
      <c r="I157" s="313" t="s">
        <v>376</v>
      </c>
      <c r="J157" s="313">
        <v>50</v>
      </c>
      <c r="K157" s="309"/>
    </row>
    <row r="158" spans="2:11" s="1" customFormat="1" ht="15" customHeight="1">
      <c r="B158" s="286"/>
      <c r="C158" s="313" t="s">
        <v>399</v>
      </c>
      <c r="D158" s="261"/>
      <c r="E158" s="261"/>
      <c r="F158" s="314" t="s">
        <v>380</v>
      </c>
      <c r="G158" s="261"/>
      <c r="H158" s="313" t="s">
        <v>414</v>
      </c>
      <c r="I158" s="313" t="s">
        <v>376</v>
      </c>
      <c r="J158" s="313">
        <v>50</v>
      </c>
      <c r="K158" s="309"/>
    </row>
    <row r="159" spans="2:11" s="1" customFormat="1" ht="15" customHeight="1">
      <c r="B159" s="286"/>
      <c r="C159" s="313" t="s">
        <v>104</v>
      </c>
      <c r="D159" s="261"/>
      <c r="E159" s="261"/>
      <c r="F159" s="314" t="s">
        <v>374</v>
      </c>
      <c r="G159" s="261"/>
      <c r="H159" s="313" t="s">
        <v>436</v>
      </c>
      <c r="I159" s="313" t="s">
        <v>376</v>
      </c>
      <c r="J159" s="313" t="s">
        <v>437</v>
      </c>
      <c r="K159" s="309"/>
    </row>
    <row r="160" spans="2:11" s="1" customFormat="1" ht="15" customHeight="1">
      <c r="B160" s="286"/>
      <c r="C160" s="313" t="s">
        <v>438</v>
      </c>
      <c r="D160" s="261"/>
      <c r="E160" s="261"/>
      <c r="F160" s="314" t="s">
        <v>374</v>
      </c>
      <c r="G160" s="261"/>
      <c r="H160" s="313" t="s">
        <v>439</v>
      </c>
      <c r="I160" s="313" t="s">
        <v>409</v>
      </c>
      <c r="J160" s="313"/>
      <c r="K160" s="309"/>
    </row>
    <row r="161" spans="2:11" s="1" customFormat="1" ht="15" customHeight="1">
      <c r="B161" s="315"/>
      <c r="C161" s="295"/>
      <c r="D161" s="295"/>
      <c r="E161" s="295"/>
      <c r="F161" s="295"/>
      <c r="G161" s="295"/>
      <c r="H161" s="295"/>
      <c r="I161" s="295"/>
      <c r="J161" s="295"/>
      <c r="K161" s="316"/>
    </row>
    <row r="162" spans="2:11" s="1" customFormat="1" ht="18.75" customHeight="1">
      <c r="B162" s="297"/>
      <c r="C162" s="307"/>
      <c r="D162" s="307"/>
      <c r="E162" s="307"/>
      <c r="F162" s="317"/>
      <c r="G162" s="307"/>
      <c r="H162" s="307"/>
      <c r="I162" s="307"/>
      <c r="J162" s="307"/>
      <c r="K162" s="297"/>
    </row>
    <row r="163" spans="2:11" s="1" customFormat="1" ht="18.75" customHeight="1"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</row>
    <row r="164" spans="2:11" s="1" customFormat="1" ht="7.5" customHeight="1">
      <c r="B164" s="248"/>
      <c r="C164" s="249"/>
      <c r="D164" s="249"/>
      <c r="E164" s="249"/>
      <c r="F164" s="249"/>
      <c r="G164" s="249"/>
      <c r="H164" s="249"/>
      <c r="I164" s="249"/>
      <c r="J164" s="249"/>
      <c r="K164" s="250"/>
    </row>
    <row r="165" spans="2:11" s="1" customFormat="1" ht="45" customHeight="1">
      <c r="B165" s="251"/>
      <c r="C165" s="252" t="s">
        <v>440</v>
      </c>
      <c r="D165" s="252"/>
      <c r="E165" s="252"/>
      <c r="F165" s="252"/>
      <c r="G165" s="252"/>
      <c r="H165" s="252"/>
      <c r="I165" s="252"/>
      <c r="J165" s="252"/>
      <c r="K165" s="253"/>
    </row>
    <row r="166" spans="2:11" s="1" customFormat="1" ht="17.25" customHeight="1">
      <c r="B166" s="251"/>
      <c r="C166" s="276" t="s">
        <v>368</v>
      </c>
      <c r="D166" s="276"/>
      <c r="E166" s="276"/>
      <c r="F166" s="276" t="s">
        <v>369</v>
      </c>
      <c r="G166" s="318"/>
      <c r="H166" s="319" t="s">
        <v>60</v>
      </c>
      <c r="I166" s="319" t="s">
        <v>63</v>
      </c>
      <c r="J166" s="276" t="s">
        <v>370</v>
      </c>
      <c r="K166" s="253"/>
    </row>
    <row r="167" spans="2:11" s="1" customFormat="1" ht="17.25" customHeight="1">
      <c r="B167" s="254"/>
      <c r="C167" s="278" t="s">
        <v>371</v>
      </c>
      <c r="D167" s="278"/>
      <c r="E167" s="278"/>
      <c r="F167" s="279" t="s">
        <v>372</v>
      </c>
      <c r="G167" s="320"/>
      <c r="H167" s="321"/>
      <c r="I167" s="321"/>
      <c r="J167" s="278" t="s">
        <v>373</v>
      </c>
      <c r="K167" s="256"/>
    </row>
    <row r="168" spans="2:11" s="1" customFormat="1" ht="5.25" customHeight="1">
      <c r="B168" s="286"/>
      <c r="C168" s="281"/>
      <c r="D168" s="281"/>
      <c r="E168" s="281"/>
      <c r="F168" s="281"/>
      <c r="G168" s="282"/>
      <c r="H168" s="281"/>
      <c r="I168" s="281"/>
      <c r="J168" s="281"/>
      <c r="K168" s="309"/>
    </row>
    <row r="169" spans="2:11" s="1" customFormat="1" ht="15" customHeight="1">
      <c r="B169" s="286"/>
      <c r="C169" s="261" t="s">
        <v>377</v>
      </c>
      <c r="D169" s="261"/>
      <c r="E169" s="261"/>
      <c r="F169" s="284" t="s">
        <v>374</v>
      </c>
      <c r="G169" s="261"/>
      <c r="H169" s="261" t="s">
        <v>414</v>
      </c>
      <c r="I169" s="261" t="s">
        <v>376</v>
      </c>
      <c r="J169" s="261">
        <v>120</v>
      </c>
      <c r="K169" s="309"/>
    </row>
    <row r="170" spans="2:11" s="1" customFormat="1" ht="15" customHeight="1">
      <c r="B170" s="286"/>
      <c r="C170" s="261" t="s">
        <v>423</v>
      </c>
      <c r="D170" s="261"/>
      <c r="E170" s="261"/>
      <c r="F170" s="284" t="s">
        <v>374</v>
      </c>
      <c r="G170" s="261"/>
      <c r="H170" s="261" t="s">
        <v>424</v>
      </c>
      <c r="I170" s="261" t="s">
        <v>376</v>
      </c>
      <c r="J170" s="261" t="s">
        <v>425</v>
      </c>
      <c r="K170" s="309"/>
    </row>
    <row r="171" spans="2:11" s="1" customFormat="1" ht="15" customHeight="1">
      <c r="B171" s="286"/>
      <c r="C171" s="261" t="s">
        <v>95</v>
      </c>
      <c r="D171" s="261"/>
      <c r="E171" s="261"/>
      <c r="F171" s="284" t="s">
        <v>374</v>
      </c>
      <c r="G171" s="261"/>
      <c r="H171" s="261" t="s">
        <v>441</v>
      </c>
      <c r="I171" s="261" t="s">
        <v>376</v>
      </c>
      <c r="J171" s="261" t="s">
        <v>425</v>
      </c>
      <c r="K171" s="309"/>
    </row>
    <row r="172" spans="2:11" s="1" customFormat="1" ht="15" customHeight="1">
      <c r="B172" s="286"/>
      <c r="C172" s="261" t="s">
        <v>379</v>
      </c>
      <c r="D172" s="261"/>
      <c r="E172" s="261"/>
      <c r="F172" s="284" t="s">
        <v>380</v>
      </c>
      <c r="G172" s="261"/>
      <c r="H172" s="261" t="s">
        <v>441</v>
      </c>
      <c r="I172" s="261" t="s">
        <v>376</v>
      </c>
      <c r="J172" s="261">
        <v>50</v>
      </c>
      <c r="K172" s="309"/>
    </row>
    <row r="173" spans="2:11" s="1" customFormat="1" ht="15" customHeight="1">
      <c r="B173" s="286"/>
      <c r="C173" s="261" t="s">
        <v>382</v>
      </c>
      <c r="D173" s="261"/>
      <c r="E173" s="261"/>
      <c r="F173" s="284" t="s">
        <v>374</v>
      </c>
      <c r="G173" s="261"/>
      <c r="H173" s="261" t="s">
        <v>441</v>
      </c>
      <c r="I173" s="261" t="s">
        <v>384</v>
      </c>
      <c r="J173" s="261"/>
      <c r="K173" s="309"/>
    </row>
    <row r="174" spans="2:11" s="1" customFormat="1" ht="15" customHeight="1">
      <c r="B174" s="286"/>
      <c r="C174" s="261" t="s">
        <v>393</v>
      </c>
      <c r="D174" s="261"/>
      <c r="E174" s="261"/>
      <c r="F174" s="284" t="s">
        <v>380</v>
      </c>
      <c r="G174" s="261"/>
      <c r="H174" s="261" t="s">
        <v>441</v>
      </c>
      <c r="I174" s="261" t="s">
        <v>376</v>
      </c>
      <c r="J174" s="261">
        <v>50</v>
      </c>
      <c r="K174" s="309"/>
    </row>
    <row r="175" spans="2:11" s="1" customFormat="1" ht="15" customHeight="1">
      <c r="B175" s="286"/>
      <c r="C175" s="261" t="s">
        <v>401</v>
      </c>
      <c r="D175" s="261"/>
      <c r="E175" s="261"/>
      <c r="F175" s="284" t="s">
        <v>380</v>
      </c>
      <c r="G175" s="261"/>
      <c r="H175" s="261" t="s">
        <v>441</v>
      </c>
      <c r="I175" s="261" t="s">
        <v>376</v>
      </c>
      <c r="J175" s="261">
        <v>50</v>
      </c>
      <c r="K175" s="309"/>
    </row>
    <row r="176" spans="2:11" s="1" customFormat="1" ht="15" customHeight="1">
      <c r="B176" s="286"/>
      <c r="C176" s="261" t="s">
        <v>399</v>
      </c>
      <c r="D176" s="261"/>
      <c r="E176" s="261"/>
      <c r="F176" s="284" t="s">
        <v>380</v>
      </c>
      <c r="G176" s="261"/>
      <c r="H176" s="261" t="s">
        <v>441</v>
      </c>
      <c r="I176" s="261" t="s">
        <v>376</v>
      </c>
      <c r="J176" s="261">
        <v>50</v>
      </c>
      <c r="K176" s="309"/>
    </row>
    <row r="177" spans="2:11" s="1" customFormat="1" ht="15" customHeight="1">
      <c r="B177" s="286"/>
      <c r="C177" s="261" t="s">
        <v>109</v>
      </c>
      <c r="D177" s="261"/>
      <c r="E177" s="261"/>
      <c r="F177" s="284" t="s">
        <v>374</v>
      </c>
      <c r="G177" s="261"/>
      <c r="H177" s="261" t="s">
        <v>442</v>
      </c>
      <c r="I177" s="261" t="s">
        <v>443</v>
      </c>
      <c r="J177" s="261"/>
      <c r="K177" s="309"/>
    </row>
    <row r="178" spans="2:11" s="1" customFormat="1" ht="15" customHeight="1">
      <c r="B178" s="286"/>
      <c r="C178" s="261" t="s">
        <v>63</v>
      </c>
      <c r="D178" s="261"/>
      <c r="E178" s="261"/>
      <c r="F178" s="284" t="s">
        <v>374</v>
      </c>
      <c r="G178" s="261"/>
      <c r="H178" s="261" t="s">
        <v>444</v>
      </c>
      <c r="I178" s="261" t="s">
        <v>445</v>
      </c>
      <c r="J178" s="261">
        <v>1</v>
      </c>
      <c r="K178" s="309"/>
    </row>
    <row r="179" spans="2:11" s="1" customFormat="1" ht="15" customHeight="1">
      <c r="B179" s="286"/>
      <c r="C179" s="261" t="s">
        <v>59</v>
      </c>
      <c r="D179" s="261"/>
      <c r="E179" s="261"/>
      <c r="F179" s="284" t="s">
        <v>374</v>
      </c>
      <c r="G179" s="261"/>
      <c r="H179" s="261" t="s">
        <v>446</v>
      </c>
      <c r="I179" s="261" t="s">
        <v>376</v>
      </c>
      <c r="J179" s="261">
        <v>20</v>
      </c>
      <c r="K179" s="309"/>
    </row>
    <row r="180" spans="2:11" s="1" customFormat="1" ht="15" customHeight="1">
      <c r="B180" s="286"/>
      <c r="C180" s="261" t="s">
        <v>60</v>
      </c>
      <c r="D180" s="261"/>
      <c r="E180" s="261"/>
      <c r="F180" s="284" t="s">
        <v>374</v>
      </c>
      <c r="G180" s="261"/>
      <c r="H180" s="261" t="s">
        <v>447</v>
      </c>
      <c r="I180" s="261" t="s">
        <v>376</v>
      </c>
      <c r="J180" s="261">
        <v>255</v>
      </c>
      <c r="K180" s="309"/>
    </row>
    <row r="181" spans="2:11" s="1" customFormat="1" ht="15" customHeight="1">
      <c r="B181" s="286"/>
      <c r="C181" s="261" t="s">
        <v>110</v>
      </c>
      <c r="D181" s="261"/>
      <c r="E181" s="261"/>
      <c r="F181" s="284" t="s">
        <v>374</v>
      </c>
      <c r="G181" s="261"/>
      <c r="H181" s="261" t="s">
        <v>338</v>
      </c>
      <c r="I181" s="261" t="s">
        <v>376</v>
      </c>
      <c r="J181" s="261">
        <v>10</v>
      </c>
      <c r="K181" s="309"/>
    </row>
    <row r="182" spans="2:11" s="1" customFormat="1" ht="15" customHeight="1">
      <c r="B182" s="286"/>
      <c r="C182" s="261" t="s">
        <v>111</v>
      </c>
      <c r="D182" s="261"/>
      <c r="E182" s="261"/>
      <c r="F182" s="284" t="s">
        <v>374</v>
      </c>
      <c r="G182" s="261"/>
      <c r="H182" s="261" t="s">
        <v>448</v>
      </c>
      <c r="I182" s="261" t="s">
        <v>409</v>
      </c>
      <c r="J182" s="261"/>
      <c r="K182" s="309"/>
    </row>
    <row r="183" spans="2:11" s="1" customFormat="1" ht="15" customHeight="1">
      <c r="B183" s="286"/>
      <c r="C183" s="261" t="s">
        <v>449</v>
      </c>
      <c r="D183" s="261"/>
      <c r="E183" s="261"/>
      <c r="F183" s="284" t="s">
        <v>374</v>
      </c>
      <c r="G183" s="261"/>
      <c r="H183" s="261" t="s">
        <v>450</v>
      </c>
      <c r="I183" s="261" t="s">
        <v>409</v>
      </c>
      <c r="J183" s="261"/>
      <c r="K183" s="309"/>
    </row>
    <row r="184" spans="2:11" s="1" customFormat="1" ht="15" customHeight="1">
      <c r="B184" s="286"/>
      <c r="C184" s="261" t="s">
        <v>438</v>
      </c>
      <c r="D184" s="261"/>
      <c r="E184" s="261"/>
      <c r="F184" s="284" t="s">
        <v>374</v>
      </c>
      <c r="G184" s="261"/>
      <c r="H184" s="261" t="s">
        <v>451</v>
      </c>
      <c r="I184" s="261" t="s">
        <v>409</v>
      </c>
      <c r="J184" s="261"/>
      <c r="K184" s="309"/>
    </row>
    <row r="185" spans="2:11" s="1" customFormat="1" ht="15" customHeight="1">
      <c r="B185" s="286"/>
      <c r="C185" s="261" t="s">
        <v>113</v>
      </c>
      <c r="D185" s="261"/>
      <c r="E185" s="261"/>
      <c r="F185" s="284" t="s">
        <v>380</v>
      </c>
      <c r="G185" s="261"/>
      <c r="H185" s="261" t="s">
        <v>452</v>
      </c>
      <c r="I185" s="261" t="s">
        <v>376</v>
      </c>
      <c r="J185" s="261">
        <v>50</v>
      </c>
      <c r="K185" s="309"/>
    </row>
    <row r="186" spans="2:11" s="1" customFormat="1" ht="15" customHeight="1">
      <c r="B186" s="286"/>
      <c r="C186" s="261" t="s">
        <v>453</v>
      </c>
      <c r="D186" s="261"/>
      <c r="E186" s="261"/>
      <c r="F186" s="284" t="s">
        <v>380</v>
      </c>
      <c r="G186" s="261"/>
      <c r="H186" s="261" t="s">
        <v>454</v>
      </c>
      <c r="I186" s="261" t="s">
        <v>455</v>
      </c>
      <c r="J186" s="261"/>
      <c r="K186" s="309"/>
    </row>
    <row r="187" spans="2:11" s="1" customFormat="1" ht="15" customHeight="1">
      <c r="B187" s="286"/>
      <c r="C187" s="261" t="s">
        <v>456</v>
      </c>
      <c r="D187" s="261"/>
      <c r="E187" s="261"/>
      <c r="F187" s="284" t="s">
        <v>380</v>
      </c>
      <c r="G187" s="261"/>
      <c r="H187" s="261" t="s">
        <v>457</v>
      </c>
      <c r="I187" s="261" t="s">
        <v>455</v>
      </c>
      <c r="J187" s="261"/>
      <c r="K187" s="309"/>
    </row>
    <row r="188" spans="2:11" s="1" customFormat="1" ht="15" customHeight="1">
      <c r="B188" s="286"/>
      <c r="C188" s="261" t="s">
        <v>458</v>
      </c>
      <c r="D188" s="261"/>
      <c r="E188" s="261"/>
      <c r="F188" s="284" t="s">
        <v>380</v>
      </c>
      <c r="G188" s="261"/>
      <c r="H188" s="261" t="s">
        <v>459</v>
      </c>
      <c r="I188" s="261" t="s">
        <v>455</v>
      </c>
      <c r="J188" s="261"/>
      <c r="K188" s="309"/>
    </row>
    <row r="189" spans="2:11" s="1" customFormat="1" ht="15" customHeight="1">
      <c r="B189" s="286"/>
      <c r="C189" s="322" t="s">
        <v>460</v>
      </c>
      <c r="D189" s="261"/>
      <c r="E189" s="261"/>
      <c r="F189" s="284" t="s">
        <v>380</v>
      </c>
      <c r="G189" s="261"/>
      <c r="H189" s="261" t="s">
        <v>461</v>
      </c>
      <c r="I189" s="261" t="s">
        <v>462</v>
      </c>
      <c r="J189" s="323" t="s">
        <v>463</v>
      </c>
      <c r="K189" s="309"/>
    </row>
    <row r="190" spans="2:11" s="1" customFormat="1" ht="15" customHeight="1">
      <c r="B190" s="286"/>
      <c r="C190" s="322" t="s">
        <v>48</v>
      </c>
      <c r="D190" s="261"/>
      <c r="E190" s="261"/>
      <c r="F190" s="284" t="s">
        <v>374</v>
      </c>
      <c r="G190" s="261"/>
      <c r="H190" s="258" t="s">
        <v>464</v>
      </c>
      <c r="I190" s="261" t="s">
        <v>465</v>
      </c>
      <c r="J190" s="261"/>
      <c r="K190" s="309"/>
    </row>
    <row r="191" spans="2:11" s="1" customFormat="1" ht="15" customHeight="1">
      <c r="B191" s="286"/>
      <c r="C191" s="322" t="s">
        <v>466</v>
      </c>
      <c r="D191" s="261"/>
      <c r="E191" s="261"/>
      <c r="F191" s="284" t="s">
        <v>374</v>
      </c>
      <c r="G191" s="261"/>
      <c r="H191" s="261" t="s">
        <v>467</v>
      </c>
      <c r="I191" s="261" t="s">
        <v>409</v>
      </c>
      <c r="J191" s="261"/>
      <c r="K191" s="309"/>
    </row>
    <row r="192" spans="2:11" s="1" customFormat="1" ht="15" customHeight="1">
      <c r="B192" s="286"/>
      <c r="C192" s="322" t="s">
        <v>468</v>
      </c>
      <c r="D192" s="261"/>
      <c r="E192" s="261"/>
      <c r="F192" s="284" t="s">
        <v>374</v>
      </c>
      <c r="G192" s="261"/>
      <c r="H192" s="261" t="s">
        <v>469</v>
      </c>
      <c r="I192" s="261" t="s">
        <v>409</v>
      </c>
      <c r="J192" s="261"/>
      <c r="K192" s="309"/>
    </row>
    <row r="193" spans="2:11" s="1" customFormat="1" ht="15" customHeight="1">
      <c r="B193" s="286"/>
      <c r="C193" s="322" t="s">
        <v>470</v>
      </c>
      <c r="D193" s="261"/>
      <c r="E193" s="261"/>
      <c r="F193" s="284" t="s">
        <v>380</v>
      </c>
      <c r="G193" s="261"/>
      <c r="H193" s="261" t="s">
        <v>471</v>
      </c>
      <c r="I193" s="261" t="s">
        <v>409</v>
      </c>
      <c r="J193" s="261"/>
      <c r="K193" s="309"/>
    </row>
    <row r="194" spans="2:11" s="1" customFormat="1" ht="15" customHeight="1">
      <c r="B194" s="315"/>
      <c r="C194" s="324"/>
      <c r="D194" s="295"/>
      <c r="E194" s="295"/>
      <c r="F194" s="295"/>
      <c r="G194" s="295"/>
      <c r="H194" s="295"/>
      <c r="I194" s="295"/>
      <c r="J194" s="295"/>
      <c r="K194" s="316"/>
    </row>
    <row r="195" spans="2:11" s="1" customFormat="1" ht="18.75" customHeight="1">
      <c r="B195" s="297"/>
      <c r="C195" s="307"/>
      <c r="D195" s="307"/>
      <c r="E195" s="307"/>
      <c r="F195" s="317"/>
      <c r="G195" s="307"/>
      <c r="H195" s="307"/>
      <c r="I195" s="307"/>
      <c r="J195" s="307"/>
      <c r="K195" s="297"/>
    </row>
    <row r="196" spans="2:11" s="1" customFormat="1" ht="18.75" customHeight="1">
      <c r="B196" s="297"/>
      <c r="C196" s="307"/>
      <c r="D196" s="307"/>
      <c r="E196" s="307"/>
      <c r="F196" s="317"/>
      <c r="G196" s="307"/>
      <c r="H196" s="307"/>
      <c r="I196" s="307"/>
      <c r="J196" s="307"/>
      <c r="K196" s="297"/>
    </row>
    <row r="197" spans="2:11" s="1" customFormat="1" ht="18.75" customHeight="1"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</row>
    <row r="198" spans="2:11" s="1" customFormat="1" ht="13.5">
      <c r="B198" s="248"/>
      <c r="C198" s="249"/>
      <c r="D198" s="249"/>
      <c r="E198" s="249"/>
      <c r="F198" s="249"/>
      <c r="G198" s="249"/>
      <c r="H198" s="249"/>
      <c r="I198" s="249"/>
      <c r="J198" s="249"/>
      <c r="K198" s="250"/>
    </row>
    <row r="199" spans="2:11" s="1" customFormat="1" ht="21">
      <c r="B199" s="251"/>
      <c r="C199" s="252" t="s">
        <v>472</v>
      </c>
      <c r="D199" s="252"/>
      <c r="E199" s="252"/>
      <c r="F199" s="252"/>
      <c r="G199" s="252"/>
      <c r="H199" s="252"/>
      <c r="I199" s="252"/>
      <c r="J199" s="252"/>
      <c r="K199" s="253"/>
    </row>
    <row r="200" spans="2:11" s="1" customFormat="1" ht="25.5" customHeight="1">
      <c r="B200" s="251"/>
      <c r="C200" s="325" t="s">
        <v>473</v>
      </c>
      <c r="D200" s="325"/>
      <c r="E200" s="325"/>
      <c r="F200" s="325" t="s">
        <v>474</v>
      </c>
      <c r="G200" s="326"/>
      <c r="H200" s="325" t="s">
        <v>475</v>
      </c>
      <c r="I200" s="325"/>
      <c r="J200" s="325"/>
      <c r="K200" s="253"/>
    </row>
    <row r="201" spans="2:11" s="1" customFormat="1" ht="5.25" customHeight="1">
      <c r="B201" s="286"/>
      <c r="C201" s="281"/>
      <c r="D201" s="281"/>
      <c r="E201" s="281"/>
      <c r="F201" s="281"/>
      <c r="G201" s="307"/>
      <c r="H201" s="281"/>
      <c r="I201" s="281"/>
      <c r="J201" s="281"/>
      <c r="K201" s="309"/>
    </row>
    <row r="202" spans="2:11" s="1" customFormat="1" ht="15" customHeight="1">
      <c r="B202" s="286"/>
      <c r="C202" s="261" t="s">
        <v>465</v>
      </c>
      <c r="D202" s="261"/>
      <c r="E202" s="261"/>
      <c r="F202" s="284" t="s">
        <v>49</v>
      </c>
      <c r="G202" s="261"/>
      <c r="H202" s="261" t="s">
        <v>476</v>
      </c>
      <c r="I202" s="261"/>
      <c r="J202" s="261"/>
      <c r="K202" s="309"/>
    </row>
    <row r="203" spans="2:11" s="1" customFormat="1" ht="15" customHeight="1">
      <c r="B203" s="286"/>
      <c r="C203" s="261"/>
      <c r="D203" s="261"/>
      <c r="E203" s="261"/>
      <c r="F203" s="284" t="s">
        <v>50</v>
      </c>
      <c r="G203" s="261"/>
      <c r="H203" s="261" t="s">
        <v>477</v>
      </c>
      <c r="I203" s="261"/>
      <c r="J203" s="261"/>
      <c r="K203" s="309"/>
    </row>
    <row r="204" spans="2:11" s="1" customFormat="1" ht="15" customHeight="1">
      <c r="B204" s="286"/>
      <c r="C204" s="261"/>
      <c r="D204" s="261"/>
      <c r="E204" s="261"/>
      <c r="F204" s="284" t="s">
        <v>53</v>
      </c>
      <c r="G204" s="261"/>
      <c r="H204" s="261" t="s">
        <v>478</v>
      </c>
      <c r="I204" s="261"/>
      <c r="J204" s="261"/>
      <c r="K204" s="309"/>
    </row>
    <row r="205" spans="2:11" s="1" customFormat="1" ht="15" customHeight="1">
      <c r="B205" s="286"/>
      <c r="C205" s="261"/>
      <c r="D205" s="261"/>
      <c r="E205" s="261"/>
      <c r="F205" s="284" t="s">
        <v>51</v>
      </c>
      <c r="G205" s="261"/>
      <c r="H205" s="261" t="s">
        <v>479</v>
      </c>
      <c r="I205" s="261"/>
      <c r="J205" s="261"/>
      <c r="K205" s="309"/>
    </row>
    <row r="206" spans="2:11" s="1" customFormat="1" ht="15" customHeight="1">
      <c r="B206" s="286"/>
      <c r="C206" s="261"/>
      <c r="D206" s="261"/>
      <c r="E206" s="261"/>
      <c r="F206" s="284" t="s">
        <v>52</v>
      </c>
      <c r="G206" s="261"/>
      <c r="H206" s="261" t="s">
        <v>480</v>
      </c>
      <c r="I206" s="261"/>
      <c r="J206" s="261"/>
      <c r="K206" s="309"/>
    </row>
    <row r="207" spans="2:11" s="1" customFormat="1" ht="15" customHeight="1">
      <c r="B207" s="286"/>
      <c r="C207" s="261"/>
      <c r="D207" s="261"/>
      <c r="E207" s="261"/>
      <c r="F207" s="284"/>
      <c r="G207" s="261"/>
      <c r="H207" s="261"/>
      <c r="I207" s="261"/>
      <c r="J207" s="261"/>
      <c r="K207" s="309"/>
    </row>
    <row r="208" spans="2:11" s="1" customFormat="1" ht="15" customHeight="1">
      <c r="B208" s="286"/>
      <c r="C208" s="261" t="s">
        <v>421</v>
      </c>
      <c r="D208" s="261"/>
      <c r="E208" s="261"/>
      <c r="F208" s="284" t="s">
        <v>86</v>
      </c>
      <c r="G208" s="261"/>
      <c r="H208" s="261" t="s">
        <v>481</v>
      </c>
      <c r="I208" s="261"/>
      <c r="J208" s="261"/>
      <c r="K208" s="309"/>
    </row>
    <row r="209" spans="2:11" s="1" customFormat="1" ht="15" customHeight="1">
      <c r="B209" s="286"/>
      <c r="C209" s="261"/>
      <c r="D209" s="261"/>
      <c r="E209" s="261"/>
      <c r="F209" s="284" t="s">
        <v>319</v>
      </c>
      <c r="G209" s="261"/>
      <c r="H209" s="261" t="s">
        <v>320</v>
      </c>
      <c r="I209" s="261"/>
      <c r="J209" s="261"/>
      <c r="K209" s="309"/>
    </row>
    <row r="210" spans="2:11" s="1" customFormat="1" ht="15" customHeight="1">
      <c r="B210" s="286"/>
      <c r="C210" s="261"/>
      <c r="D210" s="261"/>
      <c r="E210" s="261"/>
      <c r="F210" s="284" t="s">
        <v>317</v>
      </c>
      <c r="G210" s="261"/>
      <c r="H210" s="261" t="s">
        <v>482</v>
      </c>
      <c r="I210" s="261"/>
      <c r="J210" s="261"/>
      <c r="K210" s="309"/>
    </row>
    <row r="211" spans="2:11" s="1" customFormat="1" ht="15" customHeight="1">
      <c r="B211" s="327"/>
      <c r="C211" s="261"/>
      <c r="D211" s="261"/>
      <c r="E211" s="261"/>
      <c r="F211" s="284" t="s">
        <v>321</v>
      </c>
      <c r="G211" s="322"/>
      <c r="H211" s="313" t="s">
        <v>322</v>
      </c>
      <c r="I211" s="313"/>
      <c r="J211" s="313"/>
      <c r="K211" s="328"/>
    </row>
    <row r="212" spans="2:11" s="1" customFormat="1" ht="15" customHeight="1">
      <c r="B212" s="327"/>
      <c r="C212" s="261"/>
      <c r="D212" s="261"/>
      <c r="E212" s="261"/>
      <c r="F212" s="284" t="s">
        <v>121</v>
      </c>
      <c r="G212" s="322"/>
      <c r="H212" s="313" t="s">
        <v>483</v>
      </c>
      <c r="I212" s="313"/>
      <c r="J212" s="313"/>
      <c r="K212" s="328"/>
    </row>
    <row r="213" spans="2:11" s="1" customFormat="1" ht="15" customHeight="1">
      <c r="B213" s="327"/>
      <c r="C213" s="261"/>
      <c r="D213" s="261"/>
      <c r="E213" s="261"/>
      <c r="F213" s="284"/>
      <c r="G213" s="322"/>
      <c r="H213" s="313"/>
      <c r="I213" s="313"/>
      <c r="J213" s="313"/>
      <c r="K213" s="328"/>
    </row>
    <row r="214" spans="2:11" s="1" customFormat="1" ht="15" customHeight="1">
      <c r="B214" s="327"/>
      <c r="C214" s="261" t="s">
        <v>445</v>
      </c>
      <c r="D214" s="261"/>
      <c r="E214" s="261"/>
      <c r="F214" s="284">
        <v>1</v>
      </c>
      <c r="G214" s="322"/>
      <c r="H214" s="313" t="s">
        <v>484</v>
      </c>
      <c r="I214" s="313"/>
      <c r="J214" s="313"/>
      <c r="K214" s="328"/>
    </row>
    <row r="215" spans="2:11" s="1" customFormat="1" ht="15" customHeight="1">
      <c r="B215" s="327"/>
      <c r="C215" s="261"/>
      <c r="D215" s="261"/>
      <c r="E215" s="261"/>
      <c r="F215" s="284">
        <v>2</v>
      </c>
      <c r="G215" s="322"/>
      <c r="H215" s="313" t="s">
        <v>485</v>
      </c>
      <c r="I215" s="313"/>
      <c r="J215" s="313"/>
      <c r="K215" s="328"/>
    </row>
    <row r="216" spans="2:11" s="1" customFormat="1" ht="15" customHeight="1">
      <c r="B216" s="327"/>
      <c r="C216" s="261"/>
      <c r="D216" s="261"/>
      <c r="E216" s="261"/>
      <c r="F216" s="284">
        <v>3</v>
      </c>
      <c r="G216" s="322"/>
      <c r="H216" s="313" t="s">
        <v>486</v>
      </c>
      <c r="I216" s="313"/>
      <c r="J216" s="313"/>
      <c r="K216" s="328"/>
    </row>
    <row r="217" spans="2:11" s="1" customFormat="1" ht="15" customHeight="1">
      <c r="B217" s="327"/>
      <c r="C217" s="261"/>
      <c r="D217" s="261"/>
      <c r="E217" s="261"/>
      <c r="F217" s="284">
        <v>4</v>
      </c>
      <c r="G217" s="322"/>
      <c r="H217" s="313" t="s">
        <v>487</v>
      </c>
      <c r="I217" s="313"/>
      <c r="J217" s="313"/>
      <c r="K217" s="328"/>
    </row>
    <row r="218" spans="2:11" s="1" customFormat="1" ht="12.75" customHeight="1">
      <c r="B218" s="329"/>
      <c r="C218" s="330"/>
      <c r="D218" s="330"/>
      <c r="E218" s="330"/>
      <c r="F218" s="330"/>
      <c r="G218" s="330"/>
      <c r="H218" s="330"/>
      <c r="I218" s="330"/>
      <c r="J218" s="330"/>
      <c r="K218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DESKTOP-97Q8PQN\RaB Vojta</dc:creator>
  <cp:keywords/>
  <dc:description/>
  <cp:lastModifiedBy>DESKTOP-97Q8PQN\RaB Vojta</cp:lastModifiedBy>
  <dcterms:created xsi:type="dcterms:W3CDTF">2022-05-26T20:16:41Z</dcterms:created>
  <dcterms:modified xsi:type="dcterms:W3CDTF">2022-05-26T20:16:44Z</dcterms:modified>
  <cp:category/>
  <cp:version/>
  <cp:contentType/>
  <cp:contentStatus/>
</cp:coreProperties>
</file>