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2 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02 Pol'!$A$1:$X$203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H39" i="1" s="1"/>
  <c r="H43" i="1" s="1"/>
  <c r="G202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3" i="12"/>
  <c r="I13" i="12"/>
  <c r="I12" i="12" s="1"/>
  <c r="K13" i="12"/>
  <c r="M13" i="12"/>
  <c r="O13" i="12"/>
  <c r="Q13" i="12"/>
  <c r="Q12" i="12" s="1"/>
  <c r="V13" i="12"/>
  <c r="G15" i="12"/>
  <c r="G12" i="12" s="1"/>
  <c r="I15" i="12"/>
  <c r="K15" i="12"/>
  <c r="K12" i="12" s="1"/>
  <c r="O15" i="12"/>
  <c r="O12" i="12" s="1"/>
  <c r="Q15" i="12"/>
  <c r="V15" i="12"/>
  <c r="V12" i="12" s="1"/>
  <c r="G18" i="12"/>
  <c r="M18" i="12" s="1"/>
  <c r="I18" i="12"/>
  <c r="K18" i="12"/>
  <c r="K17" i="12" s="1"/>
  <c r="O18" i="12"/>
  <c r="O17" i="12" s="1"/>
  <c r="Q18" i="12"/>
  <c r="V18" i="12"/>
  <c r="V17" i="12" s="1"/>
  <c r="G41" i="12"/>
  <c r="I41" i="12"/>
  <c r="I17" i="12" s="1"/>
  <c r="K41" i="12"/>
  <c r="M41" i="12"/>
  <c r="O41" i="12"/>
  <c r="Q41" i="12"/>
  <c r="Q17" i="12" s="1"/>
  <c r="V41" i="12"/>
  <c r="G43" i="12"/>
  <c r="M43" i="12" s="1"/>
  <c r="I43" i="12"/>
  <c r="K43" i="12"/>
  <c r="O43" i="12"/>
  <c r="Q43" i="12"/>
  <c r="V43" i="12"/>
  <c r="I45" i="12"/>
  <c r="Q45" i="12"/>
  <c r="G46" i="12"/>
  <c r="M46" i="12" s="1"/>
  <c r="M45" i="12" s="1"/>
  <c r="I46" i="12"/>
  <c r="K46" i="12"/>
  <c r="K45" i="12" s="1"/>
  <c r="O46" i="12"/>
  <c r="O45" i="12" s="1"/>
  <c r="Q46" i="12"/>
  <c r="V46" i="12"/>
  <c r="V45" i="12" s="1"/>
  <c r="G70" i="12"/>
  <c r="G69" i="12" s="1"/>
  <c r="I70" i="12"/>
  <c r="K70" i="12"/>
  <c r="K69" i="12" s="1"/>
  <c r="O70" i="12"/>
  <c r="O69" i="12" s="1"/>
  <c r="Q70" i="12"/>
  <c r="V70" i="12"/>
  <c r="V69" i="12" s="1"/>
  <c r="G72" i="12"/>
  <c r="I72" i="12"/>
  <c r="I69" i="12" s="1"/>
  <c r="K72" i="12"/>
  <c r="M72" i="12"/>
  <c r="O72" i="12"/>
  <c r="Q72" i="12"/>
  <c r="Q69" i="12" s="1"/>
  <c r="V72" i="12"/>
  <c r="G97" i="12"/>
  <c r="K97" i="12"/>
  <c r="O97" i="12"/>
  <c r="V97" i="12"/>
  <c r="G98" i="12"/>
  <c r="I98" i="12"/>
  <c r="I97" i="12" s="1"/>
  <c r="K98" i="12"/>
  <c r="M98" i="12"/>
  <c r="M97" i="12" s="1"/>
  <c r="O98" i="12"/>
  <c r="Q98" i="12"/>
  <c r="Q97" i="12" s="1"/>
  <c r="V98" i="12"/>
  <c r="G100" i="12"/>
  <c r="G101" i="12"/>
  <c r="I101" i="12"/>
  <c r="I100" i="12" s="1"/>
  <c r="K101" i="12"/>
  <c r="M101" i="12"/>
  <c r="O101" i="12"/>
  <c r="Q101" i="12"/>
  <c r="Q100" i="12" s="1"/>
  <c r="V101" i="12"/>
  <c r="G124" i="12"/>
  <c r="M124" i="12" s="1"/>
  <c r="I124" i="12"/>
  <c r="K124" i="12"/>
  <c r="K100" i="12" s="1"/>
  <c r="O124" i="12"/>
  <c r="O100" i="12" s="1"/>
  <c r="Q124" i="12"/>
  <c r="V124" i="12"/>
  <c r="V100" i="12" s="1"/>
  <c r="G128" i="12"/>
  <c r="I128" i="12"/>
  <c r="K128" i="12"/>
  <c r="M128" i="12"/>
  <c r="O128" i="12"/>
  <c r="Q128" i="12"/>
  <c r="V128" i="12"/>
  <c r="G137" i="12"/>
  <c r="M137" i="12" s="1"/>
  <c r="I137" i="12"/>
  <c r="K137" i="12"/>
  <c r="O137" i="12"/>
  <c r="Q137" i="12"/>
  <c r="V137" i="12"/>
  <c r="G159" i="12"/>
  <c r="I159" i="12"/>
  <c r="K159" i="12"/>
  <c r="M159" i="12"/>
  <c r="O159" i="12"/>
  <c r="Q159" i="12"/>
  <c r="V159" i="12"/>
  <c r="G161" i="12"/>
  <c r="M161" i="12" s="1"/>
  <c r="I161" i="12"/>
  <c r="K161" i="12"/>
  <c r="O161" i="12"/>
  <c r="Q161" i="12"/>
  <c r="V161" i="12"/>
  <c r="G164" i="12"/>
  <c r="I164" i="12"/>
  <c r="K164" i="12"/>
  <c r="M164" i="12"/>
  <c r="O164" i="12"/>
  <c r="Q164" i="12"/>
  <c r="V164" i="12"/>
  <c r="G169" i="12"/>
  <c r="O169" i="12"/>
  <c r="G170" i="12"/>
  <c r="I170" i="12"/>
  <c r="I169" i="12" s="1"/>
  <c r="K170" i="12"/>
  <c r="M170" i="12"/>
  <c r="O170" i="12"/>
  <c r="Q170" i="12"/>
  <c r="Q169" i="12" s="1"/>
  <c r="V170" i="12"/>
  <c r="G183" i="12"/>
  <c r="M183" i="12" s="1"/>
  <c r="I183" i="12"/>
  <c r="K183" i="12"/>
  <c r="K169" i="12" s="1"/>
  <c r="O183" i="12"/>
  <c r="Q183" i="12"/>
  <c r="V183" i="12"/>
  <c r="V169" i="12" s="1"/>
  <c r="G188" i="12"/>
  <c r="I188" i="12"/>
  <c r="K188" i="12"/>
  <c r="M188" i="12"/>
  <c r="O188" i="12"/>
  <c r="Q188" i="12"/>
  <c r="V188" i="12"/>
  <c r="G194" i="12"/>
  <c r="I194" i="12"/>
  <c r="I193" i="12" s="1"/>
  <c r="K194" i="12"/>
  <c r="M194" i="12"/>
  <c r="O194" i="12"/>
  <c r="Q194" i="12"/>
  <c r="Q193" i="12" s="1"/>
  <c r="V194" i="12"/>
  <c r="G195" i="12"/>
  <c r="M195" i="12" s="1"/>
  <c r="I195" i="12"/>
  <c r="K195" i="12"/>
  <c r="K193" i="12" s="1"/>
  <c r="O195" i="12"/>
  <c r="Q195" i="12"/>
  <c r="V195" i="12"/>
  <c r="V193" i="12" s="1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O193" i="12" s="1"/>
  <c r="Q198" i="12"/>
  <c r="V198" i="12"/>
  <c r="I199" i="12"/>
  <c r="Q199" i="12"/>
  <c r="G200" i="12"/>
  <c r="M200" i="12" s="1"/>
  <c r="M199" i="12" s="1"/>
  <c r="I200" i="12"/>
  <c r="K200" i="12"/>
  <c r="K199" i="12" s="1"/>
  <c r="O200" i="12"/>
  <c r="O199" i="12" s="1"/>
  <c r="Q200" i="12"/>
  <c r="V200" i="12"/>
  <c r="V199" i="12" s="1"/>
  <c r="AE202" i="12"/>
  <c r="AF202" i="12"/>
  <c r="I20" i="1"/>
  <c r="I19" i="1"/>
  <c r="I18" i="1"/>
  <c r="I17" i="1"/>
  <c r="I16" i="1"/>
  <c r="I61" i="1"/>
  <c r="J59" i="1" s="1"/>
  <c r="F43" i="1"/>
  <c r="G43" i="1"/>
  <c r="G25" i="1" s="1"/>
  <c r="A25" i="1" s="1"/>
  <c r="H42" i="1"/>
  <c r="I42" i="1" s="1"/>
  <c r="H41" i="1"/>
  <c r="I41" i="1" s="1"/>
  <c r="H40" i="1"/>
  <c r="J55" i="1" l="1"/>
  <c r="J57" i="1"/>
  <c r="J54" i="1"/>
  <c r="J56" i="1"/>
  <c r="J58" i="1"/>
  <c r="J60" i="1"/>
  <c r="J53" i="1"/>
  <c r="G26" i="1"/>
  <c r="A26" i="1"/>
  <c r="G28" i="1"/>
  <c r="G23" i="1"/>
  <c r="M193" i="12"/>
  <c r="M169" i="12"/>
  <c r="M100" i="12"/>
  <c r="M17" i="12"/>
  <c r="G193" i="12"/>
  <c r="G199" i="12"/>
  <c r="M70" i="12"/>
  <c r="M69" i="12" s="1"/>
  <c r="G45" i="12"/>
  <c r="G17" i="12"/>
  <c r="M15" i="12"/>
  <c r="M12" i="12" s="1"/>
  <c r="I39" i="1"/>
  <c r="I43" i="1" s="1"/>
  <c r="J39" i="1" s="1"/>
  <c r="J43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J41" i="1"/>
  <c r="J42" i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<sst xmlns="http://schemas.openxmlformats.org/spreadsheetml/2006/main" count="701" uniqueCount="278">
  <si>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</si>
  <si>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</si>
  <si>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</si>
  <si>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</si>
  <si>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</si>
  <si>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</si>
  <si>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</si>
  <si>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</si>
  <si>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</si>
  <si>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</si>
  <si>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</si>
  <si>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</si>
  <si>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</si>
  <si>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</si>
  <si>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</si>
  <si>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</si>
  <si>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</si>
  <si>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</si>
  <si>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</si>
  <si>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</si>
  <si>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</si>
  <si>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</si>
  <si>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</si>
  <si>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</si>
  <si>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</si>
  <si>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</si>
  <si>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</si>
  <si>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</si>
  <si>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</si>
  <si>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</si>
  <si>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</si>
  <si>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</si>
  <si>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</si>
  <si>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</si>
  <si>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</si>
  <si>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</si>
  <si>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</si>
  <si>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</si>
  <si>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</si>
  <si>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</si>
  <si>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</si>
  <si>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</si>
  <si>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</si>
  <si>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</t>
  </si>
  <si>
    <t>Stavební úpravy 1.NP</t>
  </si>
  <si>
    <t>2</t>
  </si>
  <si>
    <t>Objekt:</t>
  </si>
  <si>
    <t>Rozpočet:</t>
  </si>
  <si>
    <t>26b/2021</t>
  </si>
  <si>
    <t>Gymnázium Klatovy - stavební úpravy na chodbách  - 2,etapa</t>
  </si>
  <si>
    <t>Stavba</t>
  </si>
  <si>
    <t>Stavební objekt</t>
  </si>
  <si>
    <t>Celkem za stavbu</t>
  </si>
  <si>
    <t>CZK</t>
  </si>
  <si>
    <t>#POPS</t>
  </si>
  <si>
    <t>Popis stavby: 26b/2021 - Gymnázium Klatovy - stavební úpravy na chodbách  - 2,etapa</t>
  </si>
  <si>
    <t>#POPO</t>
  </si>
  <si>
    <t>Popis objektu: 2 - Stavební úpravy 1.NP</t>
  </si>
  <si>
    <t>#POPR</t>
  </si>
  <si>
    <t>Popis rozpočtu: 02 - Stavební úpravy 1.NP</t>
  </si>
  <si>
    <t>Rekapitulace dílů</t>
  </si>
  <si>
    <t>Typ dílu</t>
  </si>
  <si>
    <t>61</t>
  </si>
  <si>
    <t>Úpravy povrchů vnitřní</t>
  </si>
  <si>
    <t>63</t>
  </si>
  <si>
    <t>Podlahy a podlahové konstrukce</t>
  </si>
  <si>
    <t>9</t>
  </si>
  <si>
    <t>Ostatní konstrukce, bourání</t>
  </si>
  <si>
    <t>99</t>
  </si>
  <si>
    <t>Staveništní přesun hmot</t>
  </si>
  <si>
    <t>771</t>
  </si>
  <si>
    <t>Podlahy z dlaždic a obklady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</si>
  <si>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</si>
  <si>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</si>
  <si>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</si>
  <si>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</si>
  <si>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</si>
  <si>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</si>
  <si>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</si>
  <si>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</si>
  <si>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</si>
  <si>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</si>
  <si>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</si>
  <si>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</si>
  <si>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</si>
  <si>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</si>
  <si>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</si>
  <si>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</si>
  <si>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</si>
  <si>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</si>
  <si>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</si>
  <si>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</si>
  <si>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</si>
  <si>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</si>
  <si>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</si>
  <si>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</si>
  <si>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</si>
  <si>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</si>
  <si>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</si>
  <si>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</si>
  <si>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</si>
  <si>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</si>
  <si>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</si>
  <si>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</si>
  <si>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</si>
  <si>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</si>
  <si>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</si>
  <si>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612423531RT2</t>
  </si>
  <si>
    <t xml:space="preserve">Omítka rýh ve stěnách maltou vápennou štuková, o šířce rýhy do 150 mm,  </t>
  </si>
  <si>
    <t>m2</t>
  </si>
  <si>
    <t>801-4</t>
  </si>
  <si>
    <t>RTS 22/ I</t>
  </si>
  <si>
    <t>Práce</t>
  </si>
  <si>
    <t>POL1_</t>
  </si>
  <si>
    <t>z pomocného pracovního lešení o výšce podlahy do 1900 mm a pro zatížení do 1,5 kPa,</t>
  </si>
  <si>
    <t>SPI</t>
  </si>
  <si>
    <t>164,3*0,1</t>
  </si>
  <si>
    <t>VV</t>
  </si>
  <si>
    <t>622902110R00</t>
  </si>
  <si>
    <t>Očištění po opravách vnějších omítek kamenných říms a šambrán</t>
  </si>
  <si>
    <t>Indiv</t>
  </si>
  <si>
    <t>stěny umělý kámen : (7,8+5,4)*2*4,5</t>
  </si>
  <si>
    <t>632411904R00</t>
  </si>
  <si>
    <t>Potěr ze suchých směsí nátěr savých podkladů penetrační,  , Hmota nátěrová funkce: penetrační, zpevnění povrchu, úprava savosti; vrstva: podkladní; exteriér, interiér; podklad: beton; ředidlo: voda; spotřeba...</t>
  </si>
  <si>
    <t>801-1</t>
  </si>
  <si>
    <t>s rozprostřením a uhlazením</t>
  </si>
  <si>
    <t>965048250R00</t>
  </si>
  <si>
    <t>Bourání podkladů pod dlažby nebo litých celistvých dlažeb a mazanin  Dočištění povrchu po vybourání dlažeb do cementové malty, plochy do 50%</t>
  </si>
  <si>
    <t>801-3</t>
  </si>
  <si>
    <t>1,01 : 7,8*2,0</t>
  </si>
  <si>
    <t>3,5*0,3</t>
  </si>
  <si>
    <t>4,2*2,1</t>
  </si>
  <si>
    <t>0,75*0,4*2</t>
  </si>
  <si>
    <t>1,02 : 13,0*5,4*2</t>
  </si>
  <si>
    <t>3,9*0,45*2</t>
  </si>
  <si>
    <t>42,5*2,4</t>
  </si>
  <si>
    <t>1,6*0,35*6</t>
  </si>
  <si>
    <t>3,2*0,35</t>
  </si>
  <si>
    <t>1,2*0,35</t>
  </si>
  <si>
    <t>1,6*0,35</t>
  </si>
  <si>
    <t>1,2*0,45</t>
  </si>
  <si>
    <t>0,9*0,15*8</t>
  </si>
  <si>
    <t>0,8*0,15*8</t>
  </si>
  <si>
    <t>0,6*0,15*3</t>
  </si>
  <si>
    <t>1,1*0,15</t>
  </si>
  <si>
    <t>2,2*0,15</t>
  </si>
  <si>
    <t>2,7*0,5</t>
  </si>
  <si>
    <t>1,5*0,15*2</t>
  </si>
  <si>
    <t>1.29 : 7,2*3,5</t>
  </si>
  <si>
    <t>3,1*0,6</t>
  </si>
  <si>
    <t>podesty : 3,9*1,5*2</t>
  </si>
  <si>
    <t>965081713RT2</t>
  </si>
  <si>
    <t>Bourání podlah z keramických dlaždic, tloušťky do 10 mm, plochy přes 1 m2</t>
  </si>
  <si>
    <t>bez podkladního lože, s jakoukoliv výplní spár</t>
  </si>
  <si>
    <t>965043321R00</t>
  </si>
  <si>
    <t>Bourání podkladů pod dlažby nebo litých celistvých dlažeb a mazanin  betonových s potěrem nebo teracem, tloušťky do 100 mm, plochy do 1 m2</t>
  </si>
  <si>
    <t>m3</t>
  </si>
  <si>
    <t>321,345*0,04</t>
  </si>
  <si>
    <t>632450132</t>
  </si>
  <si>
    <t>Vyrovnávací polymer cementový potěr tl do 40 mm ze suchých směsí provedený v ploše</t>
  </si>
  <si>
    <t>Vlastní</t>
  </si>
  <si>
    <t>965081702R00</t>
  </si>
  <si>
    <t>Bourání podlah Soklíků z dlažeb keramických tloušťky do 10 mm, výšky do 100 mm</t>
  </si>
  <si>
    <t>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</si>
  <si>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</si>
  <si>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</si>
  <si>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schody : 4,2*3,9*2</t>
  </si>
  <si>
    <t>3,3*1,5</t>
  </si>
  <si>
    <t>1,8*3,6*2</t>
  </si>
  <si>
    <t>999281148R00</t>
  </si>
  <si>
    <t>Přesun hmot pro opravy a údržbu objektů pro opravy a údržbu dosavadních objektů včetně vnějších plášťů_x000D_
 výšky do 12 m, nošením</t>
  </si>
  <si>
    <t>t</t>
  </si>
  <si>
    <t>Přesun hmot</t>
  </si>
  <si>
    <t>POL7_</t>
  </si>
  <si>
    <t>oborů 801, 803, 811 a 812</t>
  </si>
  <si>
    <t>771575109R00</t>
  </si>
  <si>
    <t>Montáž podlah z dlaždic keramických 300 x 300 mm, režných nebo glazovaných, hladkých, kladených do flexibilního tmele</t>
  </si>
  <si>
    <t>800-771</t>
  </si>
  <si>
    <t>771577842R00</t>
  </si>
  <si>
    <t>Hrany schodů, dilatační, koutové, ukončovací a přechodové profily profily dilatační s bočními díly z tvrdého PVC, horní dilatační zóna je z měkké plastické hmoty a tvoří 10 mm širokou pohledovou plochu, výšky 8 mm</t>
  </si>
  <si>
    <t>plochu, výšky 8 mm</t>
  </si>
  <si>
    <t>POP</t>
  </si>
  <si>
    <t>5,4*2</t>
  </si>
  <si>
    <t>2,4*9</t>
  </si>
  <si>
    <t>771577133RS7</t>
  </si>
  <si>
    <t>Hrany schodů, dilatační, koutové, ukončovací a přechodové profily profily přechodové nerez, dekorativní spojení dvou podlah stejné výšky, uložení do tmele, výška profilu 7 mm, šířka profilu 26 mm</t>
  </si>
  <si>
    <t>mm</t>
  </si>
  <si>
    <t>0,9*8</t>
  </si>
  <si>
    <t>0,8*8</t>
  </si>
  <si>
    <t>0,7*3</t>
  </si>
  <si>
    <t>1,5</t>
  </si>
  <si>
    <t>1,1</t>
  </si>
  <si>
    <t>2,7</t>
  </si>
  <si>
    <t>1,2</t>
  </si>
  <si>
    <t>77147 R</t>
  </si>
  <si>
    <t>Montáž soklíků hliníkových samolepících</t>
  </si>
  <si>
    <t>1,02 : (68,5+5,4+3,0)*2</t>
  </si>
  <si>
    <t>0,45*6</t>
  </si>
  <si>
    <t>-3,9*2</t>
  </si>
  <si>
    <t>0,35*2*6</t>
  </si>
  <si>
    <t>0,45*2</t>
  </si>
  <si>
    <t>0,35*2</t>
  </si>
  <si>
    <t>-0,9*8</t>
  </si>
  <si>
    <t>-0,8*8</t>
  </si>
  <si>
    <t>-0,6*6</t>
  </si>
  <si>
    <t>-1,1</t>
  </si>
  <si>
    <t>-1,2</t>
  </si>
  <si>
    <t>-2,7</t>
  </si>
  <si>
    <t>-2,2</t>
  </si>
  <si>
    <t>1,29 : -2,7</t>
  </si>
  <si>
    <t>(7,2+4,1)*2</t>
  </si>
  <si>
    <t>-3,1</t>
  </si>
  <si>
    <t>0,5*2</t>
  </si>
  <si>
    <t>0,6*2</t>
  </si>
  <si>
    <t>podesty : (3,9+1,5*2)*2</t>
  </si>
  <si>
    <t>553 R</t>
  </si>
  <si>
    <t>Soklík hliníkový samolepící včetně koutů a rohů, dle výběru investora</t>
  </si>
  <si>
    <t>kus</t>
  </si>
  <si>
    <t>Specifikace</t>
  </si>
  <si>
    <t>POL3_</t>
  </si>
  <si>
    <t>164,3*1,05</t>
  </si>
  <si>
    <t>597642031R</t>
  </si>
  <si>
    <t>dlažba keramická š = 300 mm; l = 300 mm; h = 9,0 mm; protiskluzová úprava; pro interiér i exteriér</t>
  </si>
  <si>
    <t>SPCM</t>
  </si>
  <si>
    <t>321,345*1,05</t>
  </si>
  <si>
    <t>4,2*2*2*0,3*1,05</t>
  </si>
  <si>
    <t>998771102R00</t>
  </si>
  <si>
    <t>Přesun hmot pro podlahy z dlaždic v objektech výšky do 12 m</t>
  </si>
  <si>
    <t>POL1_7</t>
  </si>
  <si>
    <t>50 m vodorovně</t>
  </si>
  <si>
    <t xml:space="preserve">Hmotnosti z položek s pořadovými čísly: : </t>
  </si>
  <si>
    <t xml:space="preserve">10,11,12,13,14,15, : </t>
  </si>
  <si>
    <t>Součet: : 8,36984</t>
  </si>
  <si>
    <t>784450077RA0</t>
  </si>
  <si>
    <t>Malby z malířských směsí disperzní, penetrace jednonásobná, malba dvojnásobná, v barvě</t>
  </si>
  <si>
    <t>AP-PSV</t>
  </si>
  <si>
    <t>Agregovaná položka</t>
  </si>
  <si>
    <t>POL2_</t>
  </si>
  <si>
    <t>1,01 : 7,8*5,4</t>
  </si>
  <si>
    <t>(7,8+5,4)*2*2,0</t>
  </si>
  <si>
    <t>3,9*1,5*2</t>
  </si>
  <si>
    <t>4,2*1,8*2*2</t>
  </si>
  <si>
    <t>(68,5+5,4+3,0)*2*3,6</t>
  </si>
  <si>
    <t>6,0*3,6*2*2</t>
  </si>
  <si>
    <t>1,29 : 7,1*3,5</t>
  </si>
  <si>
    <t>(7,1+4,1)*2*3,6</t>
  </si>
  <si>
    <t>784459001R00</t>
  </si>
  <si>
    <t>Malby z malířských směsí  ,  ,  , zhotovení styku dvou barev mimo rohy</t>
  </si>
  <si>
    <t>800-784</t>
  </si>
  <si>
    <t>sokl : (5,8+6,625+2,42+4+14,545+14,545+13,515+6,365+2,88+4+5,8)</t>
  </si>
  <si>
    <t>(0,4+5,1+3,965+3+42,6+3+9,15+0,4)</t>
  </si>
  <si>
    <t>ostění : 0,3*2*9+0,25*2*5</t>
  </si>
  <si>
    <t>-0,9*8-0,6*3-0,8*7-1,5-1,4-1,35*5</t>
  </si>
  <si>
    <t>622412313RC</t>
  </si>
  <si>
    <t>Nátěr stěn fasádní - otěruvzdorný, omyvatelný 2x</t>
  </si>
  <si>
    <t>včetně penetrace podkladu</t>
  </si>
  <si>
    <t>sokl : (5,8+6,625+2,42+4+14,545+14,545+13,515+6,365+2,88+4+5,8)*1,5</t>
  </si>
  <si>
    <t>(0,4+5,1+3,965+3+42,6+3+9,15+0,4)*1,5</t>
  </si>
  <si>
    <t>ostění : 0,3*1,5*2*9+0,25*0,5*2*5</t>
  </si>
  <si>
    <t>979082111R00</t>
  </si>
  <si>
    <t>Vnitrostaveništní doprava suti a vybouraných hmot do 10 m</t>
  </si>
  <si>
    <t>Přesun suti</t>
  </si>
  <si>
    <t>POL8_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</si>
  <si>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</si>
  <si>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</si>
  <si>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</si>
  <si>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</si>
  <si>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800-6</t>
  </si>
  <si>
    <t>včetně naložení na dopravní prostředek a složení,</t>
  </si>
  <si>
    <t>979990107RC</t>
  </si>
  <si>
    <t>Poplatek za uložení suti - směs betonu, cihel, dlaždic</t>
  </si>
  <si>
    <t>005121 R</t>
  </si>
  <si>
    <t>Zařízení staveniště</t>
  </si>
  <si>
    <t>Soubor</t>
  </si>
  <si>
    <t>VRN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</si>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</sst>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5">
      <c r="A4" s="111">
        <v>695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SUMIF(F53:F60,A16,I53:I60)+SUMIF(F53:F60,"PSU",I53:I60)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SUMIF(F53:F60,A17,I53:I60)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SUMIF(F53:F60,A18,I53:I60)</f>
        <v>0</v>
      </c>
      <c r="J18" s="85"/>
    </row>
    <row r="19" spans="1:10" ht="23.25" customHeight="1" x14ac:dyDescent="0.25">
      <c r="A19" s="196" t="s">
        <v>77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SUMIF(F53:F60,A19,I53:I60)</f>
        <v>0</v>
      </c>
      <c r="J19" s="85"/>
    </row>
    <row r="20" spans="1:10" ht="23.25" customHeight="1" x14ac:dyDescent="0.25">
      <c r="A20" s="196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SUMIF(F53:F60,A20,I53:I60)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50</v>
      </c>
      <c r="C39" s="148"/>
      <c r="D39" s="148"/>
      <c r="E39" s="148"/>
      <c r="F39" s="149">
        <f>'2 02 Pol'!AE202</f>
        <v>0</v>
      </c>
      <c r="G39" s="150">
        <f>'2 02 Pol'!AF202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/>
      <c r="C40" s="154" t="s">
        <v>51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5">
      <c r="A41" s="137">
        <v>2</v>
      </c>
      <c r="B41" s="153" t="s">
        <v>45</v>
      </c>
      <c r="C41" s="154" t="s">
        <v>44</v>
      </c>
      <c r="D41" s="154"/>
      <c r="E41" s="154"/>
      <c r="F41" s="155">
        <f>'2 02 Pol'!AE202</f>
        <v>0</v>
      </c>
      <c r="G41" s="156">
        <f>'2 02 Pol'!AF202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'2 02 Pol'!AE202</f>
        <v>0</v>
      </c>
      <c r="G42" s="151">
        <f>'2 02 Pol'!AF202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5">
      <c r="A43" s="137"/>
      <c r="B43" s="160" t="s">
        <v>52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7" spans="1:10" x14ac:dyDescent="0.25">
      <c r="A47" t="s">
        <v>58</v>
      </c>
      <c r="B47" t="s">
        <v>59</v>
      </c>
    </row>
    <row r="50" spans="1:10" ht="15.6" x14ac:dyDescent="0.3">
      <c r="B50" s="176" t="s">
        <v>60</v>
      </c>
    </row>
    <row r="52" spans="1:10" ht="25.5" customHeight="1" x14ac:dyDescent="0.25">
      <c r="A52" s="178"/>
      <c r="B52" s="181" t="s">
        <v>17</v>
      </c>
      <c r="C52" s="181" t="s">
        <v>5</v>
      </c>
      <c r="D52" s="182"/>
      <c r="E52" s="182"/>
      <c r="F52" s="183" t="s">
        <v>61</v>
      </c>
      <c r="G52" s="183"/>
      <c r="H52" s="183"/>
      <c r="I52" s="183" t="s">
        <v>29</v>
      </c>
      <c r="J52" s="183" t="s">
        <v>0</v>
      </c>
    </row>
    <row r="53" spans="1:10" ht="36.75" customHeight="1" x14ac:dyDescent="0.25">
      <c r="A53" s="179"/>
      <c r="B53" s="184" t="s">
        <v>62</v>
      </c>
      <c r="C53" s="185" t="s">
        <v>63</v>
      </c>
      <c r="D53" s="186"/>
      <c r="E53" s="186"/>
      <c r="F53" s="192" t="s">
        <v>24</v>
      </c>
      <c r="G53" s="193"/>
      <c r="H53" s="193"/>
      <c r="I53" s="193">
        <f>'2 02 Pol'!G8</f>
        <v>0</v>
      </c>
      <c r="J53" s="190" t="str">
        <f>IF(I61=0,"",I53/I61*100)</f>
        <v/>
      </c>
    </row>
    <row r="54" spans="1:10" ht="36.75" customHeight="1" x14ac:dyDescent="0.25">
      <c r="A54" s="179"/>
      <c r="B54" s="184" t="s">
        <v>64</v>
      </c>
      <c r="C54" s="185" t="s">
        <v>65</v>
      </c>
      <c r="D54" s="186"/>
      <c r="E54" s="186"/>
      <c r="F54" s="192" t="s">
        <v>24</v>
      </c>
      <c r="G54" s="193"/>
      <c r="H54" s="193"/>
      <c r="I54" s="193">
        <f>'2 02 Pol'!G12+'2 02 Pol'!G45</f>
        <v>0</v>
      </c>
      <c r="J54" s="190" t="str">
        <f>IF(I61=0,"",I54/I61*100)</f>
        <v/>
      </c>
    </row>
    <row r="55" spans="1:10" ht="36.75" customHeight="1" x14ac:dyDescent="0.25">
      <c r="A55" s="179"/>
      <c r="B55" s="184" t="s">
        <v>66</v>
      </c>
      <c r="C55" s="185" t="s">
        <v>67</v>
      </c>
      <c r="D55" s="186"/>
      <c r="E55" s="186"/>
      <c r="F55" s="192" t="s">
        <v>24</v>
      </c>
      <c r="G55" s="193"/>
      <c r="H55" s="193"/>
      <c r="I55" s="193">
        <f>'2 02 Pol'!G17+'2 02 Pol'!G69</f>
        <v>0</v>
      </c>
      <c r="J55" s="190" t="str">
        <f>IF(I61=0,"",I55/I61*100)</f>
        <v/>
      </c>
    </row>
    <row r="56" spans="1:10" ht="36.75" customHeight="1" x14ac:dyDescent="0.25">
      <c r="A56" s="179"/>
      <c r="B56" s="184" t="s">
        <v>68</v>
      </c>
      <c r="C56" s="185" t="s">
        <v>69</v>
      </c>
      <c r="D56" s="186"/>
      <c r="E56" s="186"/>
      <c r="F56" s="192" t="s">
        <v>24</v>
      </c>
      <c r="G56" s="193"/>
      <c r="H56" s="193"/>
      <c r="I56" s="193">
        <f>'2 02 Pol'!G97</f>
        <v>0</v>
      </c>
      <c r="J56" s="190" t="str">
        <f>IF(I61=0,"",I56/I61*100)</f>
        <v/>
      </c>
    </row>
    <row r="57" spans="1:10" ht="36.75" customHeight="1" x14ac:dyDescent="0.25">
      <c r="A57" s="179"/>
      <c r="B57" s="184" t="s">
        <v>70</v>
      </c>
      <c r="C57" s="185" t="s">
        <v>71</v>
      </c>
      <c r="D57" s="186"/>
      <c r="E57" s="186"/>
      <c r="F57" s="192" t="s">
        <v>25</v>
      </c>
      <c r="G57" s="193"/>
      <c r="H57" s="193"/>
      <c r="I57" s="193">
        <f>'2 02 Pol'!G100</f>
        <v>0</v>
      </c>
      <c r="J57" s="190" t="str">
        <f>IF(I61=0,"",I57/I61*100)</f>
        <v/>
      </c>
    </row>
    <row r="58" spans="1:10" ht="36.75" customHeight="1" x14ac:dyDescent="0.25">
      <c r="A58" s="179"/>
      <c r="B58" s="184" t="s">
        <v>72</v>
      </c>
      <c r="C58" s="185" t="s">
        <v>73</v>
      </c>
      <c r="D58" s="186"/>
      <c r="E58" s="186"/>
      <c r="F58" s="192" t="s">
        <v>25</v>
      </c>
      <c r="G58" s="193"/>
      <c r="H58" s="193"/>
      <c r="I58" s="193">
        <f>'2 02 Pol'!G169</f>
        <v>0</v>
      </c>
      <c r="J58" s="190" t="str">
        <f>IF(I61=0,"",I58/I61*100)</f>
        <v/>
      </c>
    </row>
    <row r="59" spans="1:10" ht="36.75" customHeight="1" x14ac:dyDescent="0.25">
      <c r="A59" s="179"/>
      <c r="B59" s="184" t="s">
        <v>74</v>
      </c>
      <c r="C59" s="185" t="s">
        <v>75</v>
      </c>
      <c r="D59" s="186"/>
      <c r="E59" s="186"/>
      <c r="F59" s="192" t="s">
        <v>76</v>
      </c>
      <c r="G59" s="193"/>
      <c r="H59" s="193"/>
      <c r="I59" s="193">
        <f>'2 02 Pol'!G193</f>
        <v>0</v>
      </c>
      <c r="J59" s="190" t="str">
        <f>IF(I61=0,"",I59/I61*100)</f>
        <v/>
      </c>
    </row>
    <row r="60" spans="1:10" ht="36.75" customHeight="1" x14ac:dyDescent="0.25">
      <c r="A60" s="179"/>
      <c r="B60" s="184" t="s">
        <v>77</v>
      </c>
      <c r="C60" s="185" t="s">
        <v>27</v>
      </c>
      <c r="D60" s="186"/>
      <c r="E60" s="186"/>
      <c r="F60" s="192" t="s">
        <v>77</v>
      </c>
      <c r="G60" s="193"/>
      <c r="H60" s="193"/>
      <c r="I60" s="193">
        <f>'2 02 Pol'!G199</f>
        <v>0</v>
      </c>
      <c r="J60" s="190" t="str">
        <f>IF(I61=0,"",I60/I61*100)</f>
        <v/>
      </c>
    </row>
    <row r="61" spans="1:10" ht="25.5" customHeight="1" x14ac:dyDescent="0.25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SUM(I53:I60)</f>
        <v>0</v>
      </c>
      <c r="J61" s="191">
        <f>SUM(J53:J60)</f>
        <v>0</v>
      </c>
    </row>
    <row r="62" spans="1:10" x14ac:dyDescent="0.25">
      <c r="F62" s="135"/>
      <c r="G62" s="135"/>
      <c r="H62" s="135"/>
      <c r="I62" s="135"/>
      <c r="J62" s="136"/>
    </row>
    <row r="63" spans="1:10" x14ac:dyDescent="0.25">
      <c r="F63" s="135"/>
      <c r="G63" s="135"/>
      <c r="H63" s="135"/>
      <c r="I63" s="135"/>
      <c r="J63" s="136"/>
    </row>
    <row r="64" spans="1:10" x14ac:dyDescent="0.25">
      <c r="F64" s="135"/>
      <c r="G64" s="135"/>
      <c r="H64" s="135"/>
      <c r="I64" s="135"/>
      <c r="J64" s="136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79</v>
      </c>
      <c r="B1" s="197"/>
      <c r="C1" s="197"/>
      <c r="D1" s="197"/>
      <c r="E1" s="197"/>
      <c r="F1" s="197"/>
      <c r="G1" s="197"/>
      <c r="AG1" t="s">
        <v>80</v>
      </c>
    </row>
    <row r="2" spans="1:60" ht="25.05" customHeight="1" x14ac:dyDescent="0.25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81</v>
      </c>
    </row>
    <row r="3" spans="1:60" ht="25.05" customHeight="1" x14ac:dyDescent="0.25">
      <c r="A3" s="198" t="s">
        <v>8</v>
      </c>
      <c r="B3" s="49" t="s">
        <v>45</v>
      </c>
      <c r="C3" s="201" t="s">
        <v>44</v>
      </c>
      <c r="D3" s="199"/>
      <c r="E3" s="199"/>
      <c r="F3" s="199"/>
      <c r="G3" s="200"/>
      <c r="AC3" s="177" t="s">
        <v>81</v>
      </c>
      <c r="AG3" t="s">
        <v>82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83</v>
      </c>
    </row>
    <row r="5" spans="1:60" x14ac:dyDescent="0.25">
      <c r="D5" s="10"/>
    </row>
    <row r="6" spans="1:60" ht="39.6" x14ac:dyDescent="0.25">
      <c r="A6" s="208" t="s">
        <v>84</v>
      </c>
      <c r="B6" s="210" t="s">
        <v>85</v>
      </c>
      <c r="C6" s="210" t="s">
        <v>86</v>
      </c>
      <c r="D6" s="209" t="s">
        <v>87</v>
      </c>
      <c r="E6" s="208" t="s">
        <v>88</v>
      </c>
      <c r="F6" s="207" t="s">
        <v>89</v>
      </c>
      <c r="G6" s="208" t="s">
        <v>29</v>
      </c>
      <c r="H6" s="211" t="s">
        <v>30</v>
      </c>
      <c r="I6" s="211" t="s">
        <v>90</v>
      </c>
      <c r="J6" s="211" t="s">
        <v>31</v>
      </c>
      <c r="K6" s="211" t="s">
        <v>91</v>
      </c>
      <c r="L6" s="211" t="s">
        <v>92</v>
      </c>
      <c r="M6" s="211" t="s">
        <v>93</v>
      </c>
      <c r="N6" s="211" t="s">
        <v>94</v>
      </c>
      <c r="O6" s="211" t="s">
        <v>95</v>
      </c>
      <c r="P6" s="211" t="s">
        <v>96</v>
      </c>
      <c r="Q6" s="211" t="s">
        <v>97</v>
      </c>
      <c r="R6" s="211" t="s">
        <v>98</v>
      </c>
      <c r="S6" s="211" t="s">
        <v>99</v>
      </c>
      <c r="T6" s="211" t="s">
        <v>100</v>
      </c>
      <c r="U6" s="211" t="s">
        <v>101</v>
      </c>
      <c r="V6" s="211" t="s">
        <v>102</v>
      </c>
      <c r="W6" s="211" t="s">
        <v>103</v>
      </c>
      <c r="X6" s="211" t="s">
        <v>104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26" t="s">
        <v>105</v>
      </c>
      <c r="B8" s="227" t="s">
        <v>62</v>
      </c>
      <c r="C8" s="249" t="s">
        <v>63</v>
      </c>
      <c r="D8" s="228"/>
      <c r="E8" s="229"/>
      <c r="F8" s="230"/>
      <c r="G8" s="230">
        <f>SUMIF(AG9:AG11,"&lt;&gt;NOR",G9:G11)</f>
        <v>0</v>
      </c>
      <c r="H8" s="230"/>
      <c r="I8" s="230">
        <f>SUM(I9:I11)</f>
        <v>0</v>
      </c>
      <c r="J8" s="230"/>
      <c r="K8" s="230">
        <f>SUM(K9:K11)</f>
        <v>0</v>
      </c>
      <c r="L8" s="230"/>
      <c r="M8" s="230">
        <f>SUM(M9:M11)</f>
        <v>0</v>
      </c>
      <c r="N8" s="229"/>
      <c r="O8" s="229">
        <f>SUM(O9:O11)</f>
        <v>0.63</v>
      </c>
      <c r="P8" s="229"/>
      <c r="Q8" s="229">
        <f>SUM(Q9:Q11)</f>
        <v>0</v>
      </c>
      <c r="R8" s="230"/>
      <c r="S8" s="230"/>
      <c r="T8" s="231"/>
      <c r="U8" s="225"/>
      <c r="V8" s="225">
        <f>SUM(V9:V11)</f>
        <v>30.83</v>
      </c>
      <c r="W8" s="225"/>
      <c r="X8" s="225"/>
      <c r="AG8" t="s">
        <v>106</v>
      </c>
    </row>
    <row r="9" spans="1:60" outlineLevel="1" x14ac:dyDescent="0.25">
      <c r="A9" s="233">
        <v>1</v>
      </c>
      <c r="B9" s="234" t="s">
        <v>107</v>
      </c>
      <c r="C9" s="250" t="s">
        <v>108</v>
      </c>
      <c r="D9" s="235" t="s">
        <v>109</v>
      </c>
      <c r="E9" s="236">
        <v>16.43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3.8289999999999998E-2</v>
      </c>
      <c r="O9" s="236">
        <f>ROUND(E9*N9,2)</f>
        <v>0.63</v>
      </c>
      <c r="P9" s="236">
        <v>0</v>
      </c>
      <c r="Q9" s="236">
        <f>ROUND(E9*P9,2)</f>
        <v>0</v>
      </c>
      <c r="R9" s="238" t="s">
        <v>110</v>
      </c>
      <c r="S9" s="238" t="s">
        <v>111</v>
      </c>
      <c r="T9" s="239" t="s">
        <v>111</v>
      </c>
      <c r="U9" s="222">
        <v>1.8764099999999999</v>
      </c>
      <c r="V9" s="222">
        <f>ROUND(E9*U9,2)</f>
        <v>30.83</v>
      </c>
      <c r="W9" s="222"/>
      <c r="X9" s="222" t="s">
        <v>112</v>
      </c>
      <c r="Y9" s="212"/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1" t="s">
        <v>114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2" t="s">
        <v>116</v>
      </c>
      <c r="D11" s="223"/>
      <c r="E11" s="224">
        <v>16.43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117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5">
      <c r="A12" s="226" t="s">
        <v>105</v>
      </c>
      <c r="B12" s="227" t="s">
        <v>64</v>
      </c>
      <c r="C12" s="249" t="s">
        <v>65</v>
      </c>
      <c r="D12" s="228"/>
      <c r="E12" s="229"/>
      <c r="F12" s="230"/>
      <c r="G12" s="230">
        <f>SUMIF(AG13:AG16,"&lt;&gt;NOR",G13:G16)</f>
        <v>0</v>
      </c>
      <c r="H12" s="230"/>
      <c r="I12" s="230">
        <f>SUM(I13:I16)</f>
        <v>0</v>
      </c>
      <c r="J12" s="230"/>
      <c r="K12" s="230">
        <f>SUM(K13:K16)</f>
        <v>0</v>
      </c>
      <c r="L12" s="230"/>
      <c r="M12" s="230">
        <f>SUM(M13:M16)</f>
        <v>0</v>
      </c>
      <c r="N12" s="229"/>
      <c r="O12" s="229">
        <f>SUM(O13:O16)</f>
        <v>0.08</v>
      </c>
      <c r="P12" s="229"/>
      <c r="Q12" s="229">
        <f>SUM(Q13:Q16)</f>
        <v>0</v>
      </c>
      <c r="R12" s="230"/>
      <c r="S12" s="230"/>
      <c r="T12" s="231"/>
      <c r="U12" s="225"/>
      <c r="V12" s="225">
        <f>SUM(V13:V16)</f>
        <v>59.58</v>
      </c>
      <c r="W12" s="225"/>
      <c r="X12" s="225"/>
      <c r="AG12" t="s">
        <v>106</v>
      </c>
    </row>
    <row r="13" spans="1:60" outlineLevel="1" x14ac:dyDescent="0.25">
      <c r="A13" s="233">
        <v>2</v>
      </c>
      <c r="B13" s="234" t="s">
        <v>118</v>
      </c>
      <c r="C13" s="250" t="s">
        <v>119</v>
      </c>
      <c r="D13" s="235" t="s">
        <v>109</v>
      </c>
      <c r="E13" s="236">
        <v>118.8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 t="s">
        <v>110</v>
      </c>
      <c r="S13" s="238" t="s">
        <v>111</v>
      </c>
      <c r="T13" s="239" t="s">
        <v>120</v>
      </c>
      <c r="U13" s="222">
        <v>0.25806000000000001</v>
      </c>
      <c r="V13" s="222">
        <f>ROUND(E13*U13,2)</f>
        <v>30.66</v>
      </c>
      <c r="W13" s="222"/>
      <c r="X13" s="222" t="s">
        <v>112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52" t="s">
        <v>121</v>
      </c>
      <c r="D14" s="223"/>
      <c r="E14" s="224">
        <v>118.8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117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0.6" outlineLevel="1" x14ac:dyDescent="0.25">
      <c r="A15" s="233">
        <v>3</v>
      </c>
      <c r="B15" s="234" t="s">
        <v>122</v>
      </c>
      <c r="C15" s="250" t="s">
        <v>123</v>
      </c>
      <c r="D15" s="235" t="s">
        <v>109</v>
      </c>
      <c r="E15" s="236">
        <v>321.34500000000003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6">
        <v>2.5999999999999998E-4</v>
      </c>
      <c r="O15" s="236">
        <f>ROUND(E15*N15,2)</f>
        <v>0.08</v>
      </c>
      <c r="P15" s="236">
        <v>0</v>
      </c>
      <c r="Q15" s="236">
        <f>ROUND(E15*P15,2)</f>
        <v>0</v>
      </c>
      <c r="R15" s="238" t="s">
        <v>124</v>
      </c>
      <c r="S15" s="238" t="s">
        <v>111</v>
      </c>
      <c r="T15" s="239" t="s">
        <v>111</v>
      </c>
      <c r="U15" s="222">
        <v>0.09</v>
      </c>
      <c r="V15" s="222">
        <f>ROUND(E15*U15,2)</f>
        <v>28.92</v>
      </c>
      <c r="W15" s="222"/>
      <c r="X15" s="222" t="s">
        <v>112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1" t="s">
        <v>125</v>
      </c>
      <c r="D16" s="240"/>
      <c r="E16" s="240"/>
      <c r="F16" s="240"/>
      <c r="G16" s="240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5">
      <c r="A17" s="226" t="s">
        <v>105</v>
      </c>
      <c r="B17" s="227" t="s">
        <v>66</v>
      </c>
      <c r="C17" s="249" t="s">
        <v>67</v>
      </c>
      <c r="D17" s="228"/>
      <c r="E17" s="229"/>
      <c r="F17" s="230"/>
      <c r="G17" s="230">
        <f>SUMIF(AG18:AG44,"&lt;&gt;NOR",G18:G44)</f>
        <v>0</v>
      </c>
      <c r="H17" s="230"/>
      <c r="I17" s="230">
        <f>SUM(I18:I44)</f>
        <v>0</v>
      </c>
      <c r="J17" s="230"/>
      <c r="K17" s="230">
        <f>SUM(K18:K44)</f>
        <v>0</v>
      </c>
      <c r="L17" s="230"/>
      <c r="M17" s="230">
        <f>SUM(M18:M44)</f>
        <v>0</v>
      </c>
      <c r="N17" s="229"/>
      <c r="O17" s="229">
        <f>SUM(O18:O44)</f>
        <v>0</v>
      </c>
      <c r="P17" s="229"/>
      <c r="Q17" s="229">
        <f>SUM(Q18:Q44)</f>
        <v>42.91</v>
      </c>
      <c r="R17" s="230"/>
      <c r="S17" s="230"/>
      <c r="T17" s="231"/>
      <c r="U17" s="225"/>
      <c r="V17" s="225">
        <f>SUM(V18:V44)</f>
        <v>246.12</v>
      </c>
      <c r="W17" s="225"/>
      <c r="X17" s="225"/>
      <c r="AG17" t="s">
        <v>106</v>
      </c>
    </row>
    <row r="18" spans="1:60" ht="20.399999999999999" outlineLevel="1" x14ac:dyDescent="0.25">
      <c r="A18" s="233">
        <v>4</v>
      </c>
      <c r="B18" s="234" t="s">
        <v>126</v>
      </c>
      <c r="C18" s="250" t="s">
        <v>127</v>
      </c>
      <c r="D18" s="235" t="s">
        <v>109</v>
      </c>
      <c r="E18" s="236">
        <v>321.34500000000003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0</v>
      </c>
      <c r="O18" s="236">
        <f>ROUND(E18*N18,2)</f>
        <v>0</v>
      </c>
      <c r="P18" s="236">
        <v>2.5510000000000001E-2</v>
      </c>
      <c r="Q18" s="236">
        <f>ROUND(E18*P18,2)</f>
        <v>8.1999999999999993</v>
      </c>
      <c r="R18" s="238" t="s">
        <v>128</v>
      </c>
      <c r="S18" s="238" t="s">
        <v>111</v>
      </c>
      <c r="T18" s="239" t="s">
        <v>111</v>
      </c>
      <c r="U18" s="222">
        <v>0.11550000000000001</v>
      </c>
      <c r="V18" s="222">
        <f>ROUND(E18*U18,2)</f>
        <v>37.119999999999997</v>
      </c>
      <c r="W18" s="222"/>
      <c r="X18" s="222" t="s">
        <v>112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2" t="s">
        <v>129</v>
      </c>
      <c r="D19" s="223"/>
      <c r="E19" s="224">
        <v>15.6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117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52" t="s">
        <v>130</v>
      </c>
      <c r="D20" s="223"/>
      <c r="E20" s="224">
        <v>1.05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117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9"/>
      <c r="B21" s="220"/>
      <c r="C21" s="252" t="s">
        <v>131</v>
      </c>
      <c r="D21" s="223"/>
      <c r="E21" s="224">
        <v>8.82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117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52" t="s">
        <v>132</v>
      </c>
      <c r="D22" s="223"/>
      <c r="E22" s="224">
        <v>0.6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117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2" t="s">
        <v>133</v>
      </c>
      <c r="D23" s="223"/>
      <c r="E23" s="224">
        <v>140.4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117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2" t="s">
        <v>134</v>
      </c>
      <c r="D24" s="223"/>
      <c r="E24" s="224">
        <v>3.51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117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2" t="s">
        <v>135</v>
      </c>
      <c r="D25" s="223"/>
      <c r="E25" s="224">
        <v>102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117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9"/>
      <c r="B26" s="220"/>
      <c r="C26" s="252" t="s">
        <v>136</v>
      </c>
      <c r="D26" s="223"/>
      <c r="E26" s="224">
        <v>3.36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117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9"/>
      <c r="B27" s="220"/>
      <c r="C27" s="252" t="s">
        <v>137</v>
      </c>
      <c r="D27" s="223"/>
      <c r="E27" s="224">
        <v>1.1200000000000001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117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2" t="s">
        <v>138</v>
      </c>
      <c r="D28" s="223"/>
      <c r="E28" s="224">
        <v>0.42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117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2" t="s">
        <v>139</v>
      </c>
      <c r="D29" s="223"/>
      <c r="E29" s="224">
        <v>0.56000000000000005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117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9"/>
      <c r="B30" s="220"/>
      <c r="C30" s="252" t="s">
        <v>140</v>
      </c>
      <c r="D30" s="223"/>
      <c r="E30" s="224">
        <v>0.54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117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9"/>
      <c r="B31" s="220"/>
      <c r="C31" s="252" t="s">
        <v>141</v>
      </c>
      <c r="D31" s="223"/>
      <c r="E31" s="224">
        <v>1.08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117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52" t="s">
        <v>142</v>
      </c>
      <c r="D32" s="223"/>
      <c r="E32" s="224">
        <v>0.96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117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9"/>
      <c r="B33" s="220"/>
      <c r="C33" s="252" t="s">
        <v>143</v>
      </c>
      <c r="D33" s="223"/>
      <c r="E33" s="224">
        <v>0.27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117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2" t="s">
        <v>144</v>
      </c>
      <c r="D34" s="223"/>
      <c r="E34" s="224">
        <v>0.17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117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9"/>
      <c r="B35" s="220"/>
      <c r="C35" s="252" t="s">
        <v>145</v>
      </c>
      <c r="D35" s="223"/>
      <c r="E35" s="224">
        <v>0.33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117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9"/>
      <c r="B36" s="220"/>
      <c r="C36" s="252" t="s">
        <v>146</v>
      </c>
      <c r="D36" s="223"/>
      <c r="E36" s="224">
        <v>1.35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117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9"/>
      <c r="B37" s="220"/>
      <c r="C37" s="252" t="s">
        <v>147</v>
      </c>
      <c r="D37" s="223"/>
      <c r="E37" s="224">
        <v>0.45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117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2" t="s">
        <v>148</v>
      </c>
      <c r="D38" s="223"/>
      <c r="E38" s="224">
        <v>25.2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117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2" t="s">
        <v>149</v>
      </c>
      <c r="D39" s="223"/>
      <c r="E39" s="224">
        <v>1.86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117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9"/>
      <c r="B40" s="220"/>
      <c r="C40" s="252" t="s">
        <v>150</v>
      </c>
      <c r="D40" s="223"/>
      <c r="E40" s="224">
        <v>11.7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117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33">
        <v>5</v>
      </c>
      <c r="B41" s="234" t="s">
        <v>151</v>
      </c>
      <c r="C41" s="250" t="s">
        <v>152</v>
      </c>
      <c r="D41" s="235" t="s">
        <v>109</v>
      </c>
      <c r="E41" s="236">
        <v>321.34500000000003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0</v>
      </c>
      <c r="O41" s="236">
        <f>ROUND(E41*N41,2)</f>
        <v>0</v>
      </c>
      <c r="P41" s="236">
        <v>0.02</v>
      </c>
      <c r="Q41" s="236">
        <f>ROUND(E41*P41,2)</f>
        <v>6.43</v>
      </c>
      <c r="R41" s="238" t="s">
        <v>128</v>
      </c>
      <c r="S41" s="238" t="s">
        <v>111</v>
      </c>
      <c r="T41" s="239" t="s">
        <v>111</v>
      </c>
      <c r="U41" s="222">
        <v>7.8E-2</v>
      </c>
      <c r="V41" s="222">
        <f>ROUND(E41*U41,2)</f>
        <v>25.06</v>
      </c>
      <c r="W41" s="222"/>
      <c r="X41" s="222" t="s">
        <v>112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51" t="s">
        <v>153</v>
      </c>
      <c r="D42" s="240"/>
      <c r="E42" s="240"/>
      <c r="F42" s="240"/>
      <c r="G42" s="240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115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399999999999999" outlineLevel="1" x14ac:dyDescent="0.25">
      <c r="A43" s="233">
        <v>6</v>
      </c>
      <c r="B43" s="234" t="s">
        <v>154</v>
      </c>
      <c r="C43" s="250" t="s">
        <v>155</v>
      </c>
      <c r="D43" s="235" t="s">
        <v>156</v>
      </c>
      <c r="E43" s="236">
        <v>12.8538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6">
        <v>0</v>
      </c>
      <c r="O43" s="236">
        <f>ROUND(E43*N43,2)</f>
        <v>0</v>
      </c>
      <c r="P43" s="236">
        <v>2.2000000000000002</v>
      </c>
      <c r="Q43" s="236">
        <f>ROUND(E43*P43,2)</f>
        <v>28.28</v>
      </c>
      <c r="R43" s="238" t="s">
        <v>128</v>
      </c>
      <c r="S43" s="238" t="s">
        <v>111</v>
      </c>
      <c r="T43" s="239" t="s">
        <v>111</v>
      </c>
      <c r="U43" s="222">
        <v>14.31</v>
      </c>
      <c r="V43" s="222">
        <f>ROUND(E43*U43,2)</f>
        <v>183.94</v>
      </c>
      <c r="W43" s="222"/>
      <c r="X43" s="222" t="s">
        <v>112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113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2" t="s">
        <v>157</v>
      </c>
      <c r="D44" s="223"/>
      <c r="E44" s="224">
        <v>12.8538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117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26" t="s">
        <v>105</v>
      </c>
      <c r="B45" s="227" t="s">
        <v>64</v>
      </c>
      <c r="C45" s="249" t="s">
        <v>65</v>
      </c>
      <c r="D45" s="228"/>
      <c r="E45" s="229"/>
      <c r="F45" s="230"/>
      <c r="G45" s="230">
        <f>SUMIF(AG46:AG68,"&lt;&gt;NOR",G46:G68)</f>
        <v>0</v>
      </c>
      <c r="H45" s="230"/>
      <c r="I45" s="230">
        <f>SUM(I46:I68)</f>
        <v>0</v>
      </c>
      <c r="J45" s="230"/>
      <c r="K45" s="230">
        <f>SUM(K46:K68)</f>
        <v>0</v>
      </c>
      <c r="L45" s="230"/>
      <c r="M45" s="230">
        <f>SUM(M46:M68)</f>
        <v>0</v>
      </c>
      <c r="N45" s="229"/>
      <c r="O45" s="229">
        <f>SUM(O46:O68)</f>
        <v>25.71</v>
      </c>
      <c r="P45" s="229"/>
      <c r="Q45" s="229">
        <f>SUM(Q46:Q68)</f>
        <v>0</v>
      </c>
      <c r="R45" s="230"/>
      <c r="S45" s="230"/>
      <c r="T45" s="231"/>
      <c r="U45" s="225"/>
      <c r="V45" s="225">
        <f>SUM(V46:V68)</f>
        <v>0</v>
      </c>
      <c r="W45" s="225"/>
      <c r="X45" s="225"/>
      <c r="AG45" t="s">
        <v>106</v>
      </c>
    </row>
    <row r="46" spans="1:60" outlineLevel="1" x14ac:dyDescent="0.25">
      <c r="A46" s="233">
        <v>7</v>
      </c>
      <c r="B46" s="234" t="s">
        <v>158</v>
      </c>
      <c r="C46" s="250" t="s">
        <v>159</v>
      </c>
      <c r="D46" s="235" t="s">
        <v>109</v>
      </c>
      <c r="E46" s="236">
        <v>321.34500000000003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0.08</v>
      </c>
      <c r="O46" s="236">
        <f>ROUND(E46*N46,2)</f>
        <v>25.71</v>
      </c>
      <c r="P46" s="236">
        <v>0</v>
      </c>
      <c r="Q46" s="236">
        <f>ROUND(E46*P46,2)</f>
        <v>0</v>
      </c>
      <c r="R46" s="238"/>
      <c r="S46" s="238" t="s">
        <v>160</v>
      </c>
      <c r="T46" s="239" t="s">
        <v>120</v>
      </c>
      <c r="U46" s="222">
        <v>0</v>
      </c>
      <c r="V46" s="222">
        <f>ROUND(E46*U46,2)</f>
        <v>0</v>
      </c>
      <c r="W46" s="222"/>
      <c r="X46" s="222" t="s">
        <v>112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113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52" t="s">
        <v>129</v>
      </c>
      <c r="D47" s="223"/>
      <c r="E47" s="224">
        <v>15.6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117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9"/>
      <c r="B48" s="220"/>
      <c r="C48" s="252" t="s">
        <v>130</v>
      </c>
      <c r="D48" s="223"/>
      <c r="E48" s="224">
        <v>1.05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117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2" t="s">
        <v>131</v>
      </c>
      <c r="D49" s="223"/>
      <c r="E49" s="224">
        <v>8.82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117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2" t="s">
        <v>132</v>
      </c>
      <c r="D50" s="223"/>
      <c r="E50" s="224">
        <v>0.6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117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9"/>
      <c r="B51" s="220"/>
      <c r="C51" s="252" t="s">
        <v>133</v>
      </c>
      <c r="D51" s="223"/>
      <c r="E51" s="224">
        <v>140.4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117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9"/>
      <c r="B52" s="220"/>
      <c r="C52" s="252" t="s">
        <v>134</v>
      </c>
      <c r="D52" s="223"/>
      <c r="E52" s="224">
        <v>3.51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117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2" t="s">
        <v>135</v>
      </c>
      <c r="D53" s="223"/>
      <c r="E53" s="224">
        <v>102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117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9"/>
      <c r="B54" s="220"/>
      <c r="C54" s="252" t="s">
        <v>136</v>
      </c>
      <c r="D54" s="223"/>
      <c r="E54" s="224">
        <v>3.36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117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2" t="s">
        <v>140</v>
      </c>
      <c r="D55" s="223"/>
      <c r="E55" s="224">
        <v>0.54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117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52" t="s">
        <v>137</v>
      </c>
      <c r="D56" s="223"/>
      <c r="E56" s="224">
        <v>1.1200000000000001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117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9"/>
      <c r="B57" s="220"/>
      <c r="C57" s="252" t="s">
        <v>138</v>
      </c>
      <c r="D57" s="223"/>
      <c r="E57" s="224">
        <v>0.42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117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52" t="s">
        <v>139</v>
      </c>
      <c r="D58" s="223"/>
      <c r="E58" s="224">
        <v>0.56000000000000005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117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2" t="s">
        <v>141</v>
      </c>
      <c r="D59" s="223"/>
      <c r="E59" s="224">
        <v>1.08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117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2" t="s">
        <v>142</v>
      </c>
      <c r="D60" s="223"/>
      <c r="E60" s="224">
        <v>0.96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117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2" t="s">
        <v>143</v>
      </c>
      <c r="D61" s="223"/>
      <c r="E61" s="224">
        <v>0.27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117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2" t="s">
        <v>144</v>
      </c>
      <c r="D62" s="223"/>
      <c r="E62" s="224">
        <v>0.16500000000000001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117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52" t="s">
        <v>145</v>
      </c>
      <c r="D63" s="223"/>
      <c r="E63" s="224">
        <v>0.33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117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52" t="s">
        <v>146</v>
      </c>
      <c r="D64" s="223"/>
      <c r="E64" s="224">
        <v>1.35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117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2" t="s">
        <v>147</v>
      </c>
      <c r="D65" s="223"/>
      <c r="E65" s="224">
        <v>0.45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117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9"/>
      <c r="B66" s="220"/>
      <c r="C66" s="252" t="s">
        <v>148</v>
      </c>
      <c r="D66" s="223"/>
      <c r="E66" s="224">
        <v>25.2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117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52" t="s">
        <v>149</v>
      </c>
      <c r="D67" s="223"/>
      <c r="E67" s="224">
        <v>1.86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117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2" t="s">
        <v>150</v>
      </c>
      <c r="D68" s="223"/>
      <c r="E68" s="224">
        <v>11.7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117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5">
      <c r="A69" s="226" t="s">
        <v>105</v>
      </c>
      <c r="B69" s="227" t="s">
        <v>66</v>
      </c>
      <c r="C69" s="249" t="s">
        <v>67</v>
      </c>
      <c r="D69" s="228"/>
      <c r="E69" s="229"/>
      <c r="F69" s="230"/>
      <c r="G69" s="230">
        <f>SUMIF(AG70:AG96,"&lt;&gt;NOR",G70:G96)</f>
        <v>0</v>
      </c>
      <c r="H69" s="230"/>
      <c r="I69" s="230">
        <f>SUM(I70:I96)</f>
        <v>0</v>
      </c>
      <c r="J69" s="230"/>
      <c r="K69" s="230">
        <f>SUM(K70:K96)</f>
        <v>0</v>
      </c>
      <c r="L69" s="230"/>
      <c r="M69" s="230">
        <f>SUM(M70:M96)</f>
        <v>0</v>
      </c>
      <c r="N69" s="229"/>
      <c r="O69" s="229">
        <f>SUM(O70:O96)</f>
        <v>0.01</v>
      </c>
      <c r="P69" s="229"/>
      <c r="Q69" s="229">
        <f>SUM(Q70:Q96)</f>
        <v>7.0000000000000007E-2</v>
      </c>
      <c r="R69" s="230"/>
      <c r="S69" s="230"/>
      <c r="T69" s="231"/>
      <c r="U69" s="225"/>
      <c r="V69" s="225">
        <f>SUM(V70:V96)</f>
        <v>125.91</v>
      </c>
      <c r="W69" s="225"/>
      <c r="X69" s="225"/>
      <c r="AG69" t="s">
        <v>106</v>
      </c>
    </row>
    <row r="70" spans="1:60" outlineLevel="1" x14ac:dyDescent="0.25">
      <c r="A70" s="233">
        <v>8</v>
      </c>
      <c r="B70" s="234" t="s">
        <v>161</v>
      </c>
      <c r="C70" s="250" t="s">
        <v>162</v>
      </c>
      <c r="D70" s="235" t="s">
        <v>163</v>
      </c>
      <c r="E70" s="236">
        <v>164.3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6">
        <v>0</v>
      </c>
      <c r="O70" s="236">
        <f>ROUND(E70*N70,2)</f>
        <v>0</v>
      </c>
      <c r="P70" s="236">
        <v>4.0000000000000002E-4</v>
      </c>
      <c r="Q70" s="236">
        <f>ROUND(E70*P70,2)</f>
        <v>7.0000000000000007E-2</v>
      </c>
      <c r="R70" s="238" t="s">
        <v>128</v>
      </c>
      <c r="S70" s="238" t="s">
        <v>111</v>
      </c>
      <c r="T70" s="239" t="s">
        <v>111</v>
      </c>
      <c r="U70" s="222">
        <v>7.0000000000000007E-2</v>
      </c>
      <c r="V70" s="222">
        <f>ROUND(E70*U70,2)</f>
        <v>11.5</v>
      </c>
      <c r="W70" s="222"/>
      <c r="X70" s="222" t="s">
        <v>112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113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9"/>
      <c r="B71" s="220"/>
      <c r="C71" s="251" t="s">
        <v>153</v>
      </c>
      <c r="D71" s="240"/>
      <c r="E71" s="240"/>
      <c r="F71" s="240"/>
      <c r="G71" s="240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115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40.799999999999997" outlineLevel="1" x14ac:dyDescent="0.25">
      <c r="A72" s="233">
        <v>9</v>
      </c>
      <c r="B72" s="234" t="s">
        <v>164</v>
      </c>
      <c r="C72" s="250" t="s">
        <v>165</v>
      </c>
      <c r="D72" s="235" t="s">
        <v>109</v>
      </c>
      <c r="E72" s="236">
        <v>371.47500000000002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6">
        <v>4.0000000000000003E-5</v>
      </c>
      <c r="O72" s="236">
        <f>ROUND(E72*N72,2)</f>
        <v>0.01</v>
      </c>
      <c r="P72" s="236">
        <v>0</v>
      </c>
      <c r="Q72" s="236">
        <f>ROUND(E72*P72,2)</f>
        <v>0</v>
      </c>
      <c r="R72" s="238" t="s">
        <v>124</v>
      </c>
      <c r="S72" s="238" t="s">
        <v>111</v>
      </c>
      <c r="T72" s="239" t="s">
        <v>111</v>
      </c>
      <c r="U72" s="222">
        <v>0.308</v>
      </c>
      <c r="V72" s="222">
        <f>ROUND(E72*U72,2)</f>
        <v>114.41</v>
      </c>
      <c r="W72" s="222"/>
      <c r="X72" s="222" t="s">
        <v>112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113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2" t="s">
        <v>129</v>
      </c>
      <c r="D73" s="223"/>
      <c r="E73" s="224">
        <v>15.6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117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2" t="s">
        <v>130</v>
      </c>
      <c r="D74" s="223"/>
      <c r="E74" s="224">
        <v>1.05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117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9"/>
      <c r="B75" s="220"/>
      <c r="C75" s="252" t="s">
        <v>131</v>
      </c>
      <c r="D75" s="223"/>
      <c r="E75" s="224">
        <v>8.82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117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2" t="s">
        <v>132</v>
      </c>
      <c r="D76" s="223"/>
      <c r="E76" s="224">
        <v>0.6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117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2" t="s">
        <v>133</v>
      </c>
      <c r="D77" s="223"/>
      <c r="E77" s="224">
        <v>140.4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117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52" t="s">
        <v>134</v>
      </c>
      <c r="D78" s="223"/>
      <c r="E78" s="224">
        <v>3.51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117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2" t="s">
        <v>135</v>
      </c>
      <c r="D79" s="223"/>
      <c r="E79" s="224">
        <v>102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117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2" t="s">
        <v>136</v>
      </c>
      <c r="D80" s="223"/>
      <c r="E80" s="224">
        <v>3.36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117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52" t="s">
        <v>137</v>
      </c>
      <c r="D81" s="223"/>
      <c r="E81" s="224">
        <v>1.1200000000000001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117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9"/>
      <c r="B82" s="220"/>
      <c r="C82" s="252" t="s">
        <v>138</v>
      </c>
      <c r="D82" s="223"/>
      <c r="E82" s="224">
        <v>0.42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117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52" t="s">
        <v>139</v>
      </c>
      <c r="D83" s="223"/>
      <c r="E83" s="224">
        <v>0.56000000000000005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117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9"/>
      <c r="B84" s="220"/>
      <c r="C84" s="252" t="s">
        <v>141</v>
      </c>
      <c r="D84" s="223"/>
      <c r="E84" s="224">
        <v>1.08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117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9"/>
      <c r="B85" s="220"/>
      <c r="C85" s="252" t="s">
        <v>142</v>
      </c>
      <c r="D85" s="223"/>
      <c r="E85" s="224">
        <v>0.96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117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9"/>
      <c r="B86" s="220"/>
      <c r="C86" s="252" t="s">
        <v>143</v>
      </c>
      <c r="D86" s="223"/>
      <c r="E86" s="224">
        <v>0.27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117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52" t="s">
        <v>144</v>
      </c>
      <c r="D87" s="223"/>
      <c r="E87" s="224">
        <v>0.17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117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52" t="s">
        <v>145</v>
      </c>
      <c r="D88" s="223"/>
      <c r="E88" s="224">
        <v>0.33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117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52" t="s">
        <v>146</v>
      </c>
      <c r="D89" s="223"/>
      <c r="E89" s="224">
        <v>1.35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117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9"/>
      <c r="B90" s="220"/>
      <c r="C90" s="252" t="s">
        <v>147</v>
      </c>
      <c r="D90" s="223"/>
      <c r="E90" s="224">
        <v>0.45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117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52" t="s">
        <v>148</v>
      </c>
      <c r="D91" s="223"/>
      <c r="E91" s="224">
        <v>25.2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117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9"/>
      <c r="B92" s="220"/>
      <c r="C92" s="252" t="s">
        <v>149</v>
      </c>
      <c r="D92" s="223"/>
      <c r="E92" s="224">
        <v>1.86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117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2" t="s">
        <v>150</v>
      </c>
      <c r="D93" s="223"/>
      <c r="E93" s="224">
        <v>11.7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117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9"/>
      <c r="B94" s="220"/>
      <c r="C94" s="252" t="s">
        <v>166</v>
      </c>
      <c r="D94" s="223"/>
      <c r="E94" s="224">
        <v>32.76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117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19"/>
      <c r="B95" s="220"/>
      <c r="C95" s="252" t="s">
        <v>167</v>
      </c>
      <c r="D95" s="223"/>
      <c r="E95" s="224">
        <v>4.95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117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52" t="s">
        <v>168</v>
      </c>
      <c r="D96" s="223"/>
      <c r="E96" s="224">
        <v>12.96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117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26" t="s">
        <v>105</v>
      </c>
      <c r="B97" s="227" t="s">
        <v>68</v>
      </c>
      <c r="C97" s="249" t="s">
        <v>69</v>
      </c>
      <c r="D97" s="228"/>
      <c r="E97" s="229"/>
      <c r="F97" s="230"/>
      <c r="G97" s="230">
        <f>SUMIF(AG98:AG99,"&lt;&gt;NOR",G98:G99)</f>
        <v>0</v>
      </c>
      <c r="H97" s="230"/>
      <c r="I97" s="230">
        <f>SUM(I98:I99)</f>
        <v>0</v>
      </c>
      <c r="J97" s="230"/>
      <c r="K97" s="230">
        <f>SUM(K98:K99)</f>
        <v>0</v>
      </c>
      <c r="L97" s="230"/>
      <c r="M97" s="230">
        <f>SUM(M98:M99)</f>
        <v>0</v>
      </c>
      <c r="N97" s="229"/>
      <c r="O97" s="229">
        <f>SUM(O98:O99)</f>
        <v>0</v>
      </c>
      <c r="P97" s="229"/>
      <c r="Q97" s="229">
        <f>SUM(Q98:Q99)</f>
        <v>0</v>
      </c>
      <c r="R97" s="230"/>
      <c r="S97" s="230"/>
      <c r="T97" s="231"/>
      <c r="U97" s="225"/>
      <c r="V97" s="225">
        <f>SUM(V98:V99)</f>
        <v>83.27</v>
      </c>
      <c r="W97" s="225"/>
      <c r="X97" s="225"/>
      <c r="AG97" t="s">
        <v>106</v>
      </c>
    </row>
    <row r="98" spans="1:60" ht="30.6" outlineLevel="1" x14ac:dyDescent="0.25">
      <c r="A98" s="233">
        <v>10</v>
      </c>
      <c r="B98" s="234" t="s">
        <v>169</v>
      </c>
      <c r="C98" s="250" t="s">
        <v>170</v>
      </c>
      <c r="D98" s="235" t="s">
        <v>171</v>
      </c>
      <c r="E98" s="236">
        <v>26.435110000000002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8" t="s">
        <v>110</v>
      </c>
      <c r="S98" s="238" t="s">
        <v>111</v>
      </c>
      <c r="T98" s="239" t="s">
        <v>111</v>
      </c>
      <c r="U98" s="222">
        <v>3.15</v>
      </c>
      <c r="V98" s="222">
        <f>ROUND(E98*U98,2)</f>
        <v>83.27</v>
      </c>
      <c r="W98" s="222"/>
      <c r="X98" s="222" t="s">
        <v>172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173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1" t="s">
        <v>174</v>
      </c>
      <c r="D99" s="240"/>
      <c r="E99" s="240"/>
      <c r="F99" s="240"/>
      <c r="G99" s="240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115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5">
      <c r="A100" s="226" t="s">
        <v>105</v>
      </c>
      <c r="B100" s="227" t="s">
        <v>70</v>
      </c>
      <c r="C100" s="249" t="s">
        <v>71</v>
      </c>
      <c r="D100" s="228"/>
      <c r="E100" s="229"/>
      <c r="F100" s="230"/>
      <c r="G100" s="230">
        <f>SUMIF(AG101:AG168,"&lt;&gt;NOR",G101:G168)</f>
        <v>0</v>
      </c>
      <c r="H100" s="230"/>
      <c r="I100" s="230">
        <f>SUM(I101:I168)</f>
        <v>0</v>
      </c>
      <c r="J100" s="230"/>
      <c r="K100" s="230">
        <f>SUM(K101:K168)</f>
        <v>0</v>
      </c>
      <c r="L100" s="230"/>
      <c r="M100" s="230">
        <f>SUM(M101:M168)</f>
        <v>0</v>
      </c>
      <c r="N100" s="229"/>
      <c r="O100" s="229">
        <f>SUM(O101:O168)</f>
        <v>8.3800000000000008</v>
      </c>
      <c r="P100" s="229"/>
      <c r="Q100" s="229">
        <f>SUM(Q101:Q168)</f>
        <v>0</v>
      </c>
      <c r="R100" s="230"/>
      <c r="S100" s="230"/>
      <c r="T100" s="231"/>
      <c r="U100" s="225"/>
      <c r="V100" s="225">
        <f>SUM(V101:V168)</f>
        <v>374.42999999999995</v>
      </c>
      <c r="W100" s="225"/>
      <c r="X100" s="225"/>
      <c r="AG100" t="s">
        <v>106</v>
      </c>
    </row>
    <row r="101" spans="1:60" ht="20.399999999999999" outlineLevel="1" x14ac:dyDescent="0.25">
      <c r="A101" s="233">
        <v>11</v>
      </c>
      <c r="B101" s="234" t="s">
        <v>175</v>
      </c>
      <c r="C101" s="250" t="s">
        <v>176</v>
      </c>
      <c r="D101" s="235" t="s">
        <v>109</v>
      </c>
      <c r="E101" s="236">
        <v>321.34500000000003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6">
        <v>5.0400000000000002E-3</v>
      </c>
      <c r="O101" s="236">
        <f>ROUND(E101*N101,2)</f>
        <v>1.62</v>
      </c>
      <c r="P101" s="236">
        <v>0</v>
      </c>
      <c r="Q101" s="236">
        <f>ROUND(E101*P101,2)</f>
        <v>0</v>
      </c>
      <c r="R101" s="238" t="s">
        <v>177</v>
      </c>
      <c r="S101" s="238" t="s">
        <v>111</v>
      </c>
      <c r="T101" s="239" t="s">
        <v>111</v>
      </c>
      <c r="U101" s="222">
        <v>0.97799999999999998</v>
      </c>
      <c r="V101" s="222">
        <f>ROUND(E101*U101,2)</f>
        <v>314.27999999999997</v>
      </c>
      <c r="W101" s="222"/>
      <c r="X101" s="222" t="s">
        <v>112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2" t="s">
        <v>129</v>
      </c>
      <c r="D102" s="223"/>
      <c r="E102" s="224">
        <v>15.6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117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2" t="s">
        <v>130</v>
      </c>
      <c r="D103" s="223"/>
      <c r="E103" s="224">
        <v>1.05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117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9"/>
      <c r="B104" s="220"/>
      <c r="C104" s="252" t="s">
        <v>131</v>
      </c>
      <c r="D104" s="223"/>
      <c r="E104" s="224">
        <v>8.82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117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52" t="s">
        <v>132</v>
      </c>
      <c r="D105" s="223"/>
      <c r="E105" s="224">
        <v>0.6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117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2" t="s">
        <v>133</v>
      </c>
      <c r="D106" s="223"/>
      <c r="E106" s="224">
        <v>140.4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117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9"/>
      <c r="B107" s="220"/>
      <c r="C107" s="252" t="s">
        <v>134</v>
      </c>
      <c r="D107" s="223"/>
      <c r="E107" s="224">
        <v>3.51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117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52" t="s">
        <v>135</v>
      </c>
      <c r="D108" s="223"/>
      <c r="E108" s="224">
        <v>102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117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19"/>
      <c r="B109" s="220"/>
      <c r="C109" s="252" t="s">
        <v>136</v>
      </c>
      <c r="D109" s="223"/>
      <c r="E109" s="224">
        <v>3.36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117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9"/>
      <c r="B110" s="220"/>
      <c r="C110" s="252" t="s">
        <v>140</v>
      </c>
      <c r="D110" s="223"/>
      <c r="E110" s="224">
        <v>0.54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117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9"/>
      <c r="B111" s="220"/>
      <c r="C111" s="252" t="s">
        <v>137</v>
      </c>
      <c r="D111" s="223"/>
      <c r="E111" s="224">
        <v>1.1200000000000001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117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52" t="s">
        <v>138</v>
      </c>
      <c r="D112" s="223"/>
      <c r="E112" s="224">
        <v>0.42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117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2" t="s">
        <v>139</v>
      </c>
      <c r="D113" s="223"/>
      <c r="E113" s="224">
        <v>0.56000000000000005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117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9"/>
      <c r="B114" s="220"/>
      <c r="C114" s="252" t="s">
        <v>141</v>
      </c>
      <c r="D114" s="223"/>
      <c r="E114" s="224">
        <v>1.08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117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52" t="s">
        <v>142</v>
      </c>
      <c r="D115" s="223"/>
      <c r="E115" s="224">
        <v>0.96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117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9"/>
      <c r="B116" s="220"/>
      <c r="C116" s="252" t="s">
        <v>143</v>
      </c>
      <c r="D116" s="223"/>
      <c r="E116" s="224">
        <v>0.27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117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52" t="s">
        <v>144</v>
      </c>
      <c r="D117" s="223"/>
      <c r="E117" s="224">
        <v>0.17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117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52" t="s">
        <v>145</v>
      </c>
      <c r="D118" s="223"/>
      <c r="E118" s="224">
        <v>0.33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117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19"/>
      <c r="B119" s="220"/>
      <c r="C119" s="252" t="s">
        <v>146</v>
      </c>
      <c r="D119" s="223"/>
      <c r="E119" s="224">
        <v>1.35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117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9"/>
      <c r="B120" s="220"/>
      <c r="C120" s="252" t="s">
        <v>147</v>
      </c>
      <c r="D120" s="223"/>
      <c r="E120" s="224">
        <v>0.45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117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19"/>
      <c r="B121" s="220"/>
      <c r="C121" s="252" t="s">
        <v>148</v>
      </c>
      <c r="D121" s="223"/>
      <c r="E121" s="224">
        <v>25.2</v>
      </c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117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9"/>
      <c r="B122" s="220"/>
      <c r="C122" s="252" t="s">
        <v>149</v>
      </c>
      <c r="D122" s="223"/>
      <c r="E122" s="224">
        <v>1.86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117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9"/>
      <c r="B123" s="220"/>
      <c r="C123" s="252" t="s">
        <v>150</v>
      </c>
      <c r="D123" s="223"/>
      <c r="E123" s="224">
        <v>11.7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117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30.6" outlineLevel="1" x14ac:dyDescent="0.25">
      <c r="A124" s="233">
        <v>12</v>
      </c>
      <c r="B124" s="234" t="s">
        <v>178</v>
      </c>
      <c r="C124" s="250" t="s">
        <v>179</v>
      </c>
      <c r="D124" s="235" t="s">
        <v>163</v>
      </c>
      <c r="E124" s="236">
        <v>32.4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6">
        <v>2.3000000000000001E-4</v>
      </c>
      <c r="O124" s="236">
        <f>ROUND(E124*N124,2)</f>
        <v>0.01</v>
      </c>
      <c r="P124" s="236">
        <v>0</v>
      </c>
      <c r="Q124" s="236">
        <f>ROUND(E124*P124,2)</f>
        <v>0</v>
      </c>
      <c r="R124" s="238" t="s">
        <v>177</v>
      </c>
      <c r="S124" s="238" t="s">
        <v>111</v>
      </c>
      <c r="T124" s="239" t="s">
        <v>111</v>
      </c>
      <c r="U124" s="222">
        <v>0.21</v>
      </c>
      <c r="V124" s="222">
        <f>ROUND(E124*U124,2)</f>
        <v>6.8</v>
      </c>
      <c r="W124" s="222"/>
      <c r="X124" s="222" t="s">
        <v>112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113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19"/>
      <c r="B125" s="220"/>
      <c r="C125" s="253" t="s">
        <v>180</v>
      </c>
      <c r="D125" s="241"/>
      <c r="E125" s="241"/>
      <c r="F125" s="241"/>
      <c r="G125" s="241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181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19"/>
      <c r="B126" s="220"/>
      <c r="C126" s="252" t="s">
        <v>182</v>
      </c>
      <c r="D126" s="223"/>
      <c r="E126" s="224">
        <v>10.8</v>
      </c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117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19"/>
      <c r="B127" s="220"/>
      <c r="C127" s="252" t="s">
        <v>183</v>
      </c>
      <c r="D127" s="223"/>
      <c r="E127" s="224">
        <v>21.6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117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30.6" outlineLevel="1" x14ac:dyDescent="0.25">
      <c r="A128" s="233">
        <v>13</v>
      </c>
      <c r="B128" s="234" t="s">
        <v>184</v>
      </c>
      <c r="C128" s="250" t="s">
        <v>185</v>
      </c>
      <c r="D128" s="235" t="s">
        <v>163</v>
      </c>
      <c r="E128" s="236">
        <v>22.2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6">
        <v>2.4000000000000001E-4</v>
      </c>
      <c r="O128" s="236">
        <f>ROUND(E128*N128,2)</f>
        <v>0.01</v>
      </c>
      <c r="P128" s="236">
        <v>0</v>
      </c>
      <c r="Q128" s="236">
        <f>ROUND(E128*P128,2)</f>
        <v>0</v>
      </c>
      <c r="R128" s="238" t="s">
        <v>177</v>
      </c>
      <c r="S128" s="238" t="s">
        <v>111</v>
      </c>
      <c r="T128" s="239" t="s">
        <v>111</v>
      </c>
      <c r="U128" s="222">
        <v>0.15</v>
      </c>
      <c r="V128" s="222">
        <f>ROUND(E128*U128,2)</f>
        <v>3.33</v>
      </c>
      <c r="W128" s="222"/>
      <c r="X128" s="222" t="s">
        <v>112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113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19"/>
      <c r="B129" s="220"/>
      <c r="C129" s="253" t="s">
        <v>186</v>
      </c>
      <c r="D129" s="241"/>
      <c r="E129" s="241"/>
      <c r="F129" s="241"/>
      <c r="G129" s="241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181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19"/>
      <c r="B130" s="220"/>
      <c r="C130" s="252" t="s">
        <v>187</v>
      </c>
      <c r="D130" s="223"/>
      <c r="E130" s="224">
        <v>7.2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117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19"/>
      <c r="B131" s="220"/>
      <c r="C131" s="252" t="s">
        <v>188</v>
      </c>
      <c r="D131" s="223"/>
      <c r="E131" s="224">
        <v>6.4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117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52" t="s">
        <v>189</v>
      </c>
      <c r="D132" s="223"/>
      <c r="E132" s="224">
        <v>2.1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117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19"/>
      <c r="B133" s="220"/>
      <c r="C133" s="252" t="s">
        <v>190</v>
      </c>
      <c r="D133" s="223"/>
      <c r="E133" s="224">
        <v>1.5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117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19"/>
      <c r="B134" s="220"/>
      <c r="C134" s="252" t="s">
        <v>191</v>
      </c>
      <c r="D134" s="223"/>
      <c r="E134" s="224">
        <v>1.1000000000000001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117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19"/>
      <c r="B135" s="220"/>
      <c r="C135" s="252" t="s">
        <v>192</v>
      </c>
      <c r="D135" s="223"/>
      <c r="E135" s="224">
        <v>2.7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117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19"/>
      <c r="B136" s="220"/>
      <c r="C136" s="252" t="s">
        <v>193</v>
      </c>
      <c r="D136" s="223"/>
      <c r="E136" s="224">
        <v>1.2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117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33">
        <v>14</v>
      </c>
      <c r="B137" s="234" t="s">
        <v>194</v>
      </c>
      <c r="C137" s="250" t="s">
        <v>195</v>
      </c>
      <c r="D137" s="235" t="s">
        <v>163</v>
      </c>
      <c r="E137" s="236">
        <v>164.3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6">
        <v>5.1000000000000004E-4</v>
      </c>
      <c r="O137" s="236">
        <f>ROUND(E137*N137,2)</f>
        <v>0.08</v>
      </c>
      <c r="P137" s="236">
        <v>0</v>
      </c>
      <c r="Q137" s="236">
        <f>ROUND(E137*P137,2)</f>
        <v>0</v>
      </c>
      <c r="R137" s="238"/>
      <c r="S137" s="238" t="s">
        <v>160</v>
      </c>
      <c r="T137" s="239" t="s">
        <v>120</v>
      </c>
      <c r="U137" s="222">
        <v>0.24</v>
      </c>
      <c r="V137" s="222">
        <f>ROUND(E137*U137,2)</f>
        <v>39.43</v>
      </c>
      <c r="W137" s="222"/>
      <c r="X137" s="222" t="s">
        <v>112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113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19"/>
      <c r="B138" s="220"/>
      <c r="C138" s="252" t="s">
        <v>196</v>
      </c>
      <c r="D138" s="223"/>
      <c r="E138" s="224">
        <v>153.80000000000001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117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52" t="s">
        <v>197</v>
      </c>
      <c r="D139" s="223"/>
      <c r="E139" s="224">
        <v>2.7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19"/>
      <c r="B140" s="220"/>
      <c r="C140" s="252" t="s">
        <v>198</v>
      </c>
      <c r="D140" s="223"/>
      <c r="E140" s="224">
        <v>-7.8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117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19"/>
      <c r="B141" s="220"/>
      <c r="C141" s="252" t="s">
        <v>199</v>
      </c>
      <c r="D141" s="223"/>
      <c r="E141" s="224">
        <v>4.2</v>
      </c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117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19"/>
      <c r="B142" s="220"/>
      <c r="C142" s="252" t="s">
        <v>200</v>
      </c>
      <c r="D142" s="223"/>
      <c r="E142" s="224">
        <v>0.9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19"/>
      <c r="B143" s="220"/>
      <c r="C143" s="252" t="s">
        <v>201</v>
      </c>
      <c r="D143" s="223"/>
      <c r="E143" s="224">
        <v>0.7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117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19"/>
      <c r="B144" s="220"/>
      <c r="C144" s="252" t="s">
        <v>201</v>
      </c>
      <c r="D144" s="223"/>
      <c r="E144" s="224">
        <v>0.7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117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19"/>
      <c r="B145" s="220"/>
      <c r="C145" s="252" t="s">
        <v>201</v>
      </c>
      <c r="D145" s="223"/>
      <c r="E145" s="224">
        <v>0.7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117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19"/>
      <c r="B146" s="220"/>
      <c r="C146" s="252" t="s">
        <v>202</v>
      </c>
      <c r="D146" s="223"/>
      <c r="E146" s="224">
        <v>-7.2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117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52" t="s">
        <v>203</v>
      </c>
      <c r="D147" s="223"/>
      <c r="E147" s="224">
        <v>-6.4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117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19"/>
      <c r="B148" s="220"/>
      <c r="C148" s="252" t="s">
        <v>204</v>
      </c>
      <c r="D148" s="223"/>
      <c r="E148" s="224">
        <v>-3.6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117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19"/>
      <c r="B149" s="220"/>
      <c r="C149" s="252" t="s">
        <v>205</v>
      </c>
      <c r="D149" s="223"/>
      <c r="E149" s="224">
        <v>-1.1000000000000001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117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19"/>
      <c r="B150" s="220"/>
      <c r="C150" s="252" t="s">
        <v>206</v>
      </c>
      <c r="D150" s="223"/>
      <c r="E150" s="224">
        <v>-1.2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117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52" t="s">
        <v>207</v>
      </c>
      <c r="D151" s="223"/>
      <c r="E151" s="224">
        <v>-2.7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117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19"/>
      <c r="B152" s="220"/>
      <c r="C152" s="252" t="s">
        <v>208</v>
      </c>
      <c r="D152" s="223"/>
      <c r="E152" s="224">
        <v>-2.2000000000000002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117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19"/>
      <c r="B153" s="220"/>
      <c r="C153" s="252" t="s">
        <v>209</v>
      </c>
      <c r="D153" s="223"/>
      <c r="E153" s="224">
        <v>-2.7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117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19"/>
      <c r="B154" s="220"/>
      <c r="C154" s="252" t="s">
        <v>210</v>
      </c>
      <c r="D154" s="223"/>
      <c r="E154" s="224">
        <v>22.6</v>
      </c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117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19"/>
      <c r="B155" s="220"/>
      <c r="C155" s="252" t="s">
        <v>211</v>
      </c>
      <c r="D155" s="223"/>
      <c r="E155" s="224">
        <v>-3.1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117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19"/>
      <c r="B156" s="220"/>
      <c r="C156" s="252" t="s">
        <v>212</v>
      </c>
      <c r="D156" s="223"/>
      <c r="E156" s="224">
        <v>1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117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19"/>
      <c r="B157" s="220"/>
      <c r="C157" s="252" t="s">
        <v>213</v>
      </c>
      <c r="D157" s="223"/>
      <c r="E157" s="224">
        <v>1.2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117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19"/>
      <c r="B158" s="220"/>
      <c r="C158" s="252" t="s">
        <v>214</v>
      </c>
      <c r="D158" s="223"/>
      <c r="E158" s="224">
        <v>13.8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117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33">
        <v>15</v>
      </c>
      <c r="B159" s="234" t="s">
        <v>215</v>
      </c>
      <c r="C159" s="250" t="s">
        <v>216</v>
      </c>
      <c r="D159" s="235" t="s">
        <v>217</v>
      </c>
      <c r="E159" s="236">
        <v>172.51499999999999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6">
        <v>4.4999999999999999E-4</v>
      </c>
      <c r="O159" s="236">
        <f>ROUND(E159*N159,2)</f>
        <v>0.08</v>
      </c>
      <c r="P159" s="236">
        <v>0</v>
      </c>
      <c r="Q159" s="236">
        <f>ROUND(E159*P159,2)</f>
        <v>0</v>
      </c>
      <c r="R159" s="238"/>
      <c r="S159" s="238" t="s">
        <v>160</v>
      </c>
      <c r="T159" s="239" t="s">
        <v>120</v>
      </c>
      <c r="U159" s="222">
        <v>0</v>
      </c>
      <c r="V159" s="222">
        <f>ROUND(E159*U159,2)</f>
        <v>0</v>
      </c>
      <c r="W159" s="222"/>
      <c r="X159" s="222" t="s">
        <v>218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219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19"/>
      <c r="B160" s="220"/>
      <c r="C160" s="252" t="s">
        <v>220</v>
      </c>
      <c r="D160" s="223"/>
      <c r="E160" s="224">
        <v>172.51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117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0.399999999999999" outlineLevel="1" x14ac:dyDescent="0.25">
      <c r="A161" s="233">
        <v>16</v>
      </c>
      <c r="B161" s="234" t="s">
        <v>221</v>
      </c>
      <c r="C161" s="250" t="s">
        <v>222</v>
      </c>
      <c r="D161" s="235" t="s">
        <v>109</v>
      </c>
      <c r="E161" s="236">
        <v>342.70425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21</v>
      </c>
      <c r="M161" s="238">
        <f>G161*(1+L161/100)</f>
        <v>0</v>
      </c>
      <c r="N161" s="236">
        <v>1.9199999999999998E-2</v>
      </c>
      <c r="O161" s="236">
        <f>ROUND(E161*N161,2)</f>
        <v>6.58</v>
      </c>
      <c r="P161" s="236">
        <v>0</v>
      </c>
      <c r="Q161" s="236">
        <f>ROUND(E161*P161,2)</f>
        <v>0</v>
      </c>
      <c r="R161" s="238" t="s">
        <v>223</v>
      </c>
      <c r="S161" s="238" t="s">
        <v>111</v>
      </c>
      <c r="T161" s="239" t="s">
        <v>111</v>
      </c>
      <c r="U161" s="222">
        <v>0</v>
      </c>
      <c r="V161" s="222">
        <f>ROUND(E161*U161,2)</f>
        <v>0</v>
      </c>
      <c r="W161" s="222"/>
      <c r="X161" s="222" t="s">
        <v>218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219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19"/>
      <c r="B162" s="220"/>
      <c r="C162" s="252" t="s">
        <v>224</v>
      </c>
      <c r="D162" s="223"/>
      <c r="E162" s="224">
        <v>337.41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117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19"/>
      <c r="B163" s="220"/>
      <c r="C163" s="252" t="s">
        <v>225</v>
      </c>
      <c r="D163" s="223"/>
      <c r="E163" s="224">
        <v>5.29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33">
        <v>17</v>
      </c>
      <c r="B164" s="234" t="s">
        <v>226</v>
      </c>
      <c r="C164" s="250" t="s">
        <v>227</v>
      </c>
      <c r="D164" s="235" t="s">
        <v>171</v>
      </c>
      <c r="E164" s="236">
        <v>8.3698399999999999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8" t="s">
        <v>177</v>
      </c>
      <c r="S164" s="238" t="s">
        <v>111</v>
      </c>
      <c r="T164" s="239" t="s">
        <v>111</v>
      </c>
      <c r="U164" s="222">
        <v>1.2649999999999999</v>
      </c>
      <c r="V164" s="222">
        <f>ROUND(E164*U164,2)</f>
        <v>10.59</v>
      </c>
      <c r="W164" s="222"/>
      <c r="X164" s="222" t="s">
        <v>112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228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5">
      <c r="A165" s="219"/>
      <c r="B165" s="220"/>
      <c r="C165" s="251" t="s">
        <v>229</v>
      </c>
      <c r="D165" s="240"/>
      <c r="E165" s="240"/>
      <c r="F165" s="240"/>
      <c r="G165" s="240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115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19"/>
      <c r="B166" s="220"/>
      <c r="C166" s="252" t="s">
        <v>230</v>
      </c>
      <c r="D166" s="223"/>
      <c r="E166" s="224"/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117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19"/>
      <c r="B167" s="220"/>
      <c r="C167" s="252" t="s">
        <v>231</v>
      </c>
      <c r="D167" s="223"/>
      <c r="E167" s="224"/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117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19"/>
      <c r="B168" s="220"/>
      <c r="C168" s="252" t="s">
        <v>232</v>
      </c>
      <c r="D168" s="223"/>
      <c r="E168" s="224">
        <v>8.3699999999999992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117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x14ac:dyDescent="0.25">
      <c r="A169" s="226" t="s">
        <v>105</v>
      </c>
      <c r="B169" s="227" t="s">
        <v>72</v>
      </c>
      <c r="C169" s="249" t="s">
        <v>73</v>
      </c>
      <c r="D169" s="228"/>
      <c r="E169" s="229"/>
      <c r="F169" s="230"/>
      <c r="G169" s="230">
        <f>SUMIF(AG170:AG192,"&lt;&gt;NOR",G170:G192)</f>
        <v>0</v>
      </c>
      <c r="H169" s="230"/>
      <c r="I169" s="230">
        <f>SUM(I170:I192)</f>
        <v>0</v>
      </c>
      <c r="J169" s="230"/>
      <c r="K169" s="230">
        <f>SUM(K170:K192)</f>
        <v>0</v>
      </c>
      <c r="L169" s="230"/>
      <c r="M169" s="230">
        <f>SUM(M170:M192)</f>
        <v>0</v>
      </c>
      <c r="N169" s="229"/>
      <c r="O169" s="229">
        <f>SUM(O170:O192)</f>
        <v>0.85</v>
      </c>
      <c r="P169" s="229"/>
      <c r="Q169" s="229">
        <f>SUM(Q170:Q192)</f>
        <v>0</v>
      </c>
      <c r="R169" s="230"/>
      <c r="S169" s="230"/>
      <c r="T169" s="231"/>
      <c r="U169" s="225"/>
      <c r="V169" s="225">
        <f>SUM(V170:V192)</f>
        <v>213.32</v>
      </c>
      <c r="W169" s="225"/>
      <c r="X169" s="225"/>
      <c r="AG169" t="s">
        <v>106</v>
      </c>
    </row>
    <row r="170" spans="1:60" outlineLevel="1" x14ac:dyDescent="0.25">
      <c r="A170" s="233">
        <v>18</v>
      </c>
      <c r="B170" s="234" t="s">
        <v>233</v>
      </c>
      <c r="C170" s="250" t="s">
        <v>234</v>
      </c>
      <c r="D170" s="235" t="s">
        <v>109</v>
      </c>
      <c r="E170" s="236">
        <v>1130.2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6">
        <v>6.4999999999999997E-4</v>
      </c>
      <c r="O170" s="236">
        <f>ROUND(E170*N170,2)</f>
        <v>0.73</v>
      </c>
      <c r="P170" s="236">
        <v>0</v>
      </c>
      <c r="Q170" s="236">
        <f>ROUND(E170*P170,2)</f>
        <v>0</v>
      </c>
      <c r="R170" s="238" t="s">
        <v>235</v>
      </c>
      <c r="S170" s="238" t="s">
        <v>111</v>
      </c>
      <c r="T170" s="239" t="s">
        <v>111</v>
      </c>
      <c r="U170" s="222">
        <v>0.14149999999999999</v>
      </c>
      <c r="V170" s="222">
        <f>ROUND(E170*U170,2)</f>
        <v>159.91999999999999</v>
      </c>
      <c r="W170" s="222"/>
      <c r="X170" s="222" t="s">
        <v>236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237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19"/>
      <c r="B171" s="220"/>
      <c r="C171" s="252" t="s">
        <v>238</v>
      </c>
      <c r="D171" s="223"/>
      <c r="E171" s="224">
        <v>42.12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117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19"/>
      <c r="B172" s="220"/>
      <c r="C172" s="252" t="s">
        <v>239</v>
      </c>
      <c r="D172" s="223"/>
      <c r="E172" s="224">
        <v>52.8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117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19"/>
      <c r="B173" s="220"/>
      <c r="C173" s="252" t="s">
        <v>133</v>
      </c>
      <c r="D173" s="223"/>
      <c r="E173" s="224">
        <v>140.4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117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19"/>
      <c r="B174" s="220"/>
      <c r="C174" s="252" t="s">
        <v>134</v>
      </c>
      <c r="D174" s="223"/>
      <c r="E174" s="224">
        <v>3.51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117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19"/>
      <c r="B175" s="220"/>
      <c r="C175" s="252" t="s">
        <v>135</v>
      </c>
      <c r="D175" s="223"/>
      <c r="E175" s="224">
        <v>102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117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19"/>
      <c r="B176" s="220"/>
      <c r="C176" s="252" t="s">
        <v>240</v>
      </c>
      <c r="D176" s="223"/>
      <c r="E176" s="224">
        <v>11.7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117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19"/>
      <c r="B177" s="220"/>
      <c r="C177" s="252" t="s">
        <v>241</v>
      </c>
      <c r="D177" s="223"/>
      <c r="E177" s="224">
        <v>30.24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117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19"/>
      <c r="B178" s="220"/>
      <c r="C178" s="252" t="s">
        <v>242</v>
      </c>
      <c r="D178" s="223"/>
      <c r="E178" s="224">
        <v>553.67999999999995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117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5">
      <c r="A179" s="219"/>
      <c r="B179" s="220"/>
      <c r="C179" s="252" t="s">
        <v>243</v>
      </c>
      <c r="D179" s="223"/>
      <c r="E179" s="224">
        <v>86.4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117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19"/>
      <c r="B180" s="220"/>
      <c r="C180" s="252" t="s">
        <v>244</v>
      </c>
      <c r="D180" s="223"/>
      <c r="E180" s="224">
        <v>24.85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117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5">
      <c r="A181" s="219"/>
      <c r="B181" s="220"/>
      <c r="C181" s="252" t="s">
        <v>149</v>
      </c>
      <c r="D181" s="223"/>
      <c r="E181" s="224">
        <v>1.86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117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19"/>
      <c r="B182" s="220"/>
      <c r="C182" s="252" t="s">
        <v>245</v>
      </c>
      <c r="D182" s="223"/>
      <c r="E182" s="224">
        <v>80.64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117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5">
      <c r="A183" s="233">
        <v>19</v>
      </c>
      <c r="B183" s="234" t="s">
        <v>246</v>
      </c>
      <c r="C183" s="250" t="s">
        <v>247</v>
      </c>
      <c r="D183" s="235" t="s">
        <v>163</v>
      </c>
      <c r="E183" s="236">
        <v>131.76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6">
        <v>0</v>
      </c>
      <c r="O183" s="236">
        <f>ROUND(E183*N183,2)</f>
        <v>0</v>
      </c>
      <c r="P183" s="236">
        <v>0</v>
      </c>
      <c r="Q183" s="236">
        <f>ROUND(E183*P183,2)</f>
        <v>0</v>
      </c>
      <c r="R183" s="238" t="s">
        <v>248</v>
      </c>
      <c r="S183" s="238" t="s">
        <v>111</v>
      </c>
      <c r="T183" s="239" t="s">
        <v>111</v>
      </c>
      <c r="U183" s="222">
        <v>3.6249999999999998E-2</v>
      </c>
      <c r="V183" s="222">
        <f>ROUND(E183*U183,2)</f>
        <v>4.78</v>
      </c>
      <c r="W183" s="222"/>
      <c r="X183" s="222" t="s">
        <v>112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113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19"/>
      <c r="B184" s="220"/>
      <c r="C184" s="252" t="s">
        <v>249</v>
      </c>
      <c r="D184" s="223"/>
      <c r="E184" s="224">
        <v>80.495000000000005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117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19"/>
      <c r="B185" s="220"/>
      <c r="C185" s="252" t="s">
        <v>250</v>
      </c>
      <c r="D185" s="223"/>
      <c r="E185" s="224">
        <v>67.614999999999995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117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19"/>
      <c r="B186" s="220"/>
      <c r="C186" s="252" t="s">
        <v>251</v>
      </c>
      <c r="D186" s="223"/>
      <c r="E186" s="224">
        <v>7.9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117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19"/>
      <c r="B187" s="220"/>
      <c r="C187" s="252" t="s">
        <v>252</v>
      </c>
      <c r="D187" s="223"/>
      <c r="E187" s="224">
        <v>-24.25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117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5">
      <c r="A188" s="233">
        <v>20</v>
      </c>
      <c r="B188" s="234" t="s">
        <v>253</v>
      </c>
      <c r="C188" s="250" t="s">
        <v>254</v>
      </c>
      <c r="D188" s="235" t="s">
        <v>109</v>
      </c>
      <c r="E188" s="236">
        <v>231.51499999999999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6">
        <v>5.2999999999999998E-4</v>
      </c>
      <c r="O188" s="236">
        <f>ROUND(E188*N188,2)</f>
        <v>0.12</v>
      </c>
      <c r="P188" s="236">
        <v>0</v>
      </c>
      <c r="Q188" s="236">
        <f>ROUND(E188*P188,2)</f>
        <v>0</v>
      </c>
      <c r="R188" s="238"/>
      <c r="S188" s="238" t="s">
        <v>160</v>
      </c>
      <c r="T188" s="239" t="s">
        <v>111</v>
      </c>
      <c r="U188" s="222">
        <v>0.21</v>
      </c>
      <c r="V188" s="222">
        <f>ROUND(E188*U188,2)</f>
        <v>48.62</v>
      </c>
      <c r="W188" s="222"/>
      <c r="X188" s="222" t="s">
        <v>112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113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19"/>
      <c r="B189" s="220"/>
      <c r="C189" s="253" t="s">
        <v>255</v>
      </c>
      <c r="D189" s="241"/>
      <c r="E189" s="241"/>
      <c r="F189" s="241"/>
      <c r="G189" s="241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181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19"/>
      <c r="B190" s="220"/>
      <c r="C190" s="252" t="s">
        <v>256</v>
      </c>
      <c r="D190" s="223"/>
      <c r="E190" s="224">
        <v>120.74250000000001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117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19"/>
      <c r="B191" s="220"/>
      <c r="C191" s="252" t="s">
        <v>257</v>
      </c>
      <c r="D191" s="223"/>
      <c r="E191" s="224">
        <v>101.4225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117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19"/>
      <c r="B192" s="220"/>
      <c r="C192" s="252" t="s">
        <v>258</v>
      </c>
      <c r="D192" s="223"/>
      <c r="E192" s="224">
        <v>9.35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117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5">
      <c r="A193" s="226" t="s">
        <v>105</v>
      </c>
      <c r="B193" s="227" t="s">
        <v>74</v>
      </c>
      <c r="C193" s="249" t="s">
        <v>75</v>
      </c>
      <c r="D193" s="228"/>
      <c r="E193" s="229"/>
      <c r="F193" s="230"/>
      <c r="G193" s="230">
        <f>SUMIF(AG194:AG198,"&lt;&gt;NOR",G194:G198)</f>
        <v>0</v>
      </c>
      <c r="H193" s="230"/>
      <c r="I193" s="230">
        <f>SUM(I194:I198)</f>
        <v>0</v>
      </c>
      <c r="J193" s="230"/>
      <c r="K193" s="230">
        <f>SUM(K194:K198)</f>
        <v>0</v>
      </c>
      <c r="L193" s="230"/>
      <c r="M193" s="230">
        <f>SUM(M194:M198)</f>
        <v>0</v>
      </c>
      <c r="N193" s="229"/>
      <c r="O193" s="229">
        <f>SUM(O194:O198)</f>
        <v>0</v>
      </c>
      <c r="P193" s="229"/>
      <c r="Q193" s="229">
        <f>SUM(Q194:Q198)</f>
        <v>0</v>
      </c>
      <c r="R193" s="230"/>
      <c r="S193" s="230"/>
      <c r="T193" s="231"/>
      <c r="U193" s="225"/>
      <c r="V193" s="225">
        <f>SUM(V194:V198)</f>
        <v>69.349999999999994</v>
      </c>
      <c r="W193" s="225"/>
      <c r="X193" s="225"/>
      <c r="AG193" t="s">
        <v>106</v>
      </c>
    </row>
    <row r="194" spans="1:60" outlineLevel="1" x14ac:dyDescent="0.25">
      <c r="A194" s="242">
        <v>21</v>
      </c>
      <c r="B194" s="243" t="s">
        <v>259</v>
      </c>
      <c r="C194" s="254" t="s">
        <v>260</v>
      </c>
      <c r="D194" s="244" t="s">
        <v>171</v>
      </c>
      <c r="E194" s="245">
        <v>42.968490000000003</v>
      </c>
      <c r="F194" s="246"/>
      <c r="G194" s="247">
        <f>ROUND(E194*F194,2)</f>
        <v>0</v>
      </c>
      <c r="H194" s="246"/>
      <c r="I194" s="247">
        <f>ROUND(E194*H194,2)</f>
        <v>0</v>
      </c>
      <c r="J194" s="246"/>
      <c r="K194" s="247">
        <f>ROUND(E194*J194,2)</f>
        <v>0</v>
      </c>
      <c r="L194" s="247">
        <v>21</v>
      </c>
      <c r="M194" s="247">
        <f>G194*(1+L194/100)</f>
        <v>0</v>
      </c>
      <c r="N194" s="245">
        <v>0</v>
      </c>
      <c r="O194" s="245">
        <f>ROUND(E194*N194,2)</f>
        <v>0</v>
      </c>
      <c r="P194" s="245">
        <v>0</v>
      </c>
      <c r="Q194" s="245">
        <f>ROUND(E194*P194,2)</f>
        <v>0</v>
      </c>
      <c r="R194" s="247" t="s">
        <v>128</v>
      </c>
      <c r="S194" s="247" t="s">
        <v>111</v>
      </c>
      <c r="T194" s="248" t="s">
        <v>111</v>
      </c>
      <c r="U194" s="222">
        <v>0.94199999999999995</v>
      </c>
      <c r="V194" s="222">
        <f>ROUND(E194*U194,2)</f>
        <v>40.479999999999997</v>
      </c>
      <c r="W194" s="222"/>
      <c r="X194" s="222" t="s">
        <v>261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262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5">
      <c r="A195" s="242">
        <v>22</v>
      </c>
      <c r="B195" s="243" t="s">
        <v>263</v>
      </c>
      <c r="C195" s="254" t="s">
        <v>264</v>
      </c>
      <c r="D195" s="244" t="s">
        <v>171</v>
      </c>
      <c r="E195" s="245">
        <v>257.81094999999999</v>
      </c>
      <c r="F195" s="246"/>
      <c r="G195" s="247">
        <f>ROUND(E195*F195,2)</f>
        <v>0</v>
      </c>
      <c r="H195" s="246"/>
      <c r="I195" s="247">
        <f>ROUND(E195*H195,2)</f>
        <v>0</v>
      </c>
      <c r="J195" s="246"/>
      <c r="K195" s="247">
        <f>ROUND(E195*J195,2)</f>
        <v>0</v>
      </c>
      <c r="L195" s="247">
        <v>21</v>
      </c>
      <c r="M195" s="247">
        <f>G195*(1+L195/100)</f>
        <v>0</v>
      </c>
      <c r="N195" s="245">
        <v>0</v>
      </c>
      <c r="O195" s="245">
        <f>ROUND(E195*N195,2)</f>
        <v>0</v>
      </c>
      <c r="P195" s="245">
        <v>0</v>
      </c>
      <c r="Q195" s="245">
        <f>ROUND(E195*P195,2)</f>
        <v>0</v>
      </c>
      <c r="R195" s="247" t="s">
        <v>128</v>
      </c>
      <c r="S195" s="247" t="s">
        <v>111</v>
      </c>
      <c r="T195" s="248" t="s">
        <v>111</v>
      </c>
      <c r="U195" s="222">
        <v>0.105</v>
      </c>
      <c r="V195" s="222">
        <f>ROUND(E195*U195,2)</f>
        <v>27.07</v>
      </c>
      <c r="W195" s="222"/>
      <c r="X195" s="222" t="s">
        <v>261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262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33">
        <v>23</v>
      </c>
      <c r="B196" s="234" t="s">
        <v>265</v>
      </c>
      <c r="C196" s="250" t="s">
        <v>266</v>
      </c>
      <c r="D196" s="235" t="s">
        <v>171</v>
      </c>
      <c r="E196" s="236">
        <v>42.968490000000003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6">
        <v>0</v>
      </c>
      <c r="O196" s="236">
        <f>ROUND(E196*N196,2)</f>
        <v>0</v>
      </c>
      <c r="P196" s="236">
        <v>0</v>
      </c>
      <c r="Q196" s="236">
        <f>ROUND(E196*P196,2)</f>
        <v>0</v>
      </c>
      <c r="R196" s="238" t="s">
        <v>267</v>
      </c>
      <c r="S196" s="238" t="s">
        <v>111</v>
      </c>
      <c r="T196" s="239" t="s">
        <v>111</v>
      </c>
      <c r="U196" s="222">
        <v>4.2000000000000003E-2</v>
      </c>
      <c r="V196" s="222">
        <f>ROUND(E196*U196,2)</f>
        <v>1.8</v>
      </c>
      <c r="W196" s="222"/>
      <c r="X196" s="222" t="s">
        <v>261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262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5">
      <c r="A197" s="219"/>
      <c r="B197" s="220"/>
      <c r="C197" s="251" t="s">
        <v>268</v>
      </c>
      <c r="D197" s="240"/>
      <c r="E197" s="240"/>
      <c r="F197" s="240"/>
      <c r="G197" s="240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115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42">
        <v>24</v>
      </c>
      <c r="B198" s="243" t="s">
        <v>269</v>
      </c>
      <c r="C198" s="254" t="s">
        <v>270</v>
      </c>
      <c r="D198" s="244" t="s">
        <v>171</v>
      </c>
      <c r="E198" s="245">
        <v>42.968490000000003</v>
      </c>
      <c r="F198" s="246"/>
      <c r="G198" s="247">
        <f>ROUND(E198*F198,2)</f>
        <v>0</v>
      </c>
      <c r="H198" s="246"/>
      <c r="I198" s="247">
        <f>ROUND(E198*H198,2)</f>
        <v>0</v>
      </c>
      <c r="J198" s="246"/>
      <c r="K198" s="247">
        <f>ROUND(E198*J198,2)</f>
        <v>0</v>
      </c>
      <c r="L198" s="247">
        <v>21</v>
      </c>
      <c r="M198" s="247">
        <f>G198*(1+L198/100)</f>
        <v>0</v>
      </c>
      <c r="N198" s="245">
        <v>0</v>
      </c>
      <c r="O198" s="245">
        <f>ROUND(E198*N198,2)</f>
        <v>0</v>
      </c>
      <c r="P198" s="245">
        <v>0</v>
      </c>
      <c r="Q198" s="245">
        <f>ROUND(E198*P198,2)</f>
        <v>0</v>
      </c>
      <c r="R198" s="247"/>
      <c r="S198" s="247" t="s">
        <v>160</v>
      </c>
      <c r="T198" s="248" t="s">
        <v>111</v>
      </c>
      <c r="U198" s="222">
        <v>0</v>
      </c>
      <c r="V198" s="222">
        <f>ROUND(E198*U198,2)</f>
        <v>0</v>
      </c>
      <c r="W198" s="222"/>
      <c r="X198" s="222" t="s">
        <v>261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262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5">
      <c r="A199" s="226" t="s">
        <v>105</v>
      </c>
      <c r="B199" s="227" t="s">
        <v>77</v>
      </c>
      <c r="C199" s="249" t="s">
        <v>27</v>
      </c>
      <c r="D199" s="228"/>
      <c r="E199" s="229"/>
      <c r="F199" s="230"/>
      <c r="G199" s="230">
        <f>SUMIF(AG200:AG200,"&lt;&gt;NOR",G200:G200)</f>
        <v>0</v>
      </c>
      <c r="H199" s="230"/>
      <c r="I199" s="230">
        <f>SUM(I200:I200)</f>
        <v>0</v>
      </c>
      <c r="J199" s="230"/>
      <c r="K199" s="230">
        <f>SUM(K200:K200)</f>
        <v>0</v>
      </c>
      <c r="L199" s="230"/>
      <c r="M199" s="230">
        <f>SUM(M200:M200)</f>
        <v>0</v>
      </c>
      <c r="N199" s="229"/>
      <c r="O199" s="229">
        <f>SUM(O200:O200)</f>
        <v>0</v>
      </c>
      <c r="P199" s="229"/>
      <c r="Q199" s="229">
        <f>SUM(Q200:Q200)</f>
        <v>0</v>
      </c>
      <c r="R199" s="230"/>
      <c r="S199" s="230"/>
      <c r="T199" s="231"/>
      <c r="U199" s="225"/>
      <c r="V199" s="225">
        <f>SUM(V200:V200)</f>
        <v>0</v>
      </c>
      <c r="W199" s="225"/>
      <c r="X199" s="225"/>
      <c r="AG199" t="s">
        <v>106</v>
      </c>
    </row>
    <row r="200" spans="1:60" outlineLevel="1" x14ac:dyDescent="0.25">
      <c r="A200" s="233">
        <v>25</v>
      </c>
      <c r="B200" s="234" t="s">
        <v>271</v>
      </c>
      <c r="C200" s="250" t="s">
        <v>272</v>
      </c>
      <c r="D200" s="235" t="s">
        <v>273</v>
      </c>
      <c r="E200" s="236">
        <v>1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6">
        <v>0</v>
      </c>
      <c r="O200" s="236">
        <f>ROUND(E200*N200,2)</f>
        <v>0</v>
      </c>
      <c r="P200" s="236">
        <v>0</v>
      </c>
      <c r="Q200" s="236">
        <f>ROUND(E200*P200,2)</f>
        <v>0</v>
      </c>
      <c r="R200" s="238"/>
      <c r="S200" s="238" t="s">
        <v>111</v>
      </c>
      <c r="T200" s="239" t="s">
        <v>120</v>
      </c>
      <c r="U200" s="222">
        <v>0</v>
      </c>
      <c r="V200" s="222">
        <f>ROUND(E200*U200,2)</f>
        <v>0</v>
      </c>
      <c r="W200" s="222"/>
      <c r="X200" s="222" t="s">
        <v>274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275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5">
      <c r="A201" s="3"/>
      <c r="B201" s="4"/>
      <c r="C201" s="255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E201">
        <v>15</v>
      </c>
      <c r="AF201">
        <v>21</v>
      </c>
      <c r="AG201" t="s">
        <v>92</v>
      </c>
    </row>
    <row r="202" spans="1:60" x14ac:dyDescent="0.25">
      <c r="A202" s="215"/>
      <c r="B202" s="216" t="s">
        <v>29</v>
      </c>
      <c r="C202" s="256"/>
      <c r="D202" s="217"/>
      <c r="E202" s="218"/>
      <c r="F202" s="218"/>
      <c r="G202" s="232">
        <f>G8+G12+G17+G45+G69+G97+G100+G169+G193+G199</f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E202">
        <f>SUMIF(L7:L200,AE201,G7:G200)</f>
        <v>0</v>
      </c>
      <c r="AF202">
        <f>SUMIF(L7:L200,AF201,G7:G200)</f>
        <v>0</v>
      </c>
      <c r="AG202" t="s">
        <v>276</v>
      </c>
    </row>
    <row r="203" spans="1:60" x14ac:dyDescent="0.25">
      <c r="C203" s="257"/>
      <c r="D203" s="10"/>
      <c r="AG203" t="s">
        <v>277</v>
      </c>
    </row>
    <row r="204" spans="1:60" x14ac:dyDescent="0.25">
      <c r="D204" s="10"/>
    </row>
    <row r="205" spans="1:60" x14ac:dyDescent="0.25">
      <c r="D205" s="10"/>
    </row>
    <row r="206" spans="1:60" x14ac:dyDescent="0.25">
      <c r="D206" s="10"/>
    </row>
    <row r="207" spans="1:60" x14ac:dyDescent="0.25">
      <c r="D207" s="10"/>
    </row>
    <row r="208" spans="1:60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/>
  <mergeCells count="14">
    <mergeCell ref="C189:G189"/>
    <mergeCell ref="C197:G197"/>
    <mergeCell ref="C42:G42"/>
    <mergeCell ref="C71:G71"/>
    <mergeCell ref="C99:G99"/>
    <mergeCell ref="C125:G125"/>
    <mergeCell ref="C129:G129"/>
    <mergeCell ref="C165:G165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02 Pol'!Názvy_tisku</vt:lpstr>
      <vt:lpstr>oadresa</vt:lpstr>
      <vt:lpstr>Stavba!Objednatel</vt:lpstr>
      <vt:lpstr>Stavba!Objekt</vt:lpstr>
      <vt:lpstr>'2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2019-03-19T12:27:02Z</cp:lastPrinted>
  <dcterms:created xsi:type="dcterms:W3CDTF">2009-04-08T07:15:50Z</dcterms:created>
  <dcterms:modified xsi:type="dcterms:W3CDTF">2022-04-12T07:40:01Z</dcterms:modified>
</cp:coreProperties>
</file>