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dved\Desktop\"/>
    </mc:Choice>
  </mc:AlternateContent>
  <bookViews>
    <workbookView xWindow="0" yWindow="0" windowWidth="28800" windowHeight="12300"/>
  </bookViews>
  <sheets>
    <sheet name="Rekapitulace stavby" sheetId="1" r:id="rId1"/>
    <sheet name="001 - VRN" sheetId="2" r:id="rId2"/>
    <sheet name="101 - KOMUNIKACE" sheetId="3" r:id="rId3"/>
    <sheet name="Pokyny pro vyplnění" sheetId="4" r:id="rId4"/>
  </sheets>
  <definedNames>
    <definedName name="_xlnm._FilterDatabase" localSheetId="1" hidden="1">'001 - VRN'!$C$82:$K$107</definedName>
    <definedName name="_xlnm._FilterDatabase" localSheetId="2" hidden="1">'101 - KOMUNIKACE'!$C$85:$K$313</definedName>
    <definedName name="_xlnm.Print_Titles" localSheetId="1">'001 - VRN'!$82:$82</definedName>
    <definedName name="_xlnm.Print_Titles" localSheetId="2">'101 - KOMUNIKACE'!$85:$85</definedName>
    <definedName name="_xlnm.Print_Titles" localSheetId="0">'Rekapitulace stavby'!$52:$52</definedName>
    <definedName name="_xlnm.Print_Area" localSheetId="1">'001 - VRN'!$C$4:$J$39,'001 - VRN'!$C$45:$J$64,'001 - VRN'!$C$70:$K$107</definedName>
    <definedName name="_xlnm.Print_Area" localSheetId="2">'101 - KOMUNIKACE'!$C$4:$J$39,'101 - KOMUNIKACE'!$C$45:$J$67,'101 - KOMUNIKACE'!$C$73:$K$313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311" i="3"/>
  <c r="BH311" i="3"/>
  <c r="BG311" i="3"/>
  <c r="BF311" i="3"/>
  <c r="T311" i="3"/>
  <c r="T310" i="3"/>
  <c r="R311" i="3"/>
  <c r="R310" i="3" s="1"/>
  <c r="P311" i="3"/>
  <c r="P310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4" i="3"/>
  <c r="BH294" i="3"/>
  <c r="BG294" i="3"/>
  <c r="BF294" i="3"/>
  <c r="T294" i="3"/>
  <c r="R294" i="3"/>
  <c r="P294" i="3"/>
  <c r="BI284" i="3"/>
  <c r="BH284" i="3"/>
  <c r="BG284" i="3"/>
  <c r="BF284" i="3"/>
  <c r="T284" i="3"/>
  <c r="R284" i="3"/>
  <c r="P284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F80" i="3"/>
  <c r="E78" i="3"/>
  <c r="F52" i="3"/>
  <c r="E50" i="3"/>
  <c r="J24" i="3"/>
  <c r="E24" i="3"/>
  <c r="J55" i="3" s="1"/>
  <c r="J23" i="3"/>
  <c r="J21" i="3"/>
  <c r="E21" i="3"/>
  <c r="J82" i="3" s="1"/>
  <c r="J20" i="3"/>
  <c r="J18" i="3"/>
  <c r="E18" i="3"/>
  <c r="F83" i="3" s="1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 s="1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6" i="2"/>
  <c r="BH86" i="2"/>
  <c r="BG86" i="2"/>
  <c r="BF86" i="2"/>
  <c r="T86" i="2"/>
  <c r="T85" i="2"/>
  <c r="R86" i="2"/>
  <c r="R85" i="2" s="1"/>
  <c r="P86" i="2"/>
  <c r="P85" i="2" s="1"/>
  <c r="F77" i="2"/>
  <c r="E75" i="2"/>
  <c r="F52" i="2"/>
  <c r="E50" i="2"/>
  <c r="J24" i="2"/>
  <c r="E24" i="2"/>
  <c r="J80" i="2" s="1"/>
  <c r="J23" i="2"/>
  <c r="J21" i="2"/>
  <c r="E21" i="2"/>
  <c r="J79" i="2" s="1"/>
  <c r="J20" i="2"/>
  <c r="J18" i="2"/>
  <c r="E18" i="2"/>
  <c r="F80" i="2" s="1"/>
  <c r="J17" i="2"/>
  <c r="J15" i="2"/>
  <c r="E15" i="2"/>
  <c r="F79" i="2" s="1"/>
  <c r="J14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150" i="3"/>
  <c r="BK235" i="3"/>
  <c r="BK95" i="2"/>
  <c r="J103" i="3"/>
  <c r="BK191" i="3"/>
  <c r="BK104" i="2"/>
  <c r="BK166" i="3"/>
  <c r="J106" i="3"/>
  <c r="J158" i="3"/>
  <c r="BK119" i="3"/>
  <c r="BK246" i="3"/>
  <c r="BK284" i="3"/>
  <c r="J219" i="3"/>
  <c r="BK271" i="3"/>
  <c r="J97" i="3"/>
  <c r="J256" i="3"/>
  <c r="J252" i="3"/>
  <c r="J175" i="3"/>
  <c r="J187" i="3"/>
  <c r="BK126" i="3"/>
  <c r="BK276" i="3"/>
  <c r="J181" i="3"/>
  <c r="BK115" i="3"/>
  <c r="BK249" i="3"/>
  <c r="BK172" i="3"/>
  <c r="BK100" i="3"/>
  <c r="J276" i="3"/>
  <c r="BK106" i="3"/>
  <c r="BK100" i="2"/>
  <c r="J100" i="3"/>
  <c r="J86" i="2"/>
  <c r="BK175" i="3"/>
  <c r="BK154" i="3"/>
  <c r="J169" i="3"/>
  <c r="BK259" i="3"/>
  <c r="BK238" i="3"/>
  <c r="BK229" i="3"/>
  <c r="J91" i="2"/>
  <c r="BK136" i="3"/>
  <c r="BK187" i="3"/>
  <c r="BK97" i="3"/>
  <c r="BK252" i="3"/>
  <c r="J139" i="3"/>
  <c r="J311" i="3"/>
  <c r="BK201" i="3"/>
  <c r="J154" i="3"/>
  <c r="J89" i="3"/>
  <c r="BK139" i="3"/>
  <c r="BK123" i="3"/>
  <c r="BK302" i="3"/>
  <c r="BK129" i="3"/>
  <c r="F36" i="2"/>
  <c r="BK158" i="3"/>
  <c r="J216" i="3"/>
  <c r="J191" i="3"/>
  <c r="BK91" i="2"/>
  <c r="BK212" i="3"/>
  <c r="BK205" i="3"/>
  <c r="BK94" i="3"/>
  <c r="BK169" i="3"/>
  <c r="J266" i="3"/>
  <c r="BK89" i="3"/>
  <c r="J259" i="3"/>
  <c r="J262" i="3"/>
  <c r="BK307" i="3"/>
  <c r="BK181" i="3"/>
  <c r="J172" i="3"/>
  <c r="J307" i="3"/>
  <c r="J95" i="2"/>
  <c r="BK178" i="3"/>
  <c r="F35" i="2"/>
  <c r="J166" i="3"/>
  <c r="F34" i="2"/>
  <c r="BK150" i="3"/>
  <c r="J294" i="3"/>
  <c r="J178" i="3"/>
  <c r="J302" i="3"/>
  <c r="BK219" i="3"/>
  <c r="J34" i="2"/>
  <c r="F37" i="2"/>
  <c r="J142" i="3"/>
  <c r="J104" i="2"/>
  <c r="J119" i="3"/>
  <c r="J129" i="3"/>
  <c r="BK110" i="3"/>
  <c r="J146" i="3"/>
  <c r="J133" i="3"/>
  <c r="BK256" i="3"/>
  <c r="BK146" i="3"/>
  <c r="J205" i="3"/>
  <c r="J115" i="3"/>
  <c r="J232" i="3"/>
  <c r="J94" i="3"/>
  <c r="J271" i="3"/>
  <c r="BK294" i="3"/>
  <c r="BK262" i="3"/>
  <c r="BK266" i="3"/>
  <c r="J110" i="3"/>
  <c r="AS54" i="1"/>
  <c r="BK86" i="2"/>
  <c r="J136" i="3"/>
  <c r="J100" i="2"/>
  <c r="J238" i="3"/>
  <c r="J212" i="3"/>
  <c r="BK216" i="3"/>
  <c r="BK103" i="3"/>
  <c r="J123" i="3"/>
  <c r="J209" i="3"/>
  <c r="J249" i="3"/>
  <c r="J201" i="3"/>
  <c r="J235" i="3"/>
  <c r="BK133" i="3"/>
  <c r="BK232" i="3"/>
  <c r="J184" i="3"/>
  <c r="BK209" i="3"/>
  <c r="J229" i="3"/>
  <c r="BK184" i="3"/>
  <c r="J246" i="3"/>
  <c r="BK311" i="3"/>
  <c r="BK142" i="3"/>
  <c r="J126" i="3"/>
  <c r="J284" i="3"/>
  <c r="P90" i="2" l="1"/>
  <c r="T90" i="2"/>
  <c r="P99" i="2"/>
  <c r="R99" i="2"/>
  <c r="T88" i="3"/>
  <c r="T157" i="3"/>
  <c r="P265" i="3"/>
  <c r="R88" i="3"/>
  <c r="R157" i="3"/>
  <c r="R265" i="3"/>
  <c r="BK88" i="3"/>
  <c r="J88" i="3"/>
  <c r="J61" i="3" s="1"/>
  <c r="BK149" i="3"/>
  <c r="J149" i="3"/>
  <c r="J62" i="3"/>
  <c r="R149" i="3"/>
  <c r="P200" i="3"/>
  <c r="P88" i="3"/>
  <c r="P149" i="3"/>
  <c r="T149" i="3"/>
  <c r="R200" i="3"/>
  <c r="BK200" i="3"/>
  <c r="J200" i="3"/>
  <c r="J64" i="3" s="1"/>
  <c r="T265" i="3"/>
  <c r="BK90" i="2"/>
  <c r="J90" i="2"/>
  <c r="J62" i="2"/>
  <c r="R90" i="2"/>
  <c r="R84" i="2" s="1"/>
  <c r="R83" i="2" s="1"/>
  <c r="BK99" i="2"/>
  <c r="J99" i="2"/>
  <c r="J63" i="2"/>
  <c r="T99" i="2"/>
  <c r="P157" i="3"/>
  <c r="BK265" i="3"/>
  <c r="J265" i="3" s="1"/>
  <c r="J65" i="3" s="1"/>
  <c r="BK157" i="3"/>
  <c r="J157" i="3"/>
  <c r="J63" i="3" s="1"/>
  <c r="T200" i="3"/>
  <c r="BK310" i="3"/>
  <c r="J310" i="3"/>
  <c r="J66" i="3"/>
  <c r="BK85" i="2"/>
  <c r="J85" i="2" s="1"/>
  <c r="J61" i="2" s="1"/>
  <c r="F55" i="3"/>
  <c r="BE115" i="3"/>
  <c r="BE119" i="3"/>
  <c r="BE123" i="3"/>
  <c r="BE129" i="3"/>
  <c r="BE142" i="3"/>
  <c r="BE150" i="3"/>
  <c r="BE178" i="3"/>
  <c r="BE181" i="3"/>
  <c r="BE205" i="3"/>
  <c r="BE235" i="3"/>
  <c r="BE266" i="3"/>
  <c r="BE294" i="3"/>
  <c r="BE302" i="3"/>
  <c r="F82" i="3"/>
  <c r="BE89" i="3"/>
  <c r="BE100" i="3"/>
  <c r="BE103" i="3"/>
  <c r="BE106" i="3"/>
  <c r="BE136" i="3"/>
  <c r="BE146" i="3"/>
  <c r="BE158" i="3"/>
  <c r="BE175" i="3"/>
  <c r="BE216" i="3"/>
  <c r="J80" i="3"/>
  <c r="J83" i="3"/>
  <c r="BE97" i="3"/>
  <c r="E76" i="3"/>
  <c r="BE110" i="3"/>
  <c r="BE184" i="3"/>
  <c r="BE187" i="3"/>
  <c r="BE191" i="3"/>
  <c r="BE212" i="3"/>
  <c r="BE219" i="3"/>
  <c r="BE252" i="3"/>
  <c r="BE276" i="3"/>
  <c r="BE94" i="3"/>
  <c r="BE154" i="3"/>
  <c r="BE232" i="3"/>
  <c r="BE307" i="3"/>
  <c r="BE126" i="3"/>
  <c r="BE139" i="3"/>
  <c r="BE166" i="3"/>
  <c r="BE169" i="3"/>
  <c r="BE172" i="3"/>
  <c r="BE209" i="3"/>
  <c r="BE259" i="3"/>
  <c r="J54" i="3"/>
  <c r="BE133" i="3"/>
  <c r="BE201" i="3"/>
  <c r="BE229" i="3"/>
  <c r="BE256" i="3"/>
  <c r="BE311" i="3"/>
  <c r="BE238" i="3"/>
  <c r="BE246" i="3"/>
  <c r="BE249" i="3"/>
  <c r="BE262" i="3"/>
  <c r="BE271" i="3"/>
  <c r="BE284" i="3"/>
  <c r="BD55" i="1"/>
  <c r="BA55" i="1"/>
  <c r="E48" i="2"/>
  <c r="J52" i="2"/>
  <c r="F54" i="2"/>
  <c r="J54" i="2"/>
  <c r="F55" i="2"/>
  <c r="J55" i="2"/>
  <c r="BE86" i="2"/>
  <c r="BE91" i="2"/>
  <c r="BE95" i="2"/>
  <c r="BE100" i="2"/>
  <c r="BE104" i="2"/>
  <c r="BB55" i="1"/>
  <c r="BC55" i="1"/>
  <c r="AW55" i="1"/>
  <c r="F34" i="3"/>
  <c r="BA56" i="1" s="1"/>
  <c r="BA54" i="1" s="1"/>
  <c r="W30" i="1" s="1"/>
  <c r="J34" i="3"/>
  <c r="AW56" i="1" s="1"/>
  <c r="F35" i="3"/>
  <c r="BB56" i="1" s="1"/>
  <c r="BB54" i="1" s="1"/>
  <c r="W31" i="1" s="1"/>
  <c r="F37" i="3"/>
  <c r="BD56" i="1" s="1"/>
  <c r="BD54" i="1" s="1"/>
  <c r="W33" i="1" s="1"/>
  <c r="F36" i="3"/>
  <c r="BC56" i="1" s="1"/>
  <c r="BC54" i="1" s="1"/>
  <c r="W32" i="1" s="1"/>
  <c r="P84" i="2" l="1"/>
  <c r="P83" i="2"/>
  <c r="AU55" i="1"/>
  <c r="R87" i="3"/>
  <c r="R86" i="3"/>
  <c r="T87" i="3"/>
  <c r="T86" i="3"/>
  <c r="P87" i="3"/>
  <c r="P86" i="3" s="1"/>
  <c r="AU56" i="1" s="1"/>
  <c r="AU54" i="1" s="1"/>
  <c r="T84" i="2"/>
  <c r="T83" i="2"/>
  <c r="BK84" i="2"/>
  <c r="J84" i="2"/>
  <c r="J60" i="2"/>
  <c r="BK87" i="3"/>
  <c r="J87" i="3"/>
  <c r="J60" i="3"/>
  <c r="AY54" i="1"/>
  <c r="J33" i="3"/>
  <c r="AV56" i="1" s="1"/>
  <c r="AT56" i="1" s="1"/>
  <c r="AW54" i="1"/>
  <c r="AK30" i="1" s="1"/>
  <c r="F33" i="2"/>
  <c r="AZ55" i="1"/>
  <c r="AX54" i="1"/>
  <c r="J33" i="2"/>
  <c r="AV55" i="1" s="1"/>
  <c r="AT55" i="1" s="1"/>
  <c r="F33" i="3"/>
  <c r="AZ56" i="1" s="1"/>
  <c r="BK83" i="2" l="1"/>
  <c r="J83" i="2"/>
  <c r="BK86" i="3"/>
  <c r="J86" i="3"/>
  <c r="J30" i="2"/>
  <c r="AG55" i="1"/>
  <c r="J30" i="3"/>
  <c r="AG56" i="1"/>
  <c r="AZ54" i="1"/>
  <c r="W29" i="1" s="1"/>
  <c r="J39" i="2" l="1"/>
  <c r="J39" i="3"/>
  <c r="J59" i="2"/>
  <c r="J59" i="3"/>
  <c r="AN56" i="1"/>
  <c r="AN55" i="1"/>
  <c r="AV54" i="1"/>
  <c r="AK29" i="1" s="1"/>
  <c r="AG54" i="1"/>
  <c r="AK26" i="1"/>
  <c r="AK35" i="1" l="1"/>
  <c r="AT54" i="1"/>
  <c r="AN54" i="1"/>
</calcChain>
</file>

<file path=xl/sharedStrings.xml><?xml version="1.0" encoding="utf-8"?>
<sst xmlns="http://schemas.openxmlformats.org/spreadsheetml/2006/main" count="2814" uniqueCount="703">
  <si>
    <t>Export Komplet</t>
  </si>
  <si>
    <t>VZ</t>
  </si>
  <si>
    <t>2.0</t>
  </si>
  <si>
    <t>ZAMOK</t>
  </si>
  <si>
    <t>False</t>
  </si>
  <si>
    <t>{f72e46c3-9ed5-46c9-ab65-0351f085d88f}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</si>
  <si>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</si>
  <si>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</si>
  <si>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</si>
  <si>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</si>
  <si>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</si>
  <si>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</si>
  <si>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</si>
  <si>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</si>
  <si>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</si>
  <si>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</si>
  <si>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</si>
  <si>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III/18051 CHOTÍKOVSKÁ UL., PLZEŇ – MALESICE, ÚPRAVA SMĚROVÉHO OBLOUKU</t>
  </si>
  <si>
    <t>KSO:</t>
  </si>
  <si>
    <t>822 24</t>
  </si>
  <si>
    <t>CC-CZ:</t>
  </si>
  <si>
    <t>21121</t>
  </si>
  <si>
    <t>Místo:</t>
  </si>
  <si>
    <t xml:space="preserve"> </t>
  </si>
  <si>
    <t>Datum:</t>
  </si>
  <si>
    <t>11. 6. 2021</t>
  </si>
  <si>
    <t>CZ-CPV:</t>
  </si>
  <si>
    <t>45233000-9</t>
  </si>
  <si>
    <t>CZ-CPA:</t>
  </si>
  <si>
    <t>42.11.20</t>
  </si>
  <si>
    <t>Zadavatel:</t>
  </si>
  <si>
    <t>IČ:</t>
  </si>
  <si>
    <t/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</si>
  <si>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</si>
  <si>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</si>
  <si>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</si>
  <si>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</si>
  <si>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</si>
  <si>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</si>
  <si>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</si>
  <si>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</si>
  <si>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</si>
  <si>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</si>
  <si>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</si>
  <si>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</si>
  <si>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</si>
  <si>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</si>
  <si>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</si>
  <si>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</si>
  <si>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</si>
  <si>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</si>
  <si>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</si>
  <si>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</si>
  <si>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</si>
  <si>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</si>
  <si>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</si>
  <si>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</si>
  <si>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</si>
  <si>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</si>
  <si>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</si>
  <si>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</si>
  <si>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</si>
  <si>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</si>
  <si>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</si>
  <si>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</si>
  <si>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</si>
  <si>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</si>
  <si>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</si>
  <si>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</si>
  <si>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</si>
  <si>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</si>
  <si>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</si>
  <si>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</si>
  <si>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</si>
  <si>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</si>
  <si>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</si>
  <si>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</si>
  <si>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</si>
  <si>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</si>
  <si>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</si>
  <si>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</si>
  <si>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VRN</t>
  </si>
  <si>
    <t>STA</t>
  </si>
  <si>
    <t>1</t>
  </si>
  <si>
    <t>{6459682f-71e3-495b-b950-96ced24de51f}</t>
  </si>
  <si>
    <t>2</t>
  </si>
  <si>
    <t>101</t>
  </si>
  <si>
    <t>KOMUNIKACE</t>
  </si>
  <si>
    <t>{79339225-ceb5-4da4-949c-fc2a1d233584}</t>
  </si>
  <si>
    <t>KRYCÍ LIST SOUPISU PRACÍ</t>
  </si>
  <si>
    <t>Objekt:</t>
  </si>
  <si>
    <t>001 -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</si>
  <si>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</si>
  <si>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</si>
  <si>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</si>
  <si>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</si>
  <si>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</si>
  <si>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</si>
  <si>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</si>
  <si>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</si>
  <si>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</si>
  <si>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</si>
  <si>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</si>
  <si>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</si>
  <si>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</si>
  <si>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</si>
  <si>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</si>
  <si>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</si>
  <si>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</si>
  <si>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</si>
  <si>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</si>
  <si>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</si>
  <si>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</si>
  <si>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</si>
  <si>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</si>
  <si>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</si>
  <si>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</si>
  <si>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</si>
  <si>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</si>
  <si>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</si>
  <si>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před a při provádění stavby</t>
  </si>
  <si>
    <t>KČ</t>
  </si>
  <si>
    <t>CS ÚRS 2022 01</t>
  </si>
  <si>
    <t>4</t>
  </si>
  <si>
    <t>1615922945</t>
  </si>
  <si>
    <t>PP</t>
  </si>
  <si>
    <t>Online PSC</t>
  </si>
  <si>
    <t>https://podminky.urs.cz/item/CS_URS_2022_01/012203000</t>
  </si>
  <si>
    <t>P</t>
  </si>
  <si>
    <t>Poznámka k položce:_x000D_
Poznámka k položce: _x000D_
-VYTÝČENÍ INŽENÝRSKÝCH SÍTÍ NA STAVENIŠTI VČETNĚ OBNOVENÍ SPRÁVCŮ SÍTÍ PO DOBU VÝSTAVBY PRO VŠECHNY OBJEKTY STAVBY _x000D_
-GEODETICKÉ PRÁCE PO CELOU DOBU VÝSTAVBY PRO VŠECHNY OBJEKTY STAVBY_x000D_
- PO ODFRÉZOVÁNÍ,PO PRVNÍ A DRUHÉ VRSTVĚ-  geodeticky a přiložit do závěrečné zprávy</t>
  </si>
  <si>
    <t>VRN3</t>
  </si>
  <si>
    <t>Zařízení staveniště</t>
  </si>
  <si>
    <t>030001000</t>
  </si>
  <si>
    <t>727092630</t>
  </si>
  <si>
    <t>https://podminky.urs.cz/item/CS_URS_2022_01/030001000</t>
  </si>
  <si>
    <t>Poznámka k položce:_x000D_
Poznámka k položce: 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</t>
  </si>
  <si>
    <t>3</t>
  </si>
  <si>
    <t>034503000</t>
  </si>
  <si>
    <t>Informační tabule na staveništi</t>
  </si>
  <si>
    <t>1509212986</t>
  </si>
  <si>
    <t>https://podminky.urs.cz/item/CS_URS_2022_01/034503000</t>
  </si>
  <si>
    <t>Poznámka k položce:_x000D_
Poznámka k položce: DLE GRAFICKÉHO NÁVRHU A POČTU UVEDENÉHO V ZD</t>
  </si>
  <si>
    <t>VRN4</t>
  </si>
  <si>
    <t>Inženýrská činnost</t>
  </si>
  <si>
    <t>040001000</t>
  </si>
  <si>
    <t>863246537</t>
  </si>
  <si>
    <t>https://podminky.urs.cz/item/CS_URS_2022_01/040001000</t>
  </si>
  <si>
    <t xml:space="preserve">Poznámka k položce:_x000D_
Poznámka k položce:_x000D_
 NAPŘ. NÁKLADY NA  ZKOUŠKY A OSTATNÍ MĚŘENÍ, VYŘÍZENÍ UZAVÍREK A OBJÍZDNÝCH TRAS , </t>
  </si>
  <si>
    <t>043002000</t>
  </si>
  <si>
    <t>Zkoušky a ostatní měření</t>
  </si>
  <si>
    <t>kpl</t>
  </si>
  <si>
    <t>1024</t>
  </si>
  <si>
    <t>-884334014</t>
  </si>
  <si>
    <t>https://podminky.urs.cz/item/CS_URS_2022_01/043002000</t>
  </si>
  <si>
    <t>Poznámka k položce:_x000D_
zkoušky hutnící, na asf. vrstvách a otatní nutné pro správné provedení stavby dle ČSN</t>
  </si>
  <si>
    <t>101 -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</si>
  <si>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</si>
  <si>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</si>
  <si>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</si>
  <si>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</si>
  <si>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</si>
  <si>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</si>
  <si>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</si>
  <si>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</si>
  <si>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</si>
  <si>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</si>
  <si>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</si>
  <si>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</si>
  <si>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</si>
  <si>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2136347401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</si>
  <si>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</si>
  <si>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</si>
  <si>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VV</t>
  </si>
  <si>
    <t>CHODNÍK + VJEZD STÁV. CHODNÍK</t>
  </si>
  <si>
    <t>122</t>
  </si>
  <si>
    <t>113154124</t>
  </si>
  <si>
    <t>Frézování živičného krytu tl 120 mm pruh š 1 m pl do 500 m2 bez překážek v trase</t>
  </si>
  <si>
    <t>-1146291966</t>
  </si>
  <si>
    <t>Frézování živičného podkladu nebo krytu s naložením na dopravní prostředek plochy do 500 m2 bez překážek v trase pruhu šířky přes 0,5 m do 1 m, tloušťky vrstvy 120 mm</t>
  </si>
  <si>
    <t>https://podminky.urs.cz/item/CS_URS_2022_01/113154124</t>
  </si>
  <si>
    <t>113202111</t>
  </si>
  <si>
    <t>Vytrhání obrub krajníků obrubníků stojatých</t>
  </si>
  <si>
    <t>m</t>
  </si>
  <si>
    <t>2072172227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</si>
  <si>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</si>
  <si>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</si>
  <si>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113203111</t>
  </si>
  <si>
    <t>Vytrhání obrub z  kostek - přídlažba</t>
  </si>
  <si>
    <t>423456962</t>
  </si>
  <si>
    <t>Vytrhání obrub s vybouráním lože, s přemístěním hmot na skládku na vzdálenost do 3 m nebo s naložením na dopravní prostředek z kostek - přídlažba</t>
  </si>
  <si>
    <t>https://podminky.urs.cz/item/CS_URS_2022_01/113203111</t>
  </si>
  <si>
    <t>113204111</t>
  </si>
  <si>
    <t>Vytrhání obrub záhonových</t>
  </si>
  <si>
    <t>392851651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</si>
  <si>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</si>
  <si>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</si>
  <si>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6</t>
  </si>
  <si>
    <t>122252113</t>
  </si>
  <si>
    <t>Vykopávky v zemnících na suchu pro silnice a dálnice v hornině třídy těžitelnosti I objem do 100 m3 strojně</t>
  </si>
  <si>
    <t>m3</t>
  </si>
  <si>
    <t>1564801469</t>
  </si>
  <si>
    <t>Vykopávky v zemnících na suchu pro silnice a dálnice strojně zapažené i nezapažené v hornině třídy těžitelnosti I do 100 m3</t>
  </si>
  <si>
    <t>https://podminky.urs.cz/item/CS_URS_2022_01/122252113</t>
  </si>
  <si>
    <t>25*0,5</t>
  </si>
  <si>
    <t>7</t>
  </si>
  <si>
    <t>132112111</t>
  </si>
  <si>
    <t>Hloubení rýh š do 800 mm v soudržných horninách třídy těžitelnosti I, skupiny 1 a 2 ručně</t>
  </si>
  <si>
    <t>16695724</t>
  </si>
  <si>
    <t>Hloubení rýh šířky do 800 mm ručně zapažených i nezapažených, s urovnáním dna do předepsaného profilu a spádu v hornině třídy těžitelnosti I skupiny 1 a 2 soudržných</t>
  </si>
  <si>
    <t>https://podminky.urs.cz/item/CS_URS_2022_01/132112111</t>
  </si>
  <si>
    <t>Poznámka k položce:_x000D_
obnažení telefonního kabelu pro dodatečnou ochranu</t>
  </si>
  <si>
    <t>2*0,8*1</t>
  </si>
  <si>
    <t>8</t>
  </si>
  <si>
    <t>162651112</t>
  </si>
  <si>
    <t>Vodorovné přemístění do 5000 m výkopku/sypaniny z horniny třídy těžitelnosti I, skupiny 1 až 3</t>
  </si>
  <si>
    <t>-913500212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</si>
  <si>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</si>
  <si>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</si>
  <si>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>12,5+1,6</t>
  </si>
  <si>
    <t>9</t>
  </si>
  <si>
    <t>174111101</t>
  </si>
  <si>
    <t>Zásyp jam, šachet rýh nebo kolem objektů sypaninou se zhutněním ručně</t>
  </si>
  <si>
    <t>-1296605740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</si>
  <si>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</si>
  <si>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</si>
  <si>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0,5*0,8*2</t>
  </si>
  <si>
    <t>10</t>
  </si>
  <si>
    <t>M</t>
  </si>
  <si>
    <t>58344197</t>
  </si>
  <si>
    <t>štěrkodrť frakce 0/63</t>
  </si>
  <si>
    <t>t</t>
  </si>
  <si>
    <t>1245158801</t>
  </si>
  <si>
    <t>0,8*2 'Přepočtené koeficientem množství</t>
  </si>
  <si>
    <t>11</t>
  </si>
  <si>
    <t>181311103</t>
  </si>
  <si>
    <t>Rozprostření ornice tl vrstvy do 200 mm v rovině nebo ve svahu do 1:5 ručně</t>
  </si>
  <si>
    <t>804280732</t>
  </si>
  <si>
    <t>Rozprostření a urovnání ornice v rovině nebo ve svahu sklonu do 1:5 ručně při souvislé ploše, tl. vrstvy do 200 mm</t>
  </si>
  <si>
    <t>https://podminky.urs.cz/item/CS_URS_2022_01/181311103</t>
  </si>
  <si>
    <t>12</t>
  </si>
  <si>
    <t>10364101</t>
  </si>
  <si>
    <t>zemina pro terénní úpravy -  ornice</t>
  </si>
  <si>
    <t>-1636709920</t>
  </si>
  <si>
    <t>15*0,1</t>
  </si>
  <si>
    <t>1,5*2 'Přepočtené koeficientem množství</t>
  </si>
  <si>
    <t>13</t>
  </si>
  <si>
    <t>181411131</t>
  </si>
  <si>
    <t>Založení parkového trávníku výsevem plochy do 1000 m2 v rovině a ve svahu do 1:5</t>
  </si>
  <si>
    <t>506327052</t>
  </si>
  <si>
    <t>Založení trávníku na půdě předem připravené plochy do 1000 m2 výsevem včetně utažení parkového v rovině nebo na svahu do 1:5</t>
  </si>
  <si>
    <t>https://podminky.urs.cz/item/CS_URS_2022_01/181411131</t>
  </si>
  <si>
    <t>14</t>
  </si>
  <si>
    <t>00572410</t>
  </si>
  <si>
    <t>osivo směs travní parková</t>
  </si>
  <si>
    <t>kg</t>
  </si>
  <si>
    <t>-90020444</t>
  </si>
  <si>
    <t>15*0,02 'Přepočtené koeficientem množství</t>
  </si>
  <si>
    <t>181911101</t>
  </si>
  <si>
    <t>Úprava pláně v hornině třídy těžitelnosti I, skupiny 1 až 2 bez zhutnění ručně</t>
  </si>
  <si>
    <t>1052622658</t>
  </si>
  <si>
    <t>Úprava pláně vyrovnáním výškových rozdílů ručně v hornině třídy těžitelnosti I skupiny 1 a 2 bez zhutnění</t>
  </si>
  <si>
    <t>https://podminky.urs.cz/item/CS_URS_2022_01/181911101</t>
  </si>
  <si>
    <t>16</t>
  </si>
  <si>
    <t>181911102</t>
  </si>
  <si>
    <t>Úprava pláně v hornině třídy těžitelnosti I, skupiny 1 až 2 se zhutněním ručně</t>
  </si>
  <si>
    <t>201879028</t>
  </si>
  <si>
    <t>Úprava pláně vyrovnáním výškových rozdílů ručně v hornině třídy těžitelnosti I skupiny 1 a 2 se zhutněním</t>
  </si>
  <si>
    <t>https://podminky.urs.cz/item/CS_URS_2022_01/181911102</t>
  </si>
  <si>
    <t>25+62+23</t>
  </si>
  <si>
    <t>17</t>
  </si>
  <si>
    <t>999100100</t>
  </si>
  <si>
    <t xml:space="preserve">Sanace - Výměna nevhodné podložní zeminy (odkop zeminy, odvoz, skládkovné, dovoz vhodného materiálu - LOMOVÝ KÁMEN 0-125   TL. MIN 300mm  </t>
  </si>
  <si>
    <t>-1790769742</t>
  </si>
  <si>
    <t>Sanace - Výměna nevhodné podložní zeminy (odkop zeminy, odvoz, skládkovné, dovoz vhodného materiálu - LOMOVÝ KÁMEN 0-125   TL. MIN 300mm  (po dohodě lze nahradit betonovým recyklkátem s certifikátem a průkazem o shodě)
 vč. nákupu, pokládka se zhutněním)</t>
  </si>
  <si>
    <t>25*0,3</t>
  </si>
  <si>
    <t>Zakládání</t>
  </si>
  <si>
    <t>18</t>
  </si>
  <si>
    <t>213141111</t>
  </si>
  <si>
    <t>Zřízení vrstvy z geotextilie v rovině nebo ve sklonu do 1:5 š do 3 m</t>
  </si>
  <si>
    <t>-669712265</t>
  </si>
  <si>
    <t>Zřízení vrstvy z geotextilie filtrační, separační, odvodňovací, ochranné, výztužné nebo protierozní v rovině nebo ve sklonu do 1:5, šířky do 3 m</t>
  </si>
  <si>
    <t>https://podminky.urs.cz/item/CS_URS_2022_01/213141111</t>
  </si>
  <si>
    <t>25</t>
  </si>
  <si>
    <t>19</t>
  </si>
  <si>
    <t>69311199</t>
  </si>
  <si>
    <t>geotextilie netkaná PES+PP 300 g/m2</t>
  </si>
  <si>
    <t>-507617063</t>
  </si>
  <si>
    <t>25*1,1 'Přepočtené koeficientem množství</t>
  </si>
  <si>
    <t>Komunikace pozemní</t>
  </si>
  <si>
    <t>20</t>
  </si>
  <si>
    <t>564831111</t>
  </si>
  <si>
    <t>Podklad ze štěrkodrtě ŠD tl 100 mm</t>
  </si>
  <si>
    <t>501364767</t>
  </si>
  <si>
    <t>Podklad ze štěrkodrti ŠD s rozprostřením a zhutněním, po zhutnění tl. 100 mm</t>
  </si>
  <si>
    <t>https://podminky.urs.cz/item/CS_URS_2022_01/564831111</t>
  </si>
  <si>
    <t xml:space="preserve">VYROVNÁVKY POD CHODNÍKY </t>
  </si>
  <si>
    <t>62</t>
  </si>
  <si>
    <t>VYROVNÁVKY POD VJEZDY</t>
  </si>
  <si>
    <t>23</t>
  </si>
  <si>
    <t>Součet</t>
  </si>
  <si>
    <t>564861111</t>
  </si>
  <si>
    <t>Podklad ze štěrkodrtě ŠD tl 200 mm</t>
  </si>
  <si>
    <t>-669904385</t>
  </si>
  <si>
    <t>Podklad ze štěrkodrti ŠD s rozprostřením a zhutněním, po zhutnění tl. 200 mm</t>
  </si>
  <si>
    <t>https://podminky.urs.cz/item/CS_URS_2022_01/564861111</t>
  </si>
  <si>
    <t>22</t>
  </si>
  <si>
    <t>565155101</t>
  </si>
  <si>
    <t>Asfaltový beton vrstva podkladní ACP 16 (obalované kamenivo OKS) tl 70 mm š do 1,5 m</t>
  </si>
  <si>
    <t>-1745105436</t>
  </si>
  <si>
    <t>Asfaltový beton vrstva podkladní ACP 16 (obalované kamenivo střednězrnné - OKS) s rozprostřením a zhutněním v pruhu šířky do 1,5 m, po zhutnění tl. 70 mm</t>
  </si>
  <si>
    <t>https://podminky.urs.cz/item/CS_URS_2022_01/565155101</t>
  </si>
  <si>
    <t>567132113</t>
  </si>
  <si>
    <t>Podklad ze směsi stmelené cementem SC C 8/10 (KSC I) tl 180 mm</t>
  </si>
  <si>
    <t>1533051995</t>
  </si>
  <si>
    <t>Podklad ze směsi stmelené cementem SC bez dilatačních spár, s rozprostřením a zhutněním SC C 8/10 (KSC I), po zhutnění tl. 180 mm</t>
  </si>
  <si>
    <t>https://podminky.urs.cz/item/CS_URS_2022_01/567132113</t>
  </si>
  <si>
    <t>24</t>
  </si>
  <si>
    <t>571908111</t>
  </si>
  <si>
    <t>Kryt vymývaným dekoračním kamenivem (kačírkem) tl 200 mm</t>
  </si>
  <si>
    <t>1319892521</t>
  </si>
  <si>
    <t>Kryt vymývaným dekoračním kamenivem (kačírkem) tl. 200 mm</t>
  </si>
  <si>
    <t>https://podminky.urs.cz/item/CS_URS_2022_01/571908111</t>
  </si>
  <si>
    <t>573111112</t>
  </si>
  <si>
    <t>Postřik živičný infiltrační s posypem z asfaltu množství 1 kg/m2</t>
  </si>
  <si>
    <t>-1012971078</t>
  </si>
  <si>
    <t>Postřik infiltrační PI z asfaltu silničního s posypem kamenivem, v množství 1,00 kg/m2</t>
  </si>
  <si>
    <t>https://podminky.urs.cz/item/CS_URS_2022_01/573111112</t>
  </si>
  <si>
    <t>26</t>
  </si>
  <si>
    <t>573211112</t>
  </si>
  <si>
    <t>Postřik živičný spojovací z asfaltu v množství 0,70 kg/m2</t>
  </si>
  <si>
    <t>541983807</t>
  </si>
  <si>
    <t>Postřik spojovací PS bez posypu kamenivem z asfaltu silničního, v množství 0,70 kg/m2</t>
  </si>
  <si>
    <t>https://podminky.urs.cz/item/CS_URS_2022_01/573211112</t>
  </si>
  <si>
    <t>27</t>
  </si>
  <si>
    <t>577144111</t>
  </si>
  <si>
    <t>Asfaltový beton vrstva obrusná ACO 11 (ABS) tř. I tl 50 mm š do 3 m z nemodifikovaného asfaltu</t>
  </si>
  <si>
    <t>859691435</t>
  </si>
  <si>
    <t>Asfaltový beton vrstva obrusná ACO 11 (ABS) s rozprostřením a se zhutněním z nemodifikovaného asfaltu v pruhu šířky do 3 m tř. I, po zhutnění tl. 50 mm</t>
  </si>
  <si>
    <t>https://podminky.urs.cz/item/CS_URS_2022_01/577144111</t>
  </si>
  <si>
    <t>28</t>
  </si>
  <si>
    <t>596211111</t>
  </si>
  <si>
    <t>Kladení zámkové dlažby komunikací pro pěší tl 60 mm skupiny A pl do 100 m2</t>
  </si>
  <si>
    <t>-1214862625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</si>
  <si>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</si>
  <si>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https://podminky.urs.cz/item/CS_URS_2022_01/596211111</t>
  </si>
  <si>
    <t xml:space="preserve">Poznámka k položce:_x000D_
MATERIÁL BUDE POUŽIT Z ROZEBRANÝCH VJEDŮ A CHODNÍKU V RÁMCI ZÚŽENÍ </t>
  </si>
  <si>
    <t>29</t>
  </si>
  <si>
    <t>596212210</t>
  </si>
  <si>
    <t>Kladení zámkové dlažby pozemních komunikací tl 80 mm skupiny A pl do 50 m2</t>
  </si>
  <si>
    <t>-1919194740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</si>
  <si>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</si>
  <si>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</si>
  <si>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 xml:space="preserve">VJEZDY </t>
  </si>
  <si>
    <t>BEZBARIÉROVÉ</t>
  </si>
  <si>
    <t>Ostatní konstrukce a práce, bourání</t>
  </si>
  <si>
    <t>30</t>
  </si>
  <si>
    <t>899914112</t>
  </si>
  <si>
    <t>Montáž dělené chráničky kabel Cetin včetně dodávky chráničky četně rezervní DN160</t>
  </si>
  <si>
    <t>19791052</t>
  </si>
  <si>
    <t>Montáž dělené chráničky kabel Cetin včetně dodávky chráničky včetně rezervní DN160</t>
  </si>
  <si>
    <t>https://podminky.urs.cz/item/CS_URS_2022_01/899914112</t>
  </si>
  <si>
    <t>2*2</t>
  </si>
  <si>
    <t>31</t>
  </si>
  <si>
    <t>915111111</t>
  </si>
  <si>
    <t>Vodorovné dopravní značení dělící čáry souvislé š 125 mm základní bílá barva</t>
  </si>
  <si>
    <t>-47612484</t>
  </si>
  <si>
    <t>Vodorovné dopravní značení stříkané barvou dělící čára šířky 125 mm souvislá bílá základní</t>
  </si>
  <si>
    <t>https://podminky.urs.cz/item/CS_URS_2022_01/915111111</t>
  </si>
  <si>
    <t>Poznámka k položce:_x000D_
PŘEDZNAČENÍ</t>
  </si>
  <si>
    <t>32</t>
  </si>
  <si>
    <t>915211112</t>
  </si>
  <si>
    <t>Vodorovné dopravní značení dělící čáry souvislé š 125 mm retroreflexní bílý plast</t>
  </si>
  <si>
    <t>-1984281197</t>
  </si>
  <si>
    <t>Vodorovné dopravní značení stříkaným plastem dělící čára šířky 125 mm souvislá bílá retroreflexní</t>
  </si>
  <si>
    <t>https://podminky.urs.cz/item/CS_URS_2022_01/915211112</t>
  </si>
  <si>
    <t>33</t>
  </si>
  <si>
    <t>916111123</t>
  </si>
  <si>
    <t>Osazení obruby z drobných kostek s boční opěrou do lože z betonu prostého</t>
  </si>
  <si>
    <t>2060447266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</si>
  <si>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</si>
  <si>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https://podminky.urs.cz/item/CS_URS_2022_01/916111123</t>
  </si>
  <si>
    <t>Poznámka k položce:_x000D_
PŘÍDLAŽBA</t>
  </si>
  <si>
    <t>34</t>
  </si>
  <si>
    <t>59245020</t>
  </si>
  <si>
    <t>dlažba tvar obdélník betonová 200x100x80mm přírodní</t>
  </si>
  <si>
    <t>121076906</t>
  </si>
  <si>
    <t>62*0,1 'Přepočtené koeficientem množství</t>
  </si>
  <si>
    <t>35</t>
  </si>
  <si>
    <t>916131213</t>
  </si>
  <si>
    <t>Osazení silničního obrubníku betonového stojatého s boční opěrou do lože z betonu prostého</t>
  </si>
  <si>
    <t>-1990681825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</si>
  <si>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</si>
  <si>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</si>
  <si>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ROVNY 1000/250/150(120)</t>
  </si>
  <si>
    <t>43,5</t>
  </si>
  <si>
    <t>SNÍŽENÝ  1000/150/150</t>
  </si>
  <si>
    <t>14,5</t>
  </si>
  <si>
    <t>PŘECHODOVÝ 1000/250-150/150</t>
  </si>
  <si>
    <t>36</t>
  </si>
  <si>
    <t>59217029</t>
  </si>
  <si>
    <t>obrubník betonový silniční nájezdový 1000x150x150mm</t>
  </si>
  <si>
    <t>-1656061973</t>
  </si>
  <si>
    <t>14,5*1,02 'Přepočtené koeficientem množství</t>
  </si>
  <si>
    <t>37</t>
  </si>
  <si>
    <t>59217030</t>
  </si>
  <si>
    <t>obrubník betonový silniční přechodový 1000x150x150-250mm</t>
  </si>
  <si>
    <t>-888383361</t>
  </si>
  <si>
    <t>4*1,02 'Přepočtené koeficientem množství</t>
  </si>
  <si>
    <t>38</t>
  </si>
  <si>
    <t>59217031</t>
  </si>
  <si>
    <t>obrubník betonový silniční 1000x150x250mm</t>
  </si>
  <si>
    <t>-1812694903</t>
  </si>
  <si>
    <t>43,5*1,02 'Přepočtené koeficientem množství</t>
  </si>
  <si>
    <t>39</t>
  </si>
  <si>
    <t>916231213</t>
  </si>
  <si>
    <t>Osazení chodníkového obrubníku betonového stojatého s boční opěrou do lože z betonu prostého</t>
  </si>
  <si>
    <t>1160437132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</si>
  <si>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</si>
  <si>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</si>
  <si>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OBRUBNÍK 500/250/80</t>
  </si>
  <si>
    <t>13,5</t>
  </si>
  <si>
    <t>OBRUBNÍK 500/200/50</t>
  </si>
  <si>
    <t>46</t>
  </si>
  <si>
    <t>40</t>
  </si>
  <si>
    <t>59217037</t>
  </si>
  <si>
    <t>obrubník betonový parkový přírodní 500x50x200mm</t>
  </si>
  <si>
    <t>374404727</t>
  </si>
  <si>
    <t>46*1,02 'Přepočtené koeficientem množství</t>
  </si>
  <si>
    <t>41</t>
  </si>
  <si>
    <t>59217036</t>
  </si>
  <si>
    <t>obrubník betonový parkový přírodní 500x80x250mm</t>
  </si>
  <si>
    <t>2024382994</t>
  </si>
  <si>
    <t>13,5*1,02 'Přepočtené koeficientem množství</t>
  </si>
  <si>
    <t>42</t>
  </si>
  <si>
    <t>919535555</t>
  </si>
  <si>
    <t>Obetonování dělené chráničky betonem prostým tř. C 12/15</t>
  </si>
  <si>
    <t>1927291531</t>
  </si>
  <si>
    <t xml:space="preserve">Obetonování dělené chráničky betonem prostým tř. C 12/15
</t>
  </si>
  <si>
    <t>https://podminky.urs.cz/item/CS_URS_2022_01/919535555</t>
  </si>
  <si>
    <t>0,35*2</t>
  </si>
  <si>
    <t>43</t>
  </si>
  <si>
    <t>919732211</t>
  </si>
  <si>
    <t>Styčná spára napojení nového živičného povrchu na stávající za tepla š 15 mm hl 25 mm s prořezáním</t>
  </si>
  <si>
    <t>1786085500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</si>
  <si>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</si>
  <si>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</si>
  <si>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44</t>
  </si>
  <si>
    <t>919735113</t>
  </si>
  <si>
    <t>Řezání stávajícího živičného krytu hl do 150 mm</t>
  </si>
  <si>
    <t>41261319</t>
  </si>
  <si>
    <t>Řezání stávajícího živičného krytu nebo podkladu hloubky přes 100 do 150 mm</t>
  </si>
  <si>
    <t>https://podminky.urs.cz/item/CS_URS_2022_01/919735113</t>
  </si>
  <si>
    <t>45</t>
  </si>
  <si>
    <t>979054451</t>
  </si>
  <si>
    <t>Očištění vybouraných zámkových dlaždic s původním spárováním z kameniva těženého</t>
  </si>
  <si>
    <t>-1100645210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</si>
  <si>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</si>
  <si>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</si>
  <si>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997</t>
  </si>
  <si>
    <t>Přesun sutě</t>
  </si>
  <si>
    <t>997221551</t>
  </si>
  <si>
    <t>Vodorovná doprava suti ze sypkých materiálů do 1 km</t>
  </si>
  <si>
    <t>1785306949</t>
  </si>
  <si>
    <t>Vodorovná doprava suti bez naložení, ale se složením a s hrubým urovnáním ze sypkých materiálů, na vzdálenost do 1 km</t>
  </si>
  <si>
    <t>https://podminky.urs.cz/item/CS_URS_2022_01/997221551</t>
  </si>
  <si>
    <t>asf. fréza</t>
  </si>
  <si>
    <t>10,35</t>
  </si>
  <si>
    <t>47</t>
  </si>
  <si>
    <t>997221559</t>
  </si>
  <si>
    <t>Příplatek ZKD 1 km u vodorovné dopravy suti ze sypkých materiálů</t>
  </si>
  <si>
    <t>1762217686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</si>
  <si>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</si>
  <si>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</si>
  <si>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Poznámka k položce:_x000D_
skládka do 6km</t>
  </si>
  <si>
    <t>10,35*5 'Přepočtené koeficientem množství</t>
  </si>
  <si>
    <t>48</t>
  </si>
  <si>
    <t>997221571</t>
  </si>
  <si>
    <t>Vodorovná doprava vybouraných hmot do 1 km</t>
  </si>
  <si>
    <t>1327993874</t>
  </si>
  <si>
    <t>Vodorovná doprava vybouraných hmot bez naložení, ale se složením a s hrubým urovnáním na vzdálenost do 1 km</t>
  </si>
  <si>
    <t>https://podminky.urs.cz/item/CS_URS_2022_01/997221571</t>
  </si>
  <si>
    <t>dlažba (122-62-23)</t>
  </si>
  <si>
    <t>(33,184/122)*37</t>
  </si>
  <si>
    <t>obrubníky</t>
  </si>
  <si>
    <t>11,89+6,67+2,4</t>
  </si>
  <si>
    <t>49</t>
  </si>
  <si>
    <t>997221579</t>
  </si>
  <si>
    <t>Příplatek ZKD 1 km u vodorovné dopravy vybouraných hmot</t>
  </si>
  <si>
    <t>-112735408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</si>
  <si>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</si>
  <si>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</si>
  <si>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31,024*5 'Přepočtené koeficientem množství</t>
  </si>
  <si>
    <t>50</t>
  </si>
  <si>
    <t>997221861</t>
  </si>
  <si>
    <t>Poplatek za uložení stavebního odpadu na recyklační skládce (skládkovné) z prostého betonu pod kódem 17 01 01</t>
  </si>
  <si>
    <t>2054755683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</si>
  <si>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</si>
  <si>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</si>
  <si>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51</t>
  </si>
  <si>
    <t>997221873</t>
  </si>
  <si>
    <t>Poplatek za uložení stavebního odpadu na recyklační skládce (skládkovné) zeminy a kamení zatříděného do Katalogu odpadů pod kódem 17 05 04</t>
  </si>
  <si>
    <t>-1123936274</t>
  </si>
  <si>
    <t>https://podminky.urs.cz/item/CS_URS_2022_01/997221873</t>
  </si>
  <si>
    <t>14,1*1,8 'Přepočtené koeficientem množství</t>
  </si>
  <si>
    <t>52</t>
  </si>
  <si>
    <t>997221875</t>
  </si>
  <si>
    <t>Poplatek za uložení stavebního odpadu na recyklační skládce (skládkovné) asfaltového bez obsahu dehtu zatříděného do Katalogu odpadů pod kódem 17 03 02</t>
  </si>
  <si>
    <t>1210724078</t>
  </si>
  <si>
    <t>https://podminky.urs.cz/item/CS_URS_2022_01/997221875</t>
  </si>
  <si>
    <t>998</t>
  </si>
  <si>
    <t>Přesun hmot</t>
  </si>
  <si>
    <t>53</t>
  </si>
  <si>
    <t>998225111</t>
  </si>
  <si>
    <t>Přesun hmot pro pozemní komunikace s krytem z kamene, monolitickým betonovým nebo živičným</t>
  </si>
  <si>
    <t>1661940268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</si>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</sst>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503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2203000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043002000" TargetMode="External"/><Relationship Id="rId4" Type="http://schemas.openxmlformats.org/officeDocument/2006/relationships/hyperlink" Target="https://podminky.urs.cz/item/CS_URS_2022_01/04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651112" TargetMode="External"/><Relationship Id="rId13" Type="http://schemas.openxmlformats.org/officeDocument/2006/relationships/hyperlink" Target="https://podminky.urs.cz/item/CS_URS_2022_01/181911102" TargetMode="External"/><Relationship Id="rId18" Type="http://schemas.openxmlformats.org/officeDocument/2006/relationships/hyperlink" Target="https://podminky.urs.cz/item/CS_URS_2022_01/567132113" TargetMode="External"/><Relationship Id="rId26" Type="http://schemas.openxmlformats.org/officeDocument/2006/relationships/hyperlink" Target="https://podminky.urs.cz/item/CS_URS_2022_01/915111111" TargetMode="External"/><Relationship Id="rId39" Type="http://schemas.openxmlformats.org/officeDocument/2006/relationships/hyperlink" Target="https://podminky.urs.cz/item/CS_URS_2022_01/997221861" TargetMode="External"/><Relationship Id="rId3" Type="http://schemas.openxmlformats.org/officeDocument/2006/relationships/hyperlink" Target="https://podminky.urs.cz/item/CS_URS_2022_01/113202111" TargetMode="External"/><Relationship Id="rId21" Type="http://schemas.openxmlformats.org/officeDocument/2006/relationships/hyperlink" Target="https://podminky.urs.cz/item/CS_URS_2022_01/573211112" TargetMode="External"/><Relationship Id="rId34" Type="http://schemas.openxmlformats.org/officeDocument/2006/relationships/hyperlink" Target="https://podminky.urs.cz/item/CS_URS_2022_01/979054451" TargetMode="External"/><Relationship Id="rId42" Type="http://schemas.openxmlformats.org/officeDocument/2006/relationships/hyperlink" Target="https://podminky.urs.cz/item/CS_URS_2022_01/998225111" TargetMode="External"/><Relationship Id="rId7" Type="http://schemas.openxmlformats.org/officeDocument/2006/relationships/hyperlink" Target="https://podminky.urs.cz/item/CS_URS_2022_01/132112111" TargetMode="External"/><Relationship Id="rId12" Type="http://schemas.openxmlformats.org/officeDocument/2006/relationships/hyperlink" Target="https://podminky.urs.cz/item/CS_URS_2022_01/181911101" TargetMode="External"/><Relationship Id="rId17" Type="http://schemas.openxmlformats.org/officeDocument/2006/relationships/hyperlink" Target="https://podminky.urs.cz/item/CS_URS_2022_01/565155101" TargetMode="External"/><Relationship Id="rId25" Type="http://schemas.openxmlformats.org/officeDocument/2006/relationships/hyperlink" Target="https://podminky.urs.cz/item/CS_URS_2022_01/899914112" TargetMode="External"/><Relationship Id="rId33" Type="http://schemas.openxmlformats.org/officeDocument/2006/relationships/hyperlink" Target="https://podminky.urs.cz/item/CS_URS_2022_01/919735113" TargetMode="External"/><Relationship Id="rId38" Type="http://schemas.openxmlformats.org/officeDocument/2006/relationships/hyperlink" Target="https://podminky.urs.cz/item/CS_URS_2022_01/997221579" TargetMode="External"/><Relationship Id="rId2" Type="http://schemas.openxmlformats.org/officeDocument/2006/relationships/hyperlink" Target="https://podminky.urs.cz/item/CS_URS_2022_01/113154124" TargetMode="External"/><Relationship Id="rId16" Type="http://schemas.openxmlformats.org/officeDocument/2006/relationships/hyperlink" Target="https://podminky.urs.cz/item/CS_URS_2022_01/564861111" TargetMode="External"/><Relationship Id="rId20" Type="http://schemas.openxmlformats.org/officeDocument/2006/relationships/hyperlink" Target="https://podminky.urs.cz/item/CS_URS_2022_01/573111112" TargetMode="External"/><Relationship Id="rId29" Type="http://schemas.openxmlformats.org/officeDocument/2006/relationships/hyperlink" Target="https://podminky.urs.cz/item/CS_URS_2022_01/916131213" TargetMode="External"/><Relationship Id="rId41" Type="http://schemas.openxmlformats.org/officeDocument/2006/relationships/hyperlink" Target="https://podminky.urs.cz/item/CS_URS_2022_01/997221875" TargetMode="External"/><Relationship Id="rId1" Type="http://schemas.openxmlformats.org/officeDocument/2006/relationships/hyperlink" Target="https://podminky.urs.cz/item/CS_URS_2022_01/113106123" TargetMode="External"/><Relationship Id="rId6" Type="http://schemas.openxmlformats.org/officeDocument/2006/relationships/hyperlink" Target="https://podminky.urs.cz/item/CS_URS_2022_01/122252113" TargetMode="External"/><Relationship Id="rId11" Type="http://schemas.openxmlformats.org/officeDocument/2006/relationships/hyperlink" Target="https://podminky.urs.cz/item/CS_URS_2022_01/181411131" TargetMode="External"/><Relationship Id="rId24" Type="http://schemas.openxmlformats.org/officeDocument/2006/relationships/hyperlink" Target="https://podminky.urs.cz/item/CS_URS_2022_01/596212210" TargetMode="External"/><Relationship Id="rId32" Type="http://schemas.openxmlformats.org/officeDocument/2006/relationships/hyperlink" Target="https://podminky.urs.cz/item/CS_URS_2022_01/919732211" TargetMode="External"/><Relationship Id="rId37" Type="http://schemas.openxmlformats.org/officeDocument/2006/relationships/hyperlink" Target="https://podminky.urs.cz/item/CS_URS_2022_01/997221571" TargetMode="External"/><Relationship Id="rId40" Type="http://schemas.openxmlformats.org/officeDocument/2006/relationships/hyperlink" Target="https://podminky.urs.cz/item/CS_URS_2022_01/997221873" TargetMode="External"/><Relationship Id="rId5" Type="http://schemas.openxmlformats.org/officeDocument/2006/relationships/hyperlink" Target="https://podminky.urs.cz/item/CS_URS_2022_01/113204111" TargetMode="External"/><Relationship Id="rId15" Type="http://schemas.openxmlformats.org/officeDocument/2006/relationships/hyperlink" Target="https://podminky.urs.cz/item/CS_URS_2022_01/564831111" TargetMode="External"/><Relationship Id="rId23" Type="http://schemas.openxmlformats.org/officeDocument/2006/relationships/hyperlink" Target="https://podminky.urs.cz/item/CS_URS_2022_01/596211111" TargetMode="External"/><Relationship Id="rId28" Type="http://schemas.openxmlformats.org/officeDocument/2006/relationships/hyperlink" Target="https://podminky.urs.cz/item/CS_URS_2022_01/916111123" TargetMode="External"/><Relationship Id="rId36" Type="http://schemas.openxmlformats.org/officeDocument/2006/relationships/hyperlink" Target="https://podminky.urs.cz/item/CS_URS_2022_01/997221559" TargetMode="External"/><Relationship Id="rId10" Type="http://schemas.openxmlformats.org/officeDocument/2006/relationships/hyperlink" Target="https://podminky.urs.cz/item/CS_URS_2022_01/181311103" TargetMode="External"/><Relationship Id="rId19" Type="http://schemas.openxmlformats.org/officeDocument/2006/relationships/hyperlink" Target="https://podminky.urs.cz/item/CS_URS_2022_01/571908111" TargetMode="External"/><Relationship Id="rId31" Type="http://schemas.openxmlformats.org/officeDocument/2006/relationships/hyperlink" Target="https://podminky.urs.cz/item/CS_URS_2022_01/919535555" TargetMode="External"/><Relationship Id="rId4" Type="http://schemas.openxmlformats.org/officeDocument/2006/relationships/hyperlink" Target="https://podminky.urs.cz/item/CS_URS_2022_01/113203111" TargetMode="External"/><Relationship Id="rId9" Type="http://schemas.openxmlformats.org/officeDocument/2006/relationships/hyperlink" Target="https://podminky.urs.cz/item/CS_URS_2022_01/174111101" TargetMode="External"/><Relationship Id="rId14" Type="http://schemas.openxmlformats.org/officeDocument/2006/relationships/hyperlink" Target="https://podminky.urs.cz/item/CS_URS_2022_01/213141111" TargetMode="External"/><Relationship Id="rId22" Type="http://schemas.openxmlformats.org/officeDocument/2006/relationships/hyperlink" Target="https://podminky.urs.cz/item/CS_URS_2022_01/577144111" TargetMode="External"/><Relationship Id="rId27" Type="http://schemas.openxmlformats.org/officeDocument/2006/relationships/hyperlink" Target="https://podminky.urs.cz/item/CS_URS_2022_01/915211112" TargetMode="External"/><Relationship Id="rId30" Type="http://schemas.openxmlformats.org/officeDocument/2006/relationships/hyperlink" Target="https://podminky.urs.cz/item/CS_URS_2022_01/916231213" TargetMode="External"/><Relationship Id="rId35" Type="http://schemas.openxmlformats.org/officeDocument/2006/relationships/hyperlink" Target="https://podminky.urs.cz/item/CS_URS_2022_01/997221551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4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32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35</v>
      </c>
      <c r="AO13" s="23"/>
      <c r="AP13" s="23"/>
      <c r="AQ13" s="23"/>
      <c r="AR13" s="21"/>
      <c r="BE13" s="324"/>
      <c r="BS13" s="18" t="s">
        <v>6</v>
      </c>
    </row>
    <row r="14" spans="1:74" ht="12.75">
      <c r="B14" s="22"/>
      <c r="C14" s="23"/>
      <c r="D14" s="23"/>
      <c r="E14" s="329" t="s">
        <v>35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33</v>
      </c>
      <c r="AL14" s="23"/>
      <c r="AM14" s="23"/>
      <c r="AN14" s="33" t="s">
        <v>35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32</v>
      </c>
      <c r="AO17" s="23"/>
      <c r="AP17" s="23"/>
      <c r="AQ17" s="23"/>
      <c r="AR17" s="21"/>
      <c r="BE17" s="324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32</v>
      </c>
      <c r="AO20" s="23"/>
      <c r="AP20" s="23"/>
      <c r="AQ20" s="23"/>
      <c r="AR20" s="21"/>
      <c r="BE20" s="324"/>
      <c r="BS20" s="18" t="s">
        <v>37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40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24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2">
        <f>ROUND(AG54,2)</f>
        <v>0</v>
      </c>
      <c r="AL26" s="333"/>
      <c r="AM26" s="333"/>
      <c r="AN26" s="333"/>
      <c r="AO26" s="333"/>
      <c r="AP26" s="38"/>
      <c r="AQ26" s="38"/>
      <c r="AR26" s="41"/>
      <c r="BE26" s="324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4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4" t="s">
        <v>42</v>
      </c>
      <c r="M28" s="334"/>
      <c r="N28" s="334"/>
      <c r="O28" s="334"/>
      <c r="P28" s="334"/>
      <c r="Q28" s="38"/>
      <c r="R28" s="38"/>
      <c r="S28" s="38"/>
      <c r="T28" s="38"/>
      <c r="U28" s="38"/>
      <c r="V28" s="38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F28" s="38"/>
      <c r="AG28" s="38"/>
      <c r="AH28" s="38"/>
      <c r="AI28" s="38"/>
      <c r="AJ28" s="38"/>
      <c r="AK28" s="334" t="s">
        <v>44</v>
      </c>
      <c r="AL28" s="334"/>
      <c r="AM28" s="334"/>
      <c r="AN28" s="334"/>
      <c r="AO28" s="334"/>
      <c r="AP28" s="38"/>
      <c r="AQ28" s="38"/>
      <c r="AR28" s="41"/>
      <c r="BE28" s="324"/>
    </row>
    <row r="29" spans="1:71" s="3" customFormat="1" ht="14.45" customHeight="1">
      <c r="B29" s="42"/>
      <c r="C29" s="43"/>
      <c r="D29" s="30" t="s">
        <v>45</v>
      </c>
      <c r="E29" s="43"/>
      <c r="F29" s="30" t="s">
        <v>46</v>
      </c>
      <c r="G29" s="43"/>
      <c r="H29" s="43"/>
      <c r="I29" s="43"/>
      <c r="J29" s="43"/>
      <c r="K29" s="43"/>
      <c r="L29" s="337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5">
        <f>ROUND(AV54, 2)</f>
        <v>0</v>
      </c>
      <c r="AL29" s="336"/>
      <c r="AM29" s="336"/>
      <c r="AN29" s="336"/>
      <c r="AO29" s="336"/>
      <c r="AP29" s="43"/>
      <c r="AQ29" s="43"/>
      <c r="AR29" s="44"/>
      <c r="BE29" s="325"/>
    </row>
    <row r="30" spans="1:71" s="3" customFormat="1" ht="14.45" customHeight="1">
      <c r="B30" s="42"/>
      <c r="C30" s="43"/>
      <c r="D30" s="43"/>
      <c r="E30" s="43"/>
      <c r="F30" s="30" t="s">
        <v>47</v>
      </c>
      <c r="G30" s="43"/>
      <c r="H30" s="43"/>
      <c r="I30" s="43"/>
      <c r="J30" s="43"/>
      <c r="K30" s="43"/>
      <c r="L30" s="337">
        <v>0.15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5">
        <f>ROUND(AW54, 2)</f>
        <v>0</v>
      </c>
      <c r="AL30" s="336"/>
      <c r="AM30" s="336"/>
      <c r="AN30" s="336"/>
      <c r="AO30" s="336"/>
      <c r="AP30" s="43"/>
      <c r="AQ30" s="43"/>
      <c r="AR30" s="44"/>
      <c r="BE30" s="325"/>
    </row>
    <row r="31" spans="1:71" s="3" customFormat="1" ht="14.45" hidden="1" customHeight="1">
      <c r="B31" s="42"/>
      <c r="C31" s="43"/>
      <c r="D31" s="43"/>
      <c r="E31" s="43"/>
      <c r="F31" s="30" t="s">
        <v>48</v>
      </c>
      <c r="G31" s="43"/>
      <c r="H31" s="43"/>
      <c r="I31" s="43"/>
      <c r="J31" s="43"/>
      <c r="K31" s="43"/>
      <c r="L31" s="337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5">
        <v>0</v>
      </c>
      <c r="AL31" s="336"/>
      <c r="AM31" s="336"/>
      <c r="AN31" s="336"/>
      <c r="AO31" s="336"/>
      <c r="AP31" s="43"/>
      <c r="AQ31" s="43"/>
      <c r="AR31" s="44"/>
      <c r="BE31" s="325"/>
    </row>
    <row r="32" spans="1:71" s="3" customFormat="1" ht="14.45" hidden="1" customHeight="1">
      <c r="B32" s="42"/>
      <c r="C32" s="43"/>
      <c r="D32" s="43"/>
      <c r="E32" s="43"/>
      <c r="F32" s="30" t="s">
        <v>49</v>
      </c>
      <c r="G32" s="43"/>
      <c r="H32" s="43"/>
      <c r="I32" s="43"/>
      <c r="J32" s="43"/>
      <c r="K32" s="43"/>
      <c r="L32" s="337">
        <v>0.15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5">
        <v>0</v>
      </c>
      <c r="AL32" s="336"/>
      <c r="AM32" s="336"/>
      <c r="AN32" s="336"/>
      <c r="AO32" s="336"/>
      <c r="AP32" s="43"/>
      <c r="AQ32" s="43"/>
      <c r="AR32" s="44"/>
      <c r="BE32" s="325"/>
    </row>
    <row r="33" spans="1:57" s="3" customFormat="1" ht="14.45" hidden="1" customHeight="1">
      <c r="B33" s="42"/>
      <c r="C33" s="43"/>
      <c r="D33" s="43"/>
      <c r="E33" s="43"/>
      <c r="F33" s="30" t="s">
        <v>50</v>
      </c>
      <c r="G33" s="43"/>
      <c r="H33" s="43"/>
      <c r="I33" s="43"/>
      <c r="J33" s="43"/>
      <c r="K33" s="43"/>
      <c r="L33" s="337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5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38" t="s">
        <v>53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40">
        <f>SUM(AK26:AK33)</f>
        <v>0</v>
      </c>
      <c r="AL35" s="339"/>
      <c r="AM35" s="339"/>
      <c r="AN35" s="339"/>
      <c r="AO35" s="34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0193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III/18051 CHOTÍKOVSKÁ UL., PLZEŇ – MALESICE, ÚPRAVA SMĚROVÉHO OBLOUKU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44" t="str">
        <f>IF(AN8= "","",AN8)</f>
        <v>11. 6. 2021</v>
      </c>
      <c r="AN47" s="34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36</v>
      </c>
      <c r="AJ49" s="38"/>
      <c r="AK49" s="38"/>
      <c r="AL49" s="38"/>
      <c r="AM49" s="345" t="str">
        <f>IF(E17="","",E17)</f>
        <v xml:space="preserve"> </v>
      </c>
      <c r="AN49" s="346"/>
      <c r="AO49" s="346"/>
      <c r="AP49" s="346"/>
      <c r="AQ49" s="38"/>
      <c r="AR49" s="41"/>
      <c r="AS49" s="347" t="s">
        <v>55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34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345" t="str">
        <f>IF(E20="","",E20)</f>
        <v xml:space="preserve"> </v>
      </c>
      <c r="AN50" s="346"/>
      <c r="AO50" s="346"/>
      <c r="AP50" s="346"/>
      <c r="AQ50" s="38"/>
      <c r="AR50" s="41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3" t="s">
        <v>56</v>
      </c>
      <c r="D52" s="354"/>
      <c r="E52" s="354"/>
      <c r="F52" s="354"/>
      <c r="G52" s="354"/>
      <c r="H52" s="68"/>
      <c r="I52" s="355" t="s">
        <v>57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58</v>
      </c>
      <c r="AH52" s="354"/>
      <c r="AI52" s="354"/>
      <c r="AJ52" s="354"/>
      <c r="AK52" s="354"/>
      <c r="AL52" s="354"/>
      <c r="AM52" s="354"/>
      <c r="AN52" s="355" t="s">
        <v>59</v>
      </c>
      <c r="AO52" s="354"/>
      <c r="AP52" s="354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ROUND(SUM(AG55:AG56),2)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80" t="s">
        <v>32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59" t="s">
        <v>80</v>
      </c>
      <c r="E55" s="359"/>
      <c r="F55" s="359"/>
      <c r="G55" s="359"/>
      <c r="H55" s="359"/>
      <c r="I55" s="91"/>
      <c r="J55" s="359" t="s">
        <v>81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'001 - VRN'!J30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2" t="s">
        <v>82</v>
      </c>
      <c r="AR55" s="93"/>
      <c r="AS55" s="94">
        <v>0</v>
      </c>
      <c r="AT55" s="95">
        <f>ROUND(SUM(AV55:AW55),2)</f>
        <v>0</v>
      </c>
      <c r="AU55" s="96">
        <f>'001 - VRN'!P83</f>
        <v>0</v>
      </c>
      <c r="AV55" s="95">
        <f>'001 - VRN'!J33</f>
        <v>0</v>
      </c>
      <c r="AW55" s="95">
        <f>'001 - VRN'!J34</f>
        <v>0</v>
      </c>
      <c r="AX55" s="95">
        <f>'001 - VRN'!J35</f>
        <v>0</v>
      </c>
      <c r="AY55" s="95">
        <f>'001 - VRN'!J36</f>
        <v>0</v>
      </c>
      <c r="AZ55" s="95">
        <f>'001 - VRN'!F33</f>
        <v>0</v>
      </c>
      <c r="BA55" s="95">
        <f>'001 - VRN'!F34</f>
        <v>0</v>
      </c>
      <c r="BB55" s="95">
        <f>'001 - VRN'!F35</f>
        <v>0</v>
      </c>
      <c r="BC55" s="95">
        <f>'001 - VRN'!F36</f>
        <v>0</v>
      </c>
      <c r="BD55" s="97">
        <f>'001 - VRN'!F37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59" t="s">
        <v>86</v>
      </c>
      <c r="E56" s="359"/>
      <c r="F56" s="359"/>
      <c r="G56" s="359"/>
      <c r="H56" s="359"/>
      <c r="I56" s="91"/>
      <c r="J56" s="359" t="s">
        <v>87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'101 - KOMUNIKACE'!J30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2" t="s">
        <v>82</v>
      </c>
      <c r="AR56" s="93"/>
      <c r="AS56" s="99">
        <v>0</v>
      </c>
      <c r="AT56" s="100">
        <f>ROUND(SUM(AV56:AW56),2)</f>
        <v>0</v>
      </c>
      <c r="AU56" s="101">
        <f>'101 - KOMUNIKACE'!P86</f>
        <v>0</v>
      </c>
      <c r="AV56" s="100">
        <f>'101 - KOMUNIKACE'!J33</f>
        <v>0</v>
      </c>
      <c r="AW56" s="100">
        <f>'101 - KOMUNIKACE'!J34</f>
        <v>0</v>
      </c>
      <c r="AX56" s="100">
        <f>'101 - KOMUNIKACE'!J35</f>
        <v>0</v>
      </c>
      <c r="AY56" s="100">
        <f>'101 - KOMUNIKACE'!J36</f>
        <v>0</v>
      </c>
      <c r="AZ56" s="100">
        <f>'101 - KOMUNIKACE'!F33</f>
        <v>0</v>
      </c>
      <c r="BA56" s="100">
        <f>'101 - KOMUNIKACE'!F34</f>
        <v>0</v>
      </c>
      <c r="BB56" s="100">
        <f>'101 - KOMUNIKACE'!F35</f>
        <v>0</v>
      </c>
      <c r="BC56" s="100">
        <f>'101 - KOMUNIKACE'!F36</f>
        <v>0</v>
      </c>
      <c r="BD56" s="102">
        <f>'101 - KOMUNIKACE'!F37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eBryB7TQ97RjUSnOk+VjS1hDCCjR+92w+DlRgOoN3c3Etiy1HPgKbz++dIfJul3/eusEVgVFCE7JN6ip5JC0Ww==" saltValue="9qi2YSL7n7kcCyFs6hSHw2mu1Fc39LMRkMexc2E4Vo7D5cMf18mbLVIrfUFT8VHlyuP2sY9hzO/qrCX54iMfK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1 - VRN'!C2" display="/"/>
    <hyperlink ref="A56" location="'1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85</v>
      </c>
    </row>
    <row r="4" spans="1:46" s="1" customFormat="1" ht="24.95" customHeight="1">
      <c r="B4" s="21"/>
      <c r="D4" s="105" t="s">
        <v>89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III/18051 CHOTÍKOVSKÁ UL., PLZEŇ – MALESICE, ÚPRAVA SMĚROVÉHO OBLOUKU</v>
      </c>
      <c r="F7" s="364"/>
      <c r="G7" s="364"/>
      <c r="H7" s="364"/>
      <c r="L7" s="21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5" t="s">
        <v>91</v>
      </c>
      <c r="F9" s="366"/>
      <c r="G9" s="366"/>
      <c r="H9" s="36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32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11. 6. 2021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33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34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7" t="str">
        <f>'Rekapitulace stavby'!E14</f>
        <v>Vyplň údaj</v>
      </c>
      <c r="F18" s="368"/>
      <c r="G18" s="368"/>
      <c r="H18" s="368"/>
      <c r="I18" s="107" t="s">
        <v>33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36</v>
      </c>
      <c r="E20" s="36"/>
      <c r="F20" s="36"/>
      <c r="G20" s="36"/>
      <c r="H20" s="36"/>
      <c r="I20" s="107" t="s">
        <v>31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33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31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33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69" t="s">
        <v>32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ROUND((SUM(BE83:BE107)),  2)</f>
        <v>0</v>
      </c>
      <c r="G33" s="36"/>
      <c r="H33" s="36"/>
      <c r="I33" s="120">
        <v>0.21</v>
      </c>
      <c r="J33" s="119">
        <f>ROUND(((SUM(BE83:BE107))*I33),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ROUND((SUM(BF83:BF107)),  2)</f>
        <v>0</v>
      </c>
      <c r="G34" s="36"/>
      <c r="H34" s="36"/>
      <c r="I34" s="120">
        <v>0.15</v>
      </c>
      <c r="J34" s="119">
        <f>ROUND(((SUM(BF83:BF107))*I34),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ROUND((SUM(BG83:BG107)),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ROUND((SUM(BH83:BH107)),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ROUND((SUM(BI83:BI107)),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0" t="str">
        <f>E7</f>
        <v>III/18051 CHOTÍKOVSKÁ UL., PLZEŇ – MALESICE, ÚPRAVA SMĚROVÉHO OBLOUKU</v>
      </c>
      <c r="F48" s="371"/>
      <c r="G48" s="371"/>
      <c r="H48" s="37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001 - VRN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11. 6. 2021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 </v>
      </c>
      <c r="G54" s="38"/>
      <c r="H54" s="38"/>
      <c r="I54" s="30" t="s">
        <v>36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34</v>
      </c>
      <c r="D55" s="38"/>
      <c r="E55" s="38"/>
      <c r="F55" s="28" t="str">
        <f>IF(E18="","",E18)</f>
        <v>Vyplň údaj</v>
      </c>
      <c r="G55" s="38"/>
      <c r="H55" s="38"/>
      <c r="I55" s="30" t="s">
        <v>38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4" t="s">
        <v>100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0" t="str">
        <f>E7</f>
        <v>III/18051 CHOTÍKOVSKÁ UL., PLZEŇ – MALESICE, ÚPRAVA SMĚROVÉHO OBLOUKU</v>
      </c>
      <c r="F73" s="371"/>
      <c r="G73" s="371"/>
      <c r="H73" s="37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90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2" t="str">
        <f>E9</f>
        <v>001 - VRN</v>
      </c>
      <c r="F75" s="372"/>
      <c r="G75" s="372"/>
      <c r="H75" s="372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 xml:space="preserve"> </v>
      </c>
      <c r="G77" s="38"/>
      <c r="H77" s="38"/>
      <c r="I77" s="30" t="s">
        <v>24</v>
      </c>
      <c r="J77" s="61" t="str">
        <f>IF(J12="","",J12)</f>
        <v>11. 6. 2021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0" t="s">
        <v>30</v>
      </c>
      <c r="D79" s="38"/>
      <c r="E79" s="38"/>
      <c r="F79" s="28" t="str">
        <f>E15</f>
        <v xml:space="preserve"> </v>
      </c>
      <c r="G79" s="38"/>
      <c r="H79" s="38"/>
      <c r="I79" s="30" t="s">
        <v>36</v>
      </c>
      <c r="J79" s="34" t="str">
        <f>E21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34</v>
      </c>
      <c r="D80" s="38"/>
      <c r="E80" s="38"/>
      <c r="F80" s="28" t="str">
        <f>IF(E18="","",E18)</f>
        <v>Vyplň údaj</v>
      </c>
      <c r="G80" s="38"/>
      <c r="H80" s="38"/>
      <c r="I80" s="30" t="s">
        <v>38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101</v>
      </c>
      <c r="D82" s="151" t="s">
        <v>60</v>
      </c>
      <c r="E82" s="151" t="s">
        <v>56</v>
      </c>
      <c r="F82" s="151" t="s">
        <v>57</v>
      </c>
      <c r="G82" s="151" t="s">
        <v>102</v>
      </c>
      <c r="H82" s="151" t="s">
        <v>103</v>
      </c>
      <c r="I82" s="151" t="s">
        <v>104</v>
      </c>
      <c r="J82" s="151" t="s">
        <v>94</v>
      </c>
      <c r="K82" s="152" t="s">
        <v>105</v>
      </c>
      <c r="L82" s="153"/>
      <c r="M82" s="70" t="s">
        <v>32</v>
      </c>
      <c r="N82" s="71" t="s">
        <v>45</v>
      </c>
      <c r="O82" s="71" t="s">
        <v>106</v>
      </c>
      <c r="P82" s="71" t="s">
        <v>107</v>
      </c>
      <c r="Q82" s="71" t="s">
        <v>108</v>
      </c>
      <c r="R82" s="71" t="s">
        <v>109</v>
      </c>
      <c r="S82" s="71" t="s">
        <v>110</v>
      </c>
      <c r="T82" s="72" t="s">
        <v>111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112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74</v>
      </c>
      <c r="AU83" s="18" t="s">
        <v>95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74</v>
      </c>
      <c r="E84" s="162" t="s">
        <v>81</v>
      </c>
      <c r="F84" s="162" t="s">
        <v>113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P85+P90+P99</f>
        <v>0</v>
      </c>
      <c r="Q84" s="167"/>
      <c r="R84" s="168">
        <f>R85+R90+R99</f>
        <v>0</v>
      </c>
      <c r="S84" s="167"/>
      <c r="T84" s="169">
        <f>T85+T90+T99</f>
        <v>0</v>
      </c>
      <c r="AR84" s="170" t="s">
        <v>114</v>
      </c>
      <c r="AT84" s="171" t="s">
        <v>74</v>
      </c>
      <c r="AU84" s="171" t="s">
        <v>75</v>
      </c>
      <c r="AY84" s="170" t="s">
        <v>115</v>
      </c>
      <c r="BK84" s="172">
        <f>BK85+BK90+BK99</f>
        <v>0</v>
      </c>
    </row>
    <row r="85" spans="1:65" s="12" customFormat="1" ht="22.9" customHeight="1">
      <c r="B85" s="159"/>
      <c r="C85" s="160"/>
      <c r="D85" s="161" t="s">
        <v>74</v>
      </c>
      <c r="E85" s="173" t="s">
        <v>116</v>
      </c>
      <c r="F85" s="173" t="s">
        <v>117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SUM(P86:P89)</f>
        <v>0</v>
      </c>
      <c r="Q85" s="167"/>
      <c r="R85" s="168">
        <f>SUM(R86:R89)</f>
        <v>0</v>
      </c>
      <c r="S85" s="167"/>
      <c r="T85" s="169">
        <f>SUM(T86:T89)</f>
        <v>0</v>
      </c>
      <c r="AR85" s="170" t="s">
        <v>114</v>
      </c>
      <c r="AT85" s="171" t="s">
        <v>74</v>
      </c>
      <c r="AU85" s="171" t="s">
        <v>83</v>
      </c>
      <c r="AY85" s="170" t="s">
        <v>115</v>
      </c>
      <c r="BK85" s="172">
        <f>SUM(BK86:BK89)</f>
        <v>0</v>
      </c>
    </row>
    <row r="86" spans="1:65" s="2" customFormat="1" ht="16.5" customHeight="1">
      <c r="A86" s="36"/>
      <c r="B86" s="37"/>
      <c r="C86" s="175" t="s">
        <v>83</v>
      </c>
      <c r="D86" s="175" t="s">
        <v>118</v>
      </c>
      <c r="E86" s="176" t="s">
        <v>119</v>
      </c>
      <c r="F86" s="177" t="s">
        <v>120</v>
      </c>
      <c r="G86" s="178" t="s">
        <v>121</v>
      </c>
      <c r="H86" s="179">
        <v>1</v>
      </c>
      <c r="I86" s="180"/>
      <c r="J86" s="181">
        <f>ROUND(I86*H86,2)</f>
        <v>0</v>
      </c>
      <c r="K86" s="177" t="s">
        <v>122</v>
      </c>
      <c r="L86" s="41"/>
      <c r="M86" s="182" t="s">
        <v>32</v>
      </c>
      <c r="N86" s="183" t="s">
        <v>46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123</v>
      </c>
      <c r="AT86" s="186" t="s">
        <v>118</v>
      </c>
      <c r="AU86" s="186" t="s">
        <v>85</v>
      </c>
      <c r="AY86" s="18" t="s">
        <v>115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83</v>
      </c>
      <c r="BK86" s="187">
        <f>ROUND(I86*H86,2)</f>
        <v>0</v>
      </c>
      <c r="BL86" s="18" t="s">
        <v>123</v>
      </c>
      <c r="BM86" s="186" t="s">
        <v>124</v>
      </c>
    </row>
    <row r="87" spans="1:65" s="2" customFormat="1" ht="11.25">
      <c r="A87" s="36"/>
      <c r="B87" s="37"/>
      <c r="C87" s="38"/>
      <c r="D87" s="188" t="s">
        <v>125</v>
      </c>
      <c r="E87" s="38"/>
      <c r="F87" s="189" t="s">
        <v>120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125</v>
      </c>
      <c r="AU87" s="18" t="s">
        <v>85</v>
      </c>
    </row>
    <row r="88" spans="1:65" s="2" customFormat="1" ht="11.25">
      <c r="A88" s="36"/>
      <c r="B88" s="37"/>
      <c r="C88" s="38"/>
      <c r="D88" s="193" t="s">
        <v>126</v>
      </c>
      <c r="E88" s="38"/>
      <c r="F88" s="194" t="s">
        <v>127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126</v>
      </c>
      <c r="AU88" s="18" t="s">
        <v>85</v>
      </c>
    </row>
    <row r="89" spans="1:65" s="2" customFormat="1" ht="58.5">
      <c r="A89" s="36"/>
      <c r="B89" s="37"/>
      <c r="C89" s="38"/>
      <c r="D89" s="188" t="s">
        <v>128</v>
      </c>
      <c r="E89" s="38"/>
      <c r="F89" s="195" t="s">
        <v>129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128</v>
      </c>
      <c r="AU89" s="18" t="s">
        <v>85</v>
      </c>
    </row>
    <row r="90" spans="1:65" s="12" customFormat="1" ht="22.9" customHeight="1">
      <c r="B90" s="159"/>
      <c r="C90" s="160"/>
      <c r="D90" s="161" t="s">
        <v>74</v>
      </c>
      <c r="E90" s="173" t="s">
        <v>130</v>
      </c>
      <c r="F90" s="173" t="s">
        <v>131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SUM(P91:P98)</f>
        <v>0</v>
      </c>
      <c r="Q90" s="167"/>
      <c r="R90" s="168">
        <f>SUM(R91:R98)</f>
        <v>0</v>
      </c>
      <c r="S90" s="167"/>
      <c r="T90" s="169">
        <f>SUM(T91:T98)</f>
        <v>0</v>
      </c>
      <c r="AR90" s="170" t="s">
        <v>114</v>
      </c>
      <c r="AT90" s="171" t="s">
        <v>74</v>
      </c>
      <c r="AU90" s="171" t="s">
        <v>83</v>
      </c>
      <c r="AY90" s="170" t="s">
        <v>115</v>
      </c>
      <c r="BK90" s="172">
        <f>SUM(BK91:BK98)</f>
        <v>0</v>
      </c>
    </row>
    <row r="91" spans="1:65" s="2" customFormat="1" ht="16.5" customHeight="1">
      <c r="A91" s="36"/>
      <c r="B91" s="37"/>
      <c r="C91" s="175" t="s">
        <v>85</v>
      </c>
      <c r="D91" s="175" t="s">
        <v>118</v>
      </c>
      <c r="E91" s="176" t="s">
        <v>132</v>
      </c>
      <c r="F91" s="177" t="s">
        <v>131</v>
      </c>
      <c r="G91" s="178" t="s">
        <v>121</v>
      </c>
      <c r="H91" s="179">
        <v>1</v>
      </c>
      <c r="I91" s="180"/>
      <c r="J91" s="181">
        <f>ROUND(I91*H91,2)</f>
        <v>0</v>
      </c>
      <c r="K91" s="177" t="s">
        <v>122</v>
      </c>
      <c r="L91" s="41"/>
      <c r="M91" s="182" t="s">
        <v>32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123</v>
      </c>
      <c r="AT91" s="186" t="s">
        <v>118</v>
      </c>
      <c r="AU91" s="186" t="s">
        <v>85</v>
      </c>
      <c r="AY91" s="18" t="s">
        <v>115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83</v>
      </c>
      <c r="BK91" s="187">
        <f>ROUND(I91*H91,2)</f>
        <v>0</v>
      </c>
      <c r="BL91" s="18" t="s">
        <v>123</v>
      </c>
      <c r="BM91" s="186" t="s">
        <v>133</v>
      </c>
    </row>
    <row r="92" spans="1:65" s="2" customFormat="1" ht="11.25">
      <c r="A92" s="36"/>
      <c r="B92" s="37"/>
      <c r="C92" s="38"/>
      <c r="D92" s="188" t="s">
        <v>125</v>
      </c>
      <c r="E92" s="38"/>
      <c r="F92" s="189" t="s">
        <v>131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125</v>
      </c>
      <c r="AU92" s="18" t="s">
        <v>85</v>
      </c>
    </row>
    <row r="93" spans="1:65" s="2" customFormat="1" ht="11.25">
      <c r="A93" s="36"/>
      <c r="B93" s="37"/>
      <c r="C93" s="38"/>
      <c r="D93" s="193" t="s">
        <v>126</v>
      </c>
      <c r="E93" s="38"/>
      <c r="F93" s="194" t="s">
        <v>134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126</v>
      </c>
      <c r="AU93" s="18" t="s">
        <v>85</v>
      </c>
    </row>
    <row r="94" spans="1:65" s="2" customFormat="1" ht="117">
      <c r="A94" s="36"/>
      <c r="B94" s="37"/>
      <c r="C94" s="38"/>
      <c r="D94" s="188" t="s">
        <v>128</v>
      </c>
      <c r="E94" s="38"/>
      <c r="F94" s="195" t="s">
        <v>135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128</v>
      </c>
      <c r="AU94" s="18" t="s">
        <v>85</v>
      </c>
    </row>
    <row r="95" spans="1:65" s="2" customFormat="1" ht="16.5" customHeight="1">
      <c r="A95" s="36"/>
      <c r="B95" s="37"/>
      <c r="C95" s="175" t="s">
        <v>136</v>
      </c>
      <c r="D95" s="175" t="s">
        <v>118</v>
      </c>
      <c r="E95" s="176" t="s">
        <v>137</v>
      </c>
      <c r="F95" s="177" t="s">
        <v>138</v>
      </c>
      <c r="G95" s="178" t="s">
        <v>121</v>
      </c>
      <c r="H95" s="179">
        <v>1</v>
      </c>
      <c r="I95" s="180"/>
      <c r="J95" s="181">
        <f>ROUND(I95*H95,2)</f>
        <v>0</v>
      </c>
      <c r="K95" s="177" t="s">
        <v>122</v>
      </c>
      <c r="L95" s="41"/>
      <c r="M95" s="182" t="s">
        <v>32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123</v>
      </c>
      <c r="AT95" s="186" t="s">
        <v>118</v>
      </c>
      <c r="AU95" s="186" t="s">
        <v>85</v>
      </c>
      <c r="AY95" s="18" t="s">
        <v>115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83</v>
      </c>
      <c r="BK95" s="187">
        <f>ROUND(I95*H95,2)</f>
        <v>0</v>
      </c>
      <c r="BL95" s="18" t="s">
        <v>123</v>
      </c>
      <c r="BM95" s="186" t="s">
        <v>139</v>
      </c>
    </row>
    <row r="96" spans="1:65" s="2" customFormat="1" ht="11.25">
      <c r="A96" s="36"/>
      <c r="B96" s="37"/>
      <c r="C96" s="38"/>
      <c r="D96" s="188" t="s">
        <v>125</v>
      </c>
      <c r="E96" s="38"/>
      <c r="F96" s="189" t="s">
        <v>138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125</v>
      </c>
      <c r="AU96" s="18" t="s">
        <v>85</v>
      </c>
    </row>
    <row r="97" spans="1:65" s="2" customFormat="1" ht="11.25">
      <c r="A97" s="36"/>
      <c r="B97" s="37"/>
      <c r="C97" s="38"/>
      <c r="D97" s="193" t="s">
        <v>126</v>
      </c>
      <c r="E97" s="38"/>
      <c r="F97" s="194" t="s">
        <v>140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126</v>
      </c>
      <c r="AU97" s="18" t="s">
        <v>85</v>
      </c>
    </row>
    <row r="98" spans="1:65" s="2" customFormat="1" ht="19.5">
      <c r="A98" s="36"/>
      <c r="B98" s="37"/>
      <c r="C98" s="38"/>
      <c r="D98" s="188" t="s">
        <v>128</v>
      </c>
      <c r="E98" s="38"/>
      <c r="F98" s="195" t="s">
        <v>141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128</v>
      </c>
      <c r="AU98" s="18" t="s">
        <v>85</v>
      </c>
    </row>
    <row r="99" spans="1:65" s="12" customFormat="1" ht="22.9" customHeight="1">
      <c r="B99" s="159"/>
      <c r="C99" s="160"/>
      <c r="D99" s="161" t="s">
        <v>74</v>
      </c>
      <c r="E99" s="173" t="s">
        <v>142</v>
      </c>
      <c r="F99" s="173" t="s">
        <v>143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SUM(P100:P107)</f>
        <v>0</v>
      </c>
      <c r="Q99" s="167"/>
      <c r="R99" s="168">
        <f>SUM(R100:R107)</f>
        <v>0</v>
      </c>
      <c r="S99" s="167"/>
      <c r="T99" s="169">
        <f>SUM(T100:T107)</f>
        <v>0</v>
      </c>
      <c r="AR99" s="170" t="s">
        <v>114</v>
      </c>
      <c r="AT99" s="171" t="s">
        <v>74</v>
      </c>
      <c r="AU99" s="171" t="s">
        <v>83</v>
      </c>
      <c r="AY99" s="170" t="s">
        <v>115</v>
      </c>
      <c r="BK99" s="172">
        <f>SUM(BK100:BK107)</f>
        <v>0</v>
      </c>
    </row>
    <row r="100" spans="1:65" s="2" customFormat="1" ht="16.5" customHeight="1">
      <c r="A100" s="36"/>
      <c r="B100" s="37"/>
      <c r="C100" s="175" t="s">
        <v>123</v>
      </c>
      <c r="D100" s="175" t="s">
        <v>118</v>
      </c>
      <c r="E100" s="176" t="s">
        <v>144</v>
      </c>
      <c r="F100" s="177" t="s">
        <v>143</v>
      </c>
      <c r="G100" s="178" t="s">
        <v>121</v>
      </c>
      <c r="H100" s="179">
        <v>1</v>
      </c>
      <c r="I100" s="180"/>
      <c r="J100" s="181">
        <f>ROUND(I100*H100,2)</f>
        <v>0</v>
      </c>
      <c r="K100" s="177" t="s">
        <v>122</v>
      </c>
      <c r="L100" s="41"/>
      <c r="M100" s="182" t="s">
        <v>32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123</v>
      </c>
      <c r="AT100" s="186" t="s">
        <v>118</v>
      </c>
      <c r="AU100" s="186" t="s">
        <v>85</v>
      </c>
      <c r="AY100" s="18" t="s">
        <v>115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83</v>
      </c>
      <c r="BK100" s="187">
        <f>ROUND(I100*H100,2)</f>
        <v>0</v>
      </c>
      <c r="BL100" s="18" t="s">
        <v>123</v>
      </c>
      <c r="BM100" s="186" t="s">
        <v>145</v>
      </c>
    </row>
    <row r="101" spans="1:65" s="2" customFormat="1" ht="11.25">
      <c r="A101" s="36"/>
      <c r="B101" s="37"/>
      <c r="C101" s="38"/>
      <c r="D101" s="188" t="s">
        <v>125</v>
      </c>
      <c r="E101" s="38"/>
      <c r="F101" s="189" t="s">
        <v>143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125</v>
      </c>
      <c r="AU101" s="18" t="s">
        <v>85</v>
      </c>
    </row>
    <row r="102" spans="1:65" s="2" customFormat="1" ht="11.25">
      <c r="A102" s="36"/>
      <c r="B102" s="37"/>
      <c r="C102" s="38"/>
      <c r="D102" s="193" t="s">
        <v>126</v>
      </c>
      <c r="E102" s="38"/>
      <c r="F102" s="194" t="s">
        <v>146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126</v>
      </c>
      <c r="AU102" s="18" t="s">
        <v>85</v>
      </c>
    </row>
    <row r="103" spans="1:65" s="2" customFormat="1" ht="29.25">
      <c r="A103" s="36"/>
      <c r="B103" s="37"/>
      <c r="C103" s="38"/>
      <c r="D103" s="188" t="s">
        <v>128</v>
      </c>
      <c r="E103" s="38"/>
      <c r="F103" s="195" t="s">
        <v>147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128</v>
      </c>
      <c r="AU103" s="18" t="s">
        <v>85</v>
      </c>
    </row>
    <row r="104" spans="1:65" s="2" customFormat="1" ht="16.5" customHeight="1">
      <c r="A104" s="36"/>
      <c r="B104" s="37"/>
      <c r="C104" s="175" t="s">
        <v>114</v>
      </c>
      <c r="D104" s="175" t="s">
        <v>118</v>
      </c>
      <c r="E104" s="176" t="s">
        <v>148</v>
      </c>
      <c r="F104" s="177" t="s">
        <v>149</v>
      </c>
      <c r="G104" s="178" t="s">
        <v>150</v>
      </c>
      <c r="H104" s="179">
        <v>1</v>
      </c>
      <c r="I104" s="180"/>
      <c r="J104" s="181">
        <f>ROUND(I104*H104,2)</f>
        <v>0</v>
      </c>
      <c r="K104" s="177" t="s">
        <v>122</v>
      </c>
      <c r="L104" s="41"/>
      <c r="M104" s="182" t="s">
        <v>32</v>
      </c>
      <c r="N104" s="183" t="s">
        <v>46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151</v>
      </c>
      <c r="AT104" s="186" t="s">
        <v>118</v>
      </c>
      <c r="AU104" s="186" t="s">
        <v>85</v>
      </c>
      <c r="AY104" s="18" t="s">
        <v>115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83</v>
      </c>
      <c r="BK104" s="187">
        <f>ROUND(I104*H104,2)</f>
        <v>0</v>
      </c>
      <c r="BL104" s="18" t="s">
        <v>151</v>
      </c>
      <c r="BM104" s="186" t="s">
        <v>152</v>
      </c>
    </row>
    <row r="105" spans="1:65" s="2" customFormat="1" ht="11.25">
      <c r="A105" s="36"/>
      <c r="B105" s="37"/>
      <c r="C105" s="38"/>
      <c r="D105" s="188" t="s">
        <v>125</v>
      </c>
      <c r="E105" s="38"/>
      <c r="F105" s="189" t="s">
        <v>149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125</v>
      </c>
      <c r="AU105" s="18" t="s">
        <v>85</v>
      </c>
    </row>
    <row r="106" spans="1:65" s="2" customFormat="1" ht="11.25">
      <c r="A106" s="36"/>
      <c r="B106" s="37"/>
      <c r="C106" s="38"/>
      <c r="D106" s="193" t="s">
        <v>126</v>
      </c>
      <c r="E106" s="38"/>
      <c r="F106" s="194" t="s">
        <v>153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126</v>
      </c>
      <c r="AU106" s="18" t="s">
        <v>85</v>
      </c>
    </row>
    <row r="107" spans="1:65" s="2" customFormat="1" ht="19.5">
      <c r="A107" s="36"/>
      <c r="B107" s="37"/>
      <c r="C107" s="38"/>
      <c r="D107" s="188" t="s">
        <v>128</v>
      </c>
      <c r="E107" s="38"/>
      <c r="F107" s="195" t="s">
        <v>154</v>
      </c>
      <c r="G107" s="38"/>
      <c r="H107" s="38"/>
      <c r="I107" s="190"/>
      <c r="J107" s="38"/>
      <c r="K107" s="38"/>
      <c r="L107" s="41"/>
      <c r="M107" s="196"/>
      <c r="N107" s="197"/>
      <c r="O107" s="198"/>
      <c r="P107" s="198"/>
      <c r="Q107" s="198"/>
      <c r="R107" s="198"/>
      <c r="S107" s="198"/>
      <c r="T107" s="199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128</v>
      </c>
      <c r="AU107" s="18" t="s">
        <v>85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BK2esgzO61Mx893zy79whDhsicPTMYM3x955l9A11rrYSMyRMIxZy0nP9WBWUEL77ebkyDP2MLjjggnKDzy6VQ==" saltValue="3vZhBxATA/7/XpprmbD71Ob+6liuAwn780yPf1ld6l1B+K2Q9//xBgt6DRcL9rnuNdBCa3sfZpHPyD4YfSOanA==" spinCount="100000" sheet="1" objects="1" scenarios="1" formatColumns="0" formatRows="0" autoFilter="0"/>
  <autoFilter ref="C82:K10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7" r:id="rId3"/>
    <hyperlink ref="F102" r:id="rId4"/>
    <hyperlink ref="F106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85</v>
      </c>
    </row>
    <row r="4" spans="1:46" s="1" customFormat="1" ht="24.95" customHeight="1">
      <c r="B4" s="21"/>
      <c r="D4" s="105" t="s">
        <v>89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III/18051 CHOTÍKOVSKÁ UL., PLZEŇ – MALESICE, ÚPRAVA SMĚROVÉHO OBLOUKU</v>
      </c>
      <c r="F7" s="364"/>
      <c r="G7" s="364"/>
      <c r="H7" s="364"/>
      <c r="L7" s="21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5" t="s">
        <v>155</v>
      </c>
      <c r="F9" s="366"/>
      <c r="G9" s="366"/>
      <c r="H9" s="36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32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11. 6. 2021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33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34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7" t="str">
        <f>'Rekapitulace stavby'!E14</f>
        <v>Vyplň údaj</v>
      </c>
      <c r="F18" s="368"/>
      <c r="G18" s="368"/>
      <c r="H18" s="368"/>
      <c r="I18" s="107" t="s">
        <v>33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36</v>
      </c>
      <c r="E20" s="36"/>
      <c r="F20" s="36"/>
      <c r="G20" s="36"/>
      <c r="H20" s="36"/>
      <c r="I20" s="107" t="s">
        <v>31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33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31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33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69" t="s">
        <v>32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ROUND((SUM(BE86:BE313)),  2)</f>
        <v>0</v>
      </c>
      <c r="G33" s="36"/>
      <c r="H33" s="36"/>
      <c r="I33" s="120">
        <v>0.21</v>
      </c>
      <c r="J33" s="119">
        <f>ROUND(((SUM(BE86:BE313))*I33),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ROUND((SUM(BF86:BF313)),  2)</f>
        <v>0</v>
      </c>
      <c r="G34" s="36"/>
      <c r="H34" s="36"/>
      <c r="I34" s="120">
        <v>0.15</v>
      </c>
      <c r="J34" s="119">
        <f>ROUND(((SUM(BF86:BF313))*I34),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ROUND((SUM(BG86:BG313)),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ROUND((SUM(BH86:BH313)),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ROUND((SUM(BI86:BI313)),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0" t="str">
        <f>E7</f>
        <v>III/18051 CHOTÍKOVSKÁ UL., PLZEŇ – MALESICE, ÚPRAVA SMĚROVÉHO OBLOUKU</v>
      </c>
      <c r="F48" s="371"/>
      <c r="G48" s="371"/>
      <c r="H48" s="37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101 - KOMUNIKACE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11. 6. 2021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 </v>
      </c>
      <c r="G54" s="38"/>
      <c r="H54" s="38"/>
      <c r="I54" s="30" t="s">
        <v>36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34</v>
      </c>
      <c r="D55" s="38"/>
      <c r="E55" s="38"/>
      <c r="F55" s="28" t="str">
        <f>IF(E18="","",E18)</f>
        <v>Vyplň údaj</v>
      </c>
      <c r="G55" s="38"/>
      <c r="H55" s="38"/>
      <c r="I55" s="30" t="s">
        <v>38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95</v>
      </c>
    </row>
    <row r="60" spans="1:47" s="9" customFormat="1" ht="24.95" customHeight="1">
      <c r="B60" s="136"/>
      <c r="C60" s="137"/>
      <c r="D60" s="138" t="s">
        <v>156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157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158</v>
      </c>
      <c r="E62" s="145"/>
      <c r="F62" s="145"/>
      <c r="G62" s="145"/>
      <c r="H62" s="145"/>
      <c r="I62" s="145"/>
      <c r="J62" s="146">
        <f>J149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159</v>
      </c>
      <c r="E63" s="145"/>
      <c r="F63" s="145"/>
      <c r="G63" s="145"/>
      <c r="H63" s="145"/>
      <c r="I63" s="145"/>
      <c r="J63" s="146">
        <f>J157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160</v>
      </c>
      <c r="E64" s="145"/>
      <c r="F64" s="145"/>
      <c r="G64" s="145"/>
      <c r="H64" s="145"/>
      <c r="I64" s="145"/>
      <c r="J64" s="146">
        <f>J200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161</v>
      </c>
      <c r="E65" s="145"/>
      <c r="F65" s="145"/>
      <c r="G65" s="145"/>
      <c r="H65" s="145"/>
      <c r="I65" s="145"/>
      <c r="J65" s="146">
        <f>J265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162</v>
      </c>
      <c r="E66" s="145"/>
      <c r="F66" s="145"/>
      <c r="G66" s="145"/>
      <c r="H66" s="145"/>
      <c r="I66" s="145"/>
      <c r="J66" s="146">
        <f>J310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100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0" t="str">
        <f>E7</f>
        <v>III/18051 CHOTÍKOVSKÁ UL., PLZEŇ – MALESICE, ÚPRAVA SMĚROVÉHO OBLOUKU</v>
      </c>
      <c r="F76" s="371"/>
      <c r="G76" s="371"/>
      <c r="H76" s="37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90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2" t="str">
        <f>E9</f>
        <v>101 - KOMUNIKACE</v>
      </c>
      <c r="F78" s="372"/>
      <c r="G78" s="372"/>
      <c r="H78" s="372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 xml:space="preserve"> </v>
      </c>
      <c r="G80" s="38"/>
      <c r="H80" s="38"/>
      <c r="I80" s="30" t="s">
        <v>24</v>
      </c>
      <c r="J80" s="61" t="str">
        <f>IF(J12="","",J12)</f>
        <v>11. 6. 2021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0" t="s">
        <v>30</v>
      </c>
      <c r="D82" s="38"/>
      <c r="E82" s="38"/>
      <c r="F82" s="28" t="str">
        <f>E15</f>
        <v xml:space="preserve"> </v>
      </c>
      <c r="G82" s="38"/>
      <c r="H82" s="38"/>
      <c r="I82" s="30" t="s">
        <v>36</v>
      </c>
      <c r="J82" s="34" t="str">
        <f>E21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34</v>
      </c>
      <c r="D83" s="38"/>
      <c r="E83" s="38"/>
      <c r="F83" s="28" t="str">
        <f>IF(E18="","",E18)</f>
        <v>Vyplň údaj</v>
      </c>
      <c r="G83" s="38"/>
      <c r="H83" s="38"/>
      <c r="I83" s="30" t="s">
        <v>38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101</v>
      </c>
      <c r="D85" s="151" t="s">
        <v>60</v>
      </c>
      <c r="E85" s="151" t="s">
        <v>56</v>
      </c>
      <c r="F85" s="151" t="s">
        <v>57</v>
      </c>
      <c r="G85" s="151" t="s">
        <v>102</v>
      </c>
      <c r="H85" s="151" t="s">
        <v>103</v>
      </c>
      <c r="I85" s="151" t="s">
        <v>104</v>
      </c>
      <c r="J85" s="151" t="s">
        <v>94</v>
      </c>
      <c r="K85" s="152" t="s">
        <v>105</v>
      </c>
      <c r="L85" s="153"/>
      <c r="M85" s="70" t="s">
        <v>32</v>
      </c>
      <c r="N85" s="71" t="s">
        <v>45</v>
      </c>
      <c r="O85" s="71" t="s">
        <v>106</v>
      </c>
      <c r="P85" s="71" t="s">
        <v>107</v>
      </c>
      <c r="Q85" s="71" t="s">
        <v>108</v>
      </c>
      <c r="R85" s="71" t="s">
        <v>109</v>
      </c>
      <c r="S85" s="71" t="s">
        <v>110</v>
      </c>
      <c r="T85" s="72" t="s">
        <v>111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112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44.534544600000004</v>
      </c>
      <c r="S86" s="74"/>
      <c r="T86" s="157">
        <f>T87</f>
        <v>63.03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74</v>
      </c>
      <c r="AU86" s="18" t="s">
        <v>95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74</v>
      </c>
      <c r="E87" s="162" t="s">
        <v>163</v>
      </c>
      <c r="F87" s="162" t="s">
        <v>164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P88+P149+P157+P200+P265+P310</f>
        <v>0</v>
      </c>
      <c r="Q87" s="167"/>
      <c r="R87" s="168">
        <f>R88+R149+R157+R200+R265+R310</f>
        <v>44.534544600000004</v>
      </c>
      <c r="S87" s="167"/>
      <c r="T87" s="169">
        <f>T88+T149+T157+T200+T265+T310</f>
        <v>63.03</v>
      </c>
      <c r="AR87" s="170" t="s">
        <v>83</v>
      </c>
      <c r="AT87" s="171" t="s">
        <v>74</v>
      </c>
      <c r="AU87" s="171" t="s">
        <v>75</v>
      </c>
      <c r="AY87" s="170" t="s">
        <v>115</v>
      </c>
      <c r="BK87" s="172">
        <f>BK88+BK149+BK157+BK200+BK265+BK310</f>
        <v>0</v>
      </c>
    </row>
    <row r="88" spans="1:65" s="12" customFormat="1" ht="22.9" customHeight="1">
      <c r="B88" s="159"/>
      <c r="C88" s="160"/>
      <c r="D88" s="161" t="s">
        <v>74</v>
      </c>
      <c r="E88" s="173" t="s">
        <v>83</v>
      </c>
      <c r="F88" s="173" t="s">
        <v>165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SUM(P89:P148)</f>
        <v>0</v>
      </c>
      <c r="Q88" s="167"/>
      <c r="R88" s="168">
        <f>SUM(R89:R148)</f>
        <v>3.0043500000000001</v>
      </c>
      <c r="S88" s="167"/>
      <c r="T88" s="169">
        <f>SUM(T89:T148)</f>
        <v>63.03</v>
      </c>
      <c r="AR88" s="170" t="s">
        <v>83</v>
      </c>
      <c r="AT88" s="171" t="s">
        <v>74</v>
      </c>
      <c r="AU88" s="171" t="s">
        <v>83</v>
      </c>
      <c r="AY88" s="170" t="s">
        <v>115</v>
      </c>
      <c r="BK88" s="172">
        <f>SUM(BK89:BK148)</f>
        <v>0</v>
      </c>
    </row>
    <row r="89" spans="1:65" s="2" customFormat="1" ht="16.5" customHeight="1">
      <c r="A89" s="36"/>
      <c r="B89" s="37"/>
      <c r="C89" s="175" t="s">
        <v>83</v>
      </c>
      <c r="D89" s="175" t="s">
        <v>118</v>
      </c>
      <c r="E89" s="176" t="s">
        <v>166</v>
      </c>
      <c r="F89" s="177" t="s">
        <v>167</v>
      </c>
      <c r="G89" s="178" t="s">
        <v>168</v>
      </c>
      <c r="H89" s="179">
        <v>122</v>
      </c>
      <c r="I89" s="180"/>
      <c r="J89" s="181">
        <f>ROUND(I89*H89,2)</f>
        <v>0</v>
      </c>
      <c r="K89" s="177" t="s">
        <v>122</v>
      </c>
      <c r="L89" s="41"/>
      <c r="M89" s="182" t="s">
        <v>32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0.26</v>
      </c>
      <c r="T89" s="185">
        <f>S89*H89</f>
        <v>31.720000000000002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123</v>
      </c>
      <c r="AT89" s="186" t="s">
        <v>118</v>
      </c>
      <c r="AU89" s="186" t="s">
        <v>85</v>
      </c>
      <c r="AY89" s="18" t="s">
        <v>115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83</v>
      </c>
      <c r="BK89" s="187">
        <f>ROUND(I89*H89,2)</f>
        <v>0</v>
      </c>
      <c r="BL89" s="18" t="s">
        <v>123</v>
      </c>
      <c r="BM89" s="186" t="s">
        <v>169</v>
      </c>
    </row>
    <row r="90" spans="1:65" s="2" customFormat="1" ht="19.5">
      <c r="A90" s="36"/>
      <c r="B90" s="37"/>
      <c r="C90" s="38"/>
      <c r="D90" s="188" t="s">
        <v>125</v>
      </c>
      <c r="E90" s="38"/>
      <c r="F90" s="189" t="s">
        <v>170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125</v>
      </c>
      <c r="AU90" s="18" t="s">
        <v>85</v>
      </c>
    </row>
    <row r="91" spans="1:65" s="2" customFormat="1" ht="11.25">
      <c r="A91" s="36"/>
      <c r="B91" s="37"/>
      <c r="C91" s="38"/>
      <c r="D91" s="193" t="s">
        <v>126</v>
      </c>
      <c r="E91" s="38"/>
      <c r="F91" s="194" t="s">
        <v>171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126</v>
      </c>
      <c r="AU91" s="18" t="s">
        <v>85</v>
      </c>
    </row>
    <row r="92" spans="1:65" s="13" customFormat="1" ht="11.25">
      <c r="B92" s="200"/>
      <c r="C92" s="201"/>
      <c r="D92" s="188" t="s">
        <v>172</v>
      </c>
      <c r="E92" s="202" t="s">
        <v>32</v>
      </c>
      <c r="F92" s="203" t="s">
        <v>173</v>
      </c>
      <c r="G92" s="201"/>
      <c r="H92" s="202" t="s">
        <v>32</v>
      </c>
      <c r="I92" s="204"/>
      <c r="J92" s="201"/>
      <c r="K92" s="201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172</v>
      </c>
      <c r="AU92" s="209" t="s">
        <v>85</v>
      </c>
      <c r="AV92" s="13" t="s">
        <v>83</v>
      </c>
      <c r="AW92" s="13" t="s">
        <v>37</v>
      </c>
      <c r="AX92" s="13" t="s">
        <v>75</v>
      </c>
      <c r="AY92" s="209" t="s">
        <v>115</v>
      </c>
    </row>
    <row r="93" spans="1:65" s="14" customFormat="1" ht="11.25">
      <c r="B93" s="210"/>
      <c r="C93" s="211"/>
      <c r="D93" s="188" t="s">
        <v>172</v>
      </c>
      <c r="E93" s="212" t="s">
        <v>32</v>
      </c>
      <c r="F93" s="213" t="s">
        <v>174</v>
      </c>
      <c r="G93" s="211"/>
      <c r="H93" s="214">
        <v>122</v>
      </c>
      <c r="I93" s="215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172</v>
      </c>
      <c r="AU93" s="220" t="s">
        <v>85</v>
      </c>
      <c r="AV93" s="14" t="s">
        <v>85</v>
      </c>
      <c r="AW93" s="14" t="s">
        <v>37</v>
      </c>
      <c r="AX93" s="14" t="s">
        <v>83</v>
      </c>
      <c r="AY93" s="220" t="s">
        <v>115</v>
      </c>
    </row>
    <row r="94" spans="1:65" s="2" customFormat="1" ht="16.5" customHeight="1">
      <c r="A94" s="36"/>
      <c r="B94" s="37"/>
      <c r="C94" s="175" t="s">
        <v>85</v>
      </c>
      <c r="D94" s="175" t="s">
        <v>118</v>
      </c>
      <c r="E94" s="176" t="s">
        <v>175</v>
      </c>
      <c r="F94" s="177" t="s">
        <v>176</v>
      </c>
      <c r="G94" s="178" t="s">
        <v>168</v>
      </c>
      <c r="H94" s="179">
        <v>45</v>
      </c>
      <c r="I94" s="180"/>
      <c r="J94" s="181">
        <f>ROUND(I94*H94,2)</f>
        <v>0</v>
      </c>
      <c r="K94" s="177" t="s">
        <v>122</v>
      </c>
      <c r="L94" s="41"/>
      <c r="M94" s="182" t="s">
        <v>32</v>
      </c>
      <c r="N94" s="183" t="s">
        <v>46</v>
      </c>
      <c r="O94" s="66"/>
      <c r="P94" s="184">
        <f>O94*H94</f>
        <v>0</v>
      </c>
      <c r="Q94" s="184">
        <v>9.0000000000000006E-5</v>
      </c>
      <c r="R94" s="184">
        <f>Q94*H94</f>
        <v>4.0500000000000006E-3</v>
      </c>
      <c r="S94" s="184">
        <v>0.23</v>
      </c>
      <c r="T94" s="185">
        <f>S94*H94</f>
        <v>10.35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123</v>
      </c>
      <c r="AT94" s="186" t="s">
        <v>118</v>
      </c>
      <c r="AU94" s="186" t="s">
        <v>85</v>
      </c>
      <c r="AY94" s="18" t="s">
        <v>115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83</v>
      </c>
      <c r="BK94" s="187">
        <f>ROUND(I94*H94,2)</f>
        <v>0</v>
      </c>
      <c r="BL94" s="18" t="s">
        <v>123</v>
      </c>
      <c r="BM94" s="186" t="s">
        <v>177</v>
      </c>
    </row>
    <row r="95" spans="1:65" s="2" customFormat="1" ht="19.5">
      <c r="A95" s="36"/>
      <c r="B95" s="37"/>
      <c r="C95" s="38"/>
      <c r="D95" s="188" t="s">
        <v>125</v>
      </c>
      <c r="E95" s="38"/>
      <c r="F95" s="189" t="s">
        <v>178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125</v>
      </c>
      <c r="AU95" s="18" t="s">
        <v>85</v>
      </c>
    </row>
    <row r="96" spans="1:65" s="2" customFormat="1" ht="11.25">
      <c r="A96" s="36"/>
      <c r="B96" s="37"/>
      <c r="C96" s="38"/>
      <c r="D96" s="193" t="s">
        <v>126</v>
      </c>
      <c r="E96" s="38"/>
      <c r="F96" s="194" t="s">
        <v>179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126</v>
      </c>
      <c r="AU96" s="18" t="s">
        <v>85</v>
      </c>
    </row>
    <row r="97" spans="1:65" s="2" customFormat="1" ht="16.5" customHeight="1">
      <c r="A97" s="36"/>
      <c r="B97" s="37"/>
      <c r="C97" s="175" t="s">
        <v>136</v>
      </c>
      <c r="D97" s="175" t="s">
        <v>118</v>
      </c>
      <c r="E97" s="176" t="s">
        <v>180</v>
      </c>
      <c r="F97" s="177" t="s">
        <v>181</v>
      </c>
      <c r="G97" s="178" t="s">
        <v>182</v>
      </c>
      <c r="H97" s="179">
        <v>58</v>
      </c>
      <c r="I97" s="180"/>
      <c r="J97" s="181">
        <f>ROUND(I97*H97,2)</f>
        <v>0</v>
      </c>
      <c r="K97" s="177" t="s">
        <v>122</v>
      </c>
      <c r="L97" s="41"/>
      <c r="M97" s="182" t="s">
        <v>32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0.20499999999999999</v>
      </c>
      <c r="T97" s="185">
        <f>S97*H97</f>
        <v>11.889999999999999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123</v>
      </c>
      <c r="AT97" s="186" t="s">
        <v>118</v>
      </c>
      <c r="AU97" s="186" t="s">
        <v>85</v>
      </c>
      <c r="AY97" s="18" t="s">
        <v>115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83</v>
      </c>
      <c r="BK97" s="187">
        <f>ROUND(I97*H97,2)</f>
        <v>0</v>
      </c>
      <c r="BL97" s="18" t="s">
        <v>123</v>
      </c>
      <c r="BM97" s="186" t="s">
        <v>183</v>
      </c>
    </row>
    <row r="98" spans="1:65" s="2" customFormat="1" ht="19.5">
      <c r="A98" s="36"/>
      <c r="B98" s="37"/>
      <c r="C98" s="38"/>
      <c r="D98" s="188" t="s">
        <v>125</v>
      </c>
      <c r="E98" s="38"/>
      <c r="F98" s="189" t="s">
        <v>184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125</v>
      </c>
      <c r="AU98" s="18" t="s">
        <v>85</v>
      </c>
    </row>
    <row r="99" spans="1:65" s="2" customFormat="1" ht="11.25">
      <c r="A99" s="36"/>
      <c r="B99" s="37"/>
      <c r="C99" s="38"/>
      <c r="D99" s="193" t="s">
        <v>126</v>
      </c>
      <c r="E99" s="38"/>
      <c r="F99" s="194" t="s">
        <v>185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126</v>
      </c>
      <c r="AU99" s="18" t="s">
        <v>85</v>
      </c>
    </row>
    <row r="100" spans="1:65" s="2" customFormat="1" ht="16.5" customHeight="1">
      <c r="A100" s="36"/>
      <c r="B100" s="37"/>
      <c r="C100" s="175" t="s">
        <v>123</v>
      </c>
      <c r="D100" s="175" t="s">
        <v>118</v>
      </c>
      <c r="E100" s="176" t="s">
        <v>186</v>
      </c>
      <c r="F100" s="177" t="s">
        <v>187</v>
      </c>
      <c r="G100" s="178" t="s">
        <v>182</v>
      </c>
      <c r="H100" s="179">
        <v>58</v>
      </c>
      <c r="I100" s="180"/>
      <c r="J100" s="181">
        <f>ROUND(I100*H100,2)</f>
        <v>0</v>
      </c>
      <c r="K100" s="177" t="s">
        <v>122</v>
      </c>
      <c r="L100" s="41"/>
      <c r="M100" s="182" t="s">
        <v>32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0.115</v>
      </c>
      <c r="T100" s="185">
        <f>S100*H100</f>
        <v>6.67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123</v>
      </c>
      <c r="AT100" s="186" t="s">
        <v>118</v>
      </c>
      <c r="AU100" s="186" t="s">
        <v>85</v>
      </c>
      <c r="AY100" s="18" t="s">
        <v>115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83</v>
      </c>
      <c r="BK100" s="187">
        <f>ROUND(I100*H100,2)</f>
        <v>0</v>
      </c>
      <c r="BL100" s="18" t="s">
        <v>123</v>
      </c>
      <c r="BM100" s="186" t="s">
        <v>188</v>
      </c>
    </row>
    <row r="101" spans="1:65" s="2" customFormat="1" ht="19.5">
      <c r="A101" s="36"/>
      <c r="B101" s="37"/>
      <c r="C101" s="38"/>
      <c r="D101" s="188" t="s">
        <v>125</v>
      </c>
      <c r="E101" s="38"/>
      <c r="F101" s="189" t="s">
        <v>189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125</v>
      </c>
      <c r="AU101" s="18" t="s">
        <v>85</v>
      </c>
    </row>
    <row r="102" spans="1:65" s="2" customFormat="1" ht="11.25">
      <c r="A102" s="36"/>
      <c r="B102" s="37"/>
      <c r="C102" s="38"/>
      <c r="D102" s="193" t="s">
        <v>126</v>
      </c>
      <c r="E102" s="38"/>
      <c r="F102" s="194" t="s">
        <v>190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126</v>
      </c>
      <c r="AU102" s="18" t="s">
        <v>85</v>
      </c>
    </row>
    <row r="103" spans="1:65" s="2" customFormat="1" ht="16.5" customHeight="1">
      <c r="A103" s="36"/>
      <c r="B103" s="37"/>
      <c r="C103" s="175" t="s">
        <v>114</v>
      </c>
      <c r="D103" s="175" t="s">
        <v>118</v>
      </c>
      <c r="E103" s="176" t="s">
        <v>191</v>
      </c>
      <c r="F103" s="177" t="s">
        <v>192</v>
      </c>
      <c r="G103" s="178" t="s">
        <v>182</v>
      </c>
      <c r="H103" s="179">
        <v>60</v>
      </c>
      <c r="I103" s="180"/>
      <c r="J103" s="181">
        <f>ROUND(I103*H103,2)</f>
        <v>0</v>
      </c>
      <c r="K103" s="177" t="s">
        <v>122</v>
      </c>
      <c r="L103" s="41"/>
      <c r="M103" s="182" t="s">
        <v>32</v>
      </c>
      <c r="N103" s="183" t="s">
        <v>46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0.04</v>
      </c>
      <c r="T103" s="185">
        <f>S103*H103</f>
        <v>2.4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123</v>
      </c>
      <c r="AT103" s="186" t="s">
        <v>118</v>
      </c>
      <c r="AU103" s="186" t="s">
        <v>85</v>
      </c>
      <c r="AY103" s="18" t="s">
        <v>115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83</v>
      </c>
      <c r="BK103" s="187">
        <f>ROUND(I103*H103,2)</f>
        <v>0</v>
      </c>
      <c r="BL103" s="18" t="s">
        <v>123</v>
      </c>
      <c r="BM103" s="186" t="s">
        <v>193</v>
      </c>
    </row>
    <row r="104" spans="1:65" s="2" customFormat="1" ht="19.5">
      <c r="A104" s="36"/>
      <c r="B104" s="37"/>
      <c r="C104" s="38"/>
      <c r="D104" s="188" t="s">
        <v>125</v>
      </c>
      <c r="E104" s="38"/>
      <c r="F104" s="189" t="s">
        <v>194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125</v>
      </c>
      <c r="AU104" s="18" t="s">
        <v>85</v>
      </c>
    </row>
    <row r="105" spans="1:65" s="2" customFormat="1" ht="11.25">
      <c r="A105" s="36"/>
      <c r="B105" s="37"/>
      <c r="C105" s="38"/>
      <c r="D105" s="193" t="s">
        <v>126</v>
      </c>
      <c r="E105" s="38"/>
      <c r="F105" s="194" t="s">
        <v>195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126</v>
      </c>
      <c r="AU105" s="18" t="s">
        <v>85</v>
      </c>
    </row>
    <row r="106" spans="1:65" s="2" customFormat="1" ht="21.75" customHeight="1">
      <c r="A106" s="36"/>
      <c r="B106" s="37"/>
      <c r="C106" s="175" t="s">
        <v>196</v>
      </c>
      <c r="D106" s="175" t="s">
        <v>118</v>
      </c>
      <c r="E106" s="176" t="s">
        <v>197</v>
      </c>
      <c r="F106" s="177" t="s">
        <v>198</v>
      </c>
      <c r="G106" s="178" t="s">
        <v>199</v>
      </c>
      <c r="H106" s="179">
        <v>12.5</v>
      </c>
      <c r="I106" s="180"/>
      <c r="J106" s="181">
        <f>ROUND(I106*H106,2)</f>
        <v>0</v>
      </c>
      <c r="K106" s="177" t="s">
        <v>122</v>
      </c>
      <c r="L106" s="41"/>
      <c r="M106" s="182" t="s">
        <v>32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123</v>
      </c>
      <c r="AT106" s="186" t="s">
        <v>118</v>
      </c>
      <c r="AU106" s="186" t="s">
        <v>85</v>
      </c>
      <c r="AY106" s="18" t="s">
        <v>115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83</v>
      </c>
      <c r="BK106" s="187">
        <f>ROUND(I106*H106,2)</f>
        <v>0</v>
      </c>
      <c r="BL106" s="18" t="s">
        <v>123</v>
      </c>
      <c r="BM106" s="186" t="s">
        <v>200</v>
      </c>
    </row>
    <row r="107" spans="1:65" s="2" customFormat="1" ht="11.25">
      <c r="A107" s="36"/>
      <c r="B107" s="37"/>
      <c r="C107" s="38"/>
      <c r="D107" s="188" t="s">
        <v>125</v>
      </c>
      <c r="E107" s="38"/>
      <c r="F107" s="189" t="s">
        <v>201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125</v>
      </c>
      <c r="AU107" s="18" t="s">
        <v>85</v>
      </c>
    </row>
    <row r="108" spans="1:65" s="2" customFormat="1" ht="11.25">
      <c r="A108" s="36"/>
      <c r="B108" s="37"/>
      <c r="C108" s="38"/>
      <c r="D108" s="193" t="s">
        <v>126</v>
      </c>
      <c r="E108" s="38"/>
      <c r="F108" s="194" t="s">
        <v>202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126</v>
      </c>
      <c r="AU108" s="18" t="s">
        <v>85</v>
      </c>
    </row>
    <row r="109" spans="1:65" s="14" customFormat="1" ht="11.25">
      <c r="B109" s="210"/>
      <c r="C109" s="211"/>
      <c r="D109" s="188" t="s">
        <v>172</v>
      </c>
      <c r="E109" s="212" t="s">
        <v>32</v>
      </c>
      <c r="F109" s="213" t="s">
        <v>203</v>
      </c>
      <c r="G109" s="211"/>
      <c r="H109" s="214">
        <v>12.5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172</v>
      </c>
      <c r="AU109" s="220" t="s">
        <v>85</v>
      </c>
      <c r="AV109" s="14" t="s">
        <v>85</v>
      </c>
      <c r="AW109" s="14" t="s">
        <v>37</v>
      </c>
      <c r="AX109" s="14" t="s">
        <v>83</v>
      </c>
      <c r="AY109" s="220" t="s">
        <v>115</v>
      </c>
    </row>
    <row r="110" spans="1:65" s="2" customFormat="1" ht="16.5" customHeight="1">
      <c r="A110" s="36"/>
      <c r="B110" s="37"/>
      <c r="C110" s="175" t="s">
        <v>204</v>
      </c>
      <c r="D110" s="175" t="s">
        <v>118</v>
      </c>
      <c r="E110" s="176" t="s">
        <v>205</v>
      </c>
      <c r="F110" s="177" t="s">
        <v>206</v>
      </c>
      <c r="G110" s="178" t="s">
        <v>199</v>
      </c>
      <c r="H110" s="179">
        <v>1.6</v>
      </c>
      <c r="I110" s="180"/>
      <c r="J110" s="181">
        <f>ROUND(I110*H110,2)</f>
        <v>0</v>
      </c>
      <c r="K110" s="177" t="s">
        <v>122</v>
      </c>
      <c r="L110" s="41"/>
      <c r="M110" s="182" t="s">
        <v>32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123</v>
      </c>
      <c r="AT110" s="186" t="s">
        <v>118</v>
      </c>
      <c r="AU110" s="186" t="s">
        <v>85</v>
      </c>
      <c r="AY110" s="18" t="s">
        <v>115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83</v>
      </c>
      <c r="BK110" s="187">
        <f>ROUND(I110*H110,2)</f>
        <v>0</v>
      </c>
      <c r="BL110" s="18" t="s">
        <v>123</v>
      </c>
      <c r="BM110" s="186" t="s">
        <v>207</v>
      </c>
    </row>
    <row r="111" spans="1:65" s="2" customFormat="1" ht="19.5">
      <c r="A111" s="36"/>
      <c r="B111" s="37"/>
      <c r="C111" s="38"/>
      <c r="D111" s="188" t="s">
        <v>125</v>
      </c>
      <c r="E111" s="38"/>
      <c r="F111" s="189" t="s">
        <v>208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125</v>
      </c>
      <c r="AU111" s="18" t="s">
        <v>85</v>
      </c>
    </row>
    <row r="112" spans="1:65" s="2" customFormat="1" ht="11.25">
      <c r="A112" s="36"/>
      <c r="B112" s="37"/>
      <c r="C112" s="38"/>
      <c r="D112" s="193" t="s">
        <v>126</v>
      </c>
      <c r="E112" s="38"/>
      <c r="F112" s="194" t="s">
        <v>209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126</v>
      </c>
      <c r="AU112" s="18" t="s">
        <v>85</v>
      </c>
    </row>
    <row r="113" spans="1:65" s="2" customFormat="1" ht="19.5">
      <c r="A113" s="36"/>
      <c r="B113" s="37"/>
      <c r="C113" s="38"/>
      <c r="D113" s="188" t="s">
        <v>128</v>
      </c>
      <c r="E113" s="38"/>
      <c r="F113" s="195" t="s">
        <v>210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128</v>
      </c>
      <c r="AU113" s="18" t="s">
        <v>85</v>
      </c>
    </row>
    <row r="114" spans="1:65" s="14" customFormat="1" ht="11.25">
      <c r="B114" s="210"/>
      <c r="C114" s="211"/>
      <c r="D114" s="188" t="s">
        <v>172</v>
      </c>
      <c r="E114" s="212" t="s">
        <v>32</v>
      </c>
      <c r="F114" s="213" t="s">
        <v>211</v>
      </c>
      <c r="G114" s="211"/>
      <c r="H114" s="214">
        <v>1.6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172</v>
      </c>
      <c r="AU114" s="220" t="s">
        <v>85</v>
      </c>
      <c r="AV114" s="14" t="s">
        <v>85</v>
      </c>
      <c r="AW114" s="14" t="s">
        <v>37</v>
      </c>
      <c r="AX114" s="14" t="s">
        <v>83</v>
      </c>
      <c r="AY114" s="220" t="s">
        <v>115</v>
      </c>
    </row>
    <row r="115" spans="1:65" s="2" customFormat="1" ht="16.5" customHeight="1">
      <c r="A115" s="36"/>
      <c r="B115" s="37"/>
      <c r="C115" s="175" t="s">
        <v>212</v>
      </c>
      <c r="D115" s="175" t="s">
        <v>118</v>
      </c>
      <c r="E115" s="176" t="s">
        <v>213</v>
      </c>
      <c r="F115" s="177" t="s">
        <v>214</v>
      </c>
      <c r="G115" s="178" t="s">
        <v>199</v>
      </c>
      <c r="H115" s="179">
        <v>14.1</v>
      </c>
      <c r="I115" s="180"/>
      <c r="J115" s="181">
        <f>ROUND(I115*H115,2)</f>
        <v>0</v>
      </c>
      <c r="K115" s="177" t="s">
        <v>122</v>
      </c>
      <c r="L115" s="41"/>
      <c r="M115" s="182" t="s">
        <v>32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123</v>
      </c>
      <c r="AT115" s="186" t="s">
        <v>118</v>
      </c>
      <c r="AU115" s="186" t="s">
        <v>85</v>
      </c>
      <c r="AY115" s="18" t="s">
        <v>115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83</v>
      </c>
      <c r="BK115" s="187">
        <f>ROUND(I115*H115,2)</f>
        <v>0</v>
      </c>
      <c r="BL115" s="18" t="s">
        <v>123</v>
      </c>
      <c r="BM115" s="186" t="s">
        <v>215</v>
      </c>
    </row>
    <row r="116" spans="1:65" s="2" customFormat="1" ht="19.5">
      <c r="A116" s="36"/>
      <c r="B116" s="37"/>
      <c r="C116" s="38"/>
      <c r="D116" s="188" t="s">
        <v>125</v>
      </c>
      <c r="E116" s="38"/>
      <c r="F116" s="189" t="s">
        <v>216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125</v>
      </c>
      <c r="AU116" s="18" t="s">
        <v>85</v>
      </c>
    </row>
    <row r="117" spans="1:65" s="2" customFormat="1" ht="11.25">
      <c r="A117" s="36"/>
      <c r="B117" s="37"/>
      <c r="C117" s="38"/>
      <c r="D117" s="193" t="s">
        <v>126</v>
      </c>
      <c r="E117" s="38"/>
      <c r="F117" s="194" t="s">
        <v>217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126</v>
      </c>
      <c r="AU117" s="18" t="s">
        <v>85</v>
      </c>
    </row>
    <row r="118" spans="1:65" s="14" customFormat="1" ht="11.25">
      <c r="B118" s="210"/>
      <c r="C118" s="211"/>
      <c r="D118" s="188" t="s">
        <v>172</v>
      </c>
      <c r="E118" s="212" t="s">
        <v>32</v>
      </c>
      <c r="F118" s="213" t="s">
        <v>218</v>
      </c>
      <c r="G118" s="211"/>
      <c r="H118" s="214">
        <v>14.1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172</v>
      </c>
      <c r="AU118" s="220" t="s">
        <v>85</v>
      </c>
      <c r="AV118" s="14" t="s">
        <v>85</v>
      </c>
      <c r="AW118" s="14" t="s">
        <v>37</v>
      </c>
      <c r="AX118" s="14" t="s">
        <v>83</v>
      </c>
      <c r="AY118" s="220" t="s">
        <v>115</v>
      </c>
    </row>
    <row r="119" spans="1:65" s="2" customFormat="1" ht="16.5" customHeight="1">
      <c r="A119" s="36"/>
      <c r="B119" s="37"/>
      <c r="C119" s="175" t="s">
        <v>219</v>
      </c>
      <c r="D119" s="175" t="s">
        <v>118</v>
      </c>
      <c r="E119" s="176" t="s">
        <v>220</v>
      </c>
      <c r="F119" s="177" t="s">
        <v>221</v>
      </c>
      <c r="G119" s="178" t="s">
        <v>199</v>
      </c>
      <c r="H119" s="179">
        <v>0.8</v>
      </c>
      <c r="I119" s="180"/>
      <c r="J119" s="181">
        <f>ROUND(I119*H119,2)</f>
        <v>0</v>
      </c>
      <c r="K119" s="177" t="s">
        <v>122</v>
      </c>
      <c r="L119" s="41"/>
      <c r="M119" s="182" t="s">
        <v>32</v>
      </c>
      <c r="N119" s="183" t="s">
        <v>46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123</v>
      </c>
      <c r="AT119" s="186" t="s">
        <v>118</v>
      </c>
      <c r="AU119" s="186" t="s">
        <v>85</v>
      </c>
      <c r="AY119" s="18" t="s">
        <v>115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83</v>
      </c>
      <c r="BK119" s="187">
        <f>ROUND(I119*H119,2)</f>
        <v>0</v>
      </c>
      <c r="BL119" s="18" t="s">
        <v>123</v>
      </c>
      <c r="BM119" s="186" t="s">
        <v>222</v>
      </c>
    </row>
    <row r="120" spans="1:65" s="2" customFormat="1" ht="19.5">
      <c r="A120" s="36"/>
      <c r="B120" s="37"/>
      <c r="C120" s="38"/>
      <c r="D120" s="188" t="s">
        <v>125</v>
      </c>
      <c r="E120" s="38"/>
      <c r="F120" s="189" t="s">
        <v>223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125</v>
      </c>
      <c r="AU120" s="18" t="s">
        <v>85</v>
      </c>
    </row>
    <row r="121" spans="1:65" s="2" customFormat="1" ht="11.25">
      <c r="A121" s="36"/>
      <c r="B121" s="37"/>
      <c r="C121" s="38"/>
      <c r="D121" s="193" t="s">
        <v>126</v>
      </c>
      <c r="E121" s="38"/>
      <c r="F121" s="194" t="s">
        <v>224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126</v>
      </c>
      <c r="AU121" s="18" t="s">
        <v>85</v>
      </c>
    </row>
    <row r="122" spans="1:65" s="14" customFormat="1" ht="11.25">
      <c r="B122" s="210"/>
      <c r="C122" s="211"/>
      <c r="D122" s="188" t="s">
        <v>172</v>
      </c>
      <c r="E122" s="212" t="s">
        <v>32</v>
      </c>
      <c r="F122" s="213" t="s">
        <v>225</v>
      </c>
      <c r="G122" s="211"/>
      <c r="H122" s="214">
        <v>0.8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172</v>
      </c>
      <c r="AU122" s="220" t="s">
        <v>85</v>
      </c>
      <c r="AV122" s="14" t="s">
        <v>85</v>
      </c>
      <c r="AW122" s="14" t="s">
        <v>37</v>
      </c>
      <c r="AX122" s="14" t="s">
        <v>83</v>
      </c>
      <c r="AY122" s="220" t="s">
        <v>115</v>
      </c>
    </row>
    <row r="123" spans="1:65" s="2" customFormat="1" ht="16.5" customHeight="1">
      <c r="A123" s="36"/>
      <c r="B123" s="37"/>
      <c r="C123" s="221" t="s">
        <v>226</v>
      </c>
      <c r="D123" s="221" t="s">
        <v>227</v>
      </c>
      <c r="E123" s="222" t="s">
        <v>228</v>
      </c>
      <c r="F123" s="223" t="s">
        <v>229</v>
      </c>
      <c r="G123" s="224" t="s">
        <v>230</v>
      </c>
      <c r="H123" s="225">
        <v>1.6</v>
      </c>
      <c r="I123" s="226"/>
      <c r="J123" s="227">
        <f>ROUND(I123*H123,2)</f>
        <v>0</v>
      </c>
      <c r="K123" s="223" t="s">
        <v>122</v>
      </c>
      <c r="L123" s="228"/>
      <c r="M123" s="229" t="s">
        <v>32</v>
      </c>
      <c r="N123" s="230" t="s">
        <v>46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212</v>
      </c>
      <c r="AT123" s="186" t="s">
        <v>227</v>
      </c>
      <c r="AU123" s="186" t="s">
        <v>85</v>
      </c>
      <c r="AY123" s="18" t="s">
        <v>115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8" t="s">
        <v>83</v>
      </c>
      <c r="BK123" s="187">
        <f>ROUND(I123*H123,2)</f>
        <v>0</v>
      </c>
      <c r="BL123" s="18" t="s">
        <v>123</v>
      </c>
      <c r="BM123" s="186" t="s">
        <v>231</v>
      </c>
    </row>
    <row r="124" spans="1:65" s="2" customFormat="1" ht="11.25">
      <c r="A124" s="36"/>
      <c r="B124" s="37"/>
      <c r="C124" s="38"/>
      <c r="D124" s="188" t="s">
        <v>125</v>
      </c>
      <c r="E124" s="38"/>
      <c r="F124" s="189" t="s">
        <v>229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125</v>
      </c>
      <c r="AU124" s="18" t="s">
        <v>85</v>
      </c>
    </row>
    <row r="125" spans="1:65" s="14" customFormat="1" ht="11.25">
      <c r="B125" s="210"/>
      <c r="C125" s="211"/>
      <c r="D125" s="188" t="s">
        <v>172</v>
      </c>
      <c r="E125" s="211"/>
      <c r="F125" s="213" t="s">
        <v>232</v>
      </c>
      <c r="G125" s="211"/>
      <c r="H125" s="214">
        <v>1.6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172</v>
      </c>
      <c r="AU125" s="220" t="s">
        <v>85</v>
      </c>
      <c r="AV125" s="14" t="s">
        <v>85</v>
      </c>
      <c r="AW125" s="14" t="s">
        <v>4</v>
      </c>
      <c r="AX125" s="14" t="s">
        <v>83</v>
      </c>
      <c r="AY125" s="220" t="s">
        <v>115</v>
      </c>
    </row>
    <row r="126" spans="1:65" s="2" customFormat="1" ht="16.5" customHeight="1">
      <c r="A126" s="36"/>
      <c r="B126" s="37"/>
      <c r="C126" s="175" t="s">
        <v>233</v>
      </c>
      <c r="D126" s="175" t="s">
        <v>118</v>
      </c>
      <c r="E126" s="176" t="s">
        <v>234</v>
      </c>
      <c r="F126" s="177" t="s">
        <v>235</v>
      </c>
      <c r="G126" s="178" t="s">
        <v>168</v>
      </c>
      <c r="H126" s="179">
        <v>15</v>
      </c>
      <c r="I126" s="180"/>
      <c r="J126" s="181">
        <f>ROUND(I126*H126,2)</f>
        <v>0</v>
      </c>
      <c r="K126" s="177" t="s">
        <v>122</v>
      </c>
      <c r="L126" s="41"/>
      <c r="M126" s="182" t="s">
        <v>32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123</v>
      </c>
      <c r="AT126" s="186" t="s">
        <v>118</v>
      </c>
      <c r="AU126" s="186" t="s">
        <v>85</v>
      </c>
      <c r="AY126" s="18" t="s">
        <v>115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83</v>
      </c>
      <c r="BK126" s="187">
        <f>ROUND(I126*H126,2)</f>
        <v>0</v>
      </c>
      <c r="BL126" s="18" t="s">
        <v>123</v>
      </c>
      <c r="BM126" s="186" t="s">
        <v>236</v>
      </c>
    </row>
    <row r="127" spans="1:65" s="2" customFormat="1" ht="11.25">
      <c r="A127" s="36"/>
      <c r="B127" s="37"/>
      <c r="C127" s="38"/>
      <c r="D127" s="188" t="s">
        <v>125</v>
      </c>
      <c r="E127" s="38"/>
      <c r="F127" s="189" t="s">
        <v>237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125</v>
      </c>
      <c r="AU127" s="18" t="s">
        <v>85</v>
      </c>
    </row>
    <row r="128" spans="1:65" s="2" customFormat="1" ht="11.25">
      <c r="A128" s="36"/>
      <c r="B128" s="37"/>
      <c r="C128" s="38"/>
      <c r="D128" s="193" t="s">
        <v>126</v>
      </c>
      <c r="E128" s="38"/>
      <c r="F128" s="194" t="s">
        <v>238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126</v>
      </c>
      <c r="AU128" s="18" t="s">
        <v>85</v>
      </c>
    </row>
    <row r="129" spans="1:65" s="2" customFormat="1" ht="16.5" customHeight="1">
      <c r="A129" s="36"/>
      <c r="B129" s="37"/>
      <c r="C129" s="221" t="s">
        <v>239</v>
      </c>
      <c r="D129" s="221" t="s">
        <v>227</v>
      </c>
      <c r="E129" s="222" t="s">
        <v>240</v>
      </c>
      <c r="F129" s="223" t="s">
        <v>241</v>
      </c>
      <c r="G129" s="224" t="s">
        <v>230</v>
      </c>
      <c r="H129" s="225">
        <v>3</v>
      </c>
      <c r="I129" s="226"/>
      <c r="J129" s="227">
        <f>ROUND(I129*H129,2)</f>
        <v>0</v>
      </c>
      <c r="K129" s="223" t="s">
        <v>122</v>
      </c>
      <c r="L129" s="228"/>
      <c r="M129" s="229" t="s">
        <v>32</v>
      </c>
      <c r="N129" s="230" t="s">
        <v>46</v>
      </c>
      <c r="O129" s="66"/>
      <c r="P129" s="184">
        <f>O129*H129</f>
        <v>0</v>
      </c>
      <c r="Q129" s="184">
        <v>1</v>
      </c>
      <c r="R129" s="184">
        <f>Q129*H129</f>
        <v>3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212</v>
      </c>
      <c r="AT129" s="186" t="s">
        <v>227</v>
      </c>
      <c r="AU129" s="186" t="s">
        <v>85</v>
      </c>
      <c r="AY129" s="18" t="s">
        <v>115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83</v>
      </c>
      <c r="BK129" s="187">
        <f>ROUND(I129*H129,2)</f>
        <v>0</v>
      </c>
      <c r="BL129" s="18" t="s">
        <v>123</v>
      </c>
      <c r="BM129" s="186" t="s">
        <v>242</v>
      </c>
    </row>
    <row r="130" spans="1:65" s="2" customFormat="1" ht="11.25">
      <c r="A130" s="36"/>
      <c r="B130" s="37"/>
      <c r="C130" s="38"/>
      <c r="D130" s="188" t="s">
        <v>125</v>
      </c>
      <c r="E130" s="38"/>
      <c r="F130" s="189" t="s">
        <v>241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125</v>
      </c>
      <c r="AU130" s="18" t="s">
        <v>85</v>
      </c>
    </row>
    <row r="131" spans="1:65" s="14" customFormat="1" ht="11.25">
      <c r="B131" s="210"/>
      <c r="C131" s="211"/>
      <c r="D131" s="188" t="s">
        <v>172</v>
      </c>
      <c r="E131" s="212" t="s">
        <v>32</v>
      </c>
      <c r="F131" s="213" t="s">
        <v>243</v>
      </c>
      <c r="G131" s="211"/>
      <c r="H131" s="214">
        <v>1.5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172</v>
      </c>
      <c r="AU131" s="220" t="s">
        <v>85</v>
      </c>
      <c r="AV131" s="14" t="s">
        <v>85</v>
      </c>
      <c r="AW131" s="14" t="s">
        <v>37</v>
      </c>
      <c r="AX131" s="14" t="s">
        <v>83</v>
      </c>
      <c r="AY131" s="220" t="s">
        <v>115</v>
      </c>
    </row>
    <row r="132" spans="1:65" s="14" customFormat="1" ht="11.25">
      <c r="B132" s="210"/>
      <c r="C132" s="211"/>
      <c r="D132" s="188" t="s">
        <v>172</v>
      </c>
      <c r="E132" s="211"/>
      <c r="F132" s="213" t="s">
        <v>244</v>
      </c>
      <c r="G132" s="211"/>
      <c r="H132" s="214">
        <v>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172</v>
      </c>
      <c r="AU132" s="220" t="s">
        <v>85</v>
      </c>
      <c r="AV132" s="14" t="s">
        <v>85</v>
      </c>
      <c r="AW132" s="14" t="s">
        <v>4</v>
      </c>
      <c r="AX132" s="14" t="s">
        <v>83</v>
      </c>
      <c r="AY132" s="220" t="s">
        <v>115</v>
      </c>
    </row>
    <row r="133" spans="1:65" s="2" customFormat="1" ht="16.5" customHeight="1">
      <c r="A133" s="36"/>
      <c r="B133" s="37"/>
      <c r="C133" s="175" t="s">
        <v>245</v>
      </c>
      <c r="D133" s="175" t="s">
        <v>118</v>
      </c>
      <c r="E133" s="176" t="s">
        <v>246</v>
      </c>
      <c r="F133" s="177" t="s">
        <v>247</v>
      </c>
      <c r="G133" s="178" t="s">
        <v>168</v>
      </c>
      <c r="H133" s="179">
        <v>15</v>
      </c>
      <c r="I133" s="180"/>
      <c r="J133" s="181">
        <f>ROUND(I133*H133,2)</f>
        <v>0</v>
      </c>
      <c r="K133" s="177" t="s">
        <v>122</v>
      </c>
      <c r="L133" s="41"/>
      <c r="M133" s="182" t="s">
        <v>32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123</v>
      </c>
      <c r="AT133" s="186" t="s">
        <v>118</v>
      </c>
      <c r="AU133" s="186" t="s">
        <v>85</v>
      </c>
      <c r="AY133" s="18" t="s">
        <v>115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83</v>
      </c>
      <c r="BK133" s="187">
        <f>ROUND(I133*H133,2)</f>
        <v>0</v>
      </c>
      <c r="BL133" s="18" t="s">
        <v>123</v>
      </c>
      <c r="BM133" s="186" t="s">
        <v>248</v>
      </c>
    </row>
    <row r="134" spans="1:65" s="2" customFormat="1" ht="11.25">
      <c r="A134" s="36"/>
      <c r="B134" s="37"/>
      <c r="C134" s="38"/>
      <c r="D134" s="188" t="s">
        <v>125</v>
      </c>
      <c r="E134" s="38"/>
      <c r="F134" s="189" t="s">
        <v>249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125</v>
      </c>
      <c r="AU134" s="18" t="s">
        <v>85</v>
      </c>
    </row>
    <row r="135" spans="1:65" s="2" customFormat="1" ht="11.25">
      <c r="A135" s="36"/>
      <c r="B135" s="37"/>
      <c r="C135" s="38"/>
      <c r="D135" s="193" t="s">
        <v>126</v>
      </c>
      <c r="E135" s="38"/>
      <c r="F135" s="194" t="s">
        <v>250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126</v>
      </c>
      <c r="AU135" s="18" t="s">
        <v>85</v>
      </c>
    </row>
    <row r="136" spans="1:65" s="2" customFormat="1" ht="16.5" customHeight="1">
      <c r="A136" s="36"/>
      <c r="B136" s="37"/>
      <c r="C136" s="221" t="s">
        <v>251</v>
      </c>
      <c r="D136" s="221" t="s">
        <v>227</v>
      </c>
      <c r="E136" s="222" t="s">
        <v>252</v>
      </c>
      <c r="F136" s="223" t="s">
        <v>253</v>
      </c>
      <c r="G136" s="224" t="s">
        <v>254</v>
      </c>
      <c r="H136" s="225">
        <v>0.3</v>
      </c>
      <c r="I136" s="226"/>
      <c r="J136" s="227">
        <f>ROUND(I136*H136,2)</f>
        <v>0</v>
      </c>
      <c r="K136" s="223" t="s">
        <v>122</v>
      </c>
      <c r="L136" s="228"/>
      <c r="M136" s="229" t="s">
        <v>32</v>
      </c>
      <c r="N136" s="230" t="s">
        <v>46</v>
      </c>
      <c r="O136" s="66"/>
      <c r="P136" s="184">
        <f>O136*H136</f>
        <v>0</v>
      </c>
      <c r="Q136" s="184">
        <v>1E-3</v>
      </c>
      <c r="R136" s="184">
        <f>Q136*H136</f>
        <v>2.9999999999999997E-4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212</v>
      </c>
      <c r="AT136" s="186" t="s">
        <v>227</v>
      </c>
      <c r="AU136" s="186" t="s">
        <v>85</v>
      </c>
      <c r="AY136" s="18" t="s">
        <v>115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83</v>
      </c>
      <c r="BK136" s="187">
        <f>ROUND(I136*H136,2)</f>
        <v>0</v>
      </c>
      <c r="BL136" s="18" t="s">
        <v>123</v>
      </c>
      <c r="BM136" s="186" t="s">
        <v>255</v>
      </c>
    </row>
    <row r="137" spans="1:65" s="2" customFormat="1" ht="11.25">
      <c r="A137" s="36"/>
      <c r="B137" s="37"/>
      <c r="C137" s="38"/>
      <c r="D137" s="188" t="s">
        <v>125</v>
      </c>
      <c r="E137" s="38"/>
      <c r="F137" s="189" t="s">
        <v>253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125</v>
      </c>
      <c r="AU137" s="18" t="s">
        <v>85</v>
      </c>
    </row>
    <row r="138" spans="1:65" s="14" customFormat="1" ht="11.25">
      <c r="B138" s="210"/>
      <c r="C138" s="211"/>
      <c r="D138" s="188" t="s">
        <v>172</v>
      </c>
      <c r="E138" s="211"/>
      <c r="F138" s="213" t="s">
        <v>256</v>
      </c>
      <c r="G138" s="211"/>
      <c r="H138" s="214">
        <v>0.3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172</v>
      </c>
      <c r="AU138" s="220" t="s">
        <v>85</v>
      </c>
      <c r="AV138" s="14" t="s">
        <v>85</v>
      </c>
      <c r="AW138" s="14" t="s">
        <v>4</v>
      </c>
      <c r="AX138" s="14" t="s">
        <v>83</v>
      </c>
      <c r="AY138" s="220" t="s">
        <v>115</v>
      </c>
    </row>
    <row r="139" spans="1:65" s="2" customFormat="1" ht="16.5" customHeight="1">
      <c r="A139" s="36"/>
      <c r="B139" s="37"/>
      <c r="C139" s="175" t="s">
        <v>8</v>
      </c>
      <c r="D139" s="175" t="s">
        <v>118</v>
      </c>
      <c r="E139" s="176" t="s">
        <v>257</v>
      </c>
      <c r="F139" s="177" t="s">
        <v>258</v>
      </c>
      <c r="G139" s="178" t="s">
        <v>168</v>
      </c>
      <c r="H139" s="179">
        <v>15</v>
      </c>
      <c r="I139" s="180"/>
      <c r="J139" s="181">
        <f>ROUND(I139*H139,2)</f>
        <v>0</v>
      </c>
      <c r="K139" s="177" t="s">
        <v>122</v>
      </c>
      <c r="L139" s="41"/>
      <c r="M139" s="182" t="s">
        <v>32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123</v>
      </c>
      <c r="AT139" s="186" t="s">
        <v>118</v>
      </c>
      <c r="AU139" s="186" t="s">
        <v>85</v>
      </c>
      <c r="AY139" s="18" t="s">
        <v>115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8" t="s">
        <v>83</v>
      </c>
      <c r="BK139" s="187">
        <f>ROUND(I139*H139,2)</f>
        <v>0</v>
      </c>
      <c r="BL139" s="18" t="s">
        <v>123</v>
      </c>
      <c r="BM139" s="186" t="s">
        <v>259</v>
      </c>
    </row>
    <row r="140" spans="1:65" s="2" customFormat="1" ht="11.25">
      <c r="A140" s="36"/>
      <c r="B140" s="37"/>
      <c r="C140" s="38"/>
      <c r="D140" s="188" t="s">
        <v>125</v>
      </c>
      <c r="E140" s="38"/>
      <c r="F140" s="189" t="s">
        <v>260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125</v>
      </c>
      <c r="AU140" s="18" t="s">
        <v>85</v>
      </c>
    </row>
    <row r="141" spans="1:65" s="2" customFormat="1" ht="11.25">
      <c r="A141" s="36"/>
      <c r="B141" s="37"/>
      <c r="C141" s="38"/>
      <c r="D141" s="193" t="s">
        <v>126</v>
      </c>
      <c r="E141" s="38"/>
      <c r="F141" s="194" t="s">
        <v>261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126</v>
      </c>
      <c r="AU141" s="18" t="s">
        <v>85</v>
      </c>
    </row>
    <row r="142" spans="1:65" s="2" customFormat="1" ht="16.5" customHeight="1">
      <c r="A142" s="36"/>
      <c r="B142" s="37"/>
      <c r="C142" s="175" t="s">
        <v>262</v>
      </c>
      <c r="D142" s="175" t="s">
        <v>118</v>
      </c>
      <c r="E142" s="176" t="s">
        <v>263</v>
      </c>
      <c r="F142" s="177" t="s">
        <v>264</v>
      </c>
      <c r="G142" s="178" t="s">
        <v>168</v>
      </c>
      <c r="H142" s="179">
        <v>110</v>
      </c>
      <c r="I142" s="180"/>
      <c r="J142" s="181">
        <f>ROUND(I142*H142,2)</f>
        <v>0</v>
      </c>
      <c r="K142" s="177" t="s">
        <v>122</v>
      </c>
      <c r="L142" s="41"/>
      <c r="M142" s="182" t="s">
        <v>32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123</v>
      </c>
      <c r="AT142" s="186" t="s">
        <v>118</v>
      </c>
      <c r="AU142" s="186" t="s">
        <v>85</v>
      </c>
      <c r="AY142" s="18" t="s">
        <v>115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83</v>
      </c>
      <c r="BK142" s="187">
        <f>ROUND(I142*H142,2)</f>
        <v>0</v>
      </c>
      <c r="BL142" s="18" t="s">
        <v>123</v>
      </c>
      <c r="BM142" s="186" t="s">
        <v>265</v>
      </c>
    </row>
    <row r="143" spans="1:65" s="2" customFormat="1" ht="11.25">
      <c r="A143" s="36"/>
      <c r="B143" s="37"/>
      <c r="C143" s="38"/>
      <c r="D143" s="188" t="s">
        <v>125</v>
      </c>
      <c r="E143" s="38"/>
      <c r="F143" s="189" t="s">
        <v>266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125</v>
      </c>
      <c r="AU143" s="18" t="s">
        <v>85</v>
      </c>
    </row>
    <row r="144" spans="1:65" s="2" customFormat="1" ht="11.25">
      <c r="A144" s="36"/>
      <c r="B144" s="37"/>
      <c r="C144" s="38"/>
      <c r="D144" s="193" t="s">
        <v>126</v>
      </c>
      <c r="E144" s="38"/>
      <c r="F144" s="194" t="s">
        <v>267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126</v>
      </c>
      <c r="AU144" s="18" t="s">
        <v>85</v>
      </c>
    </row>
    <row r="145" spans="1:65" s="14" customFormat="1" ht="11.25">
      <c r="B145" s="210"/>
      <c r="C145" s="211"/>
      <c r="D145" s="188" t="s">
        <v>172</v>
      </c>
      <c r="E145" s="212" t="s">
        <v>32</v>
      </c>
      <c r="F145" s="213" t="s">
        <v>268</v>
      </c>
      <c r="G145" s="211"/>
      <c r="H145" s="214">
        <v>110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172</v>
      </c>
      <c r="AU145" s="220" t="s">
        <v>85</v>
      </c>
      <c r="AV145" s="14" t="s">
        <v>85</v>
      </c>
      <c r="AW145" s="14" t="s">
        <v>37</v>
      </c>
      <c r="AX145" s="14" t="s">
        <v>83</v>
      </c>
      <c r="AY145" s="220" t="s">
        <v>115</v>
      </c>
    </row>
    <row r="146" spans="1:65" s="2" customFormat="1" ht="24.2" customHeight="1">
      <c r="A146" s="36"/>
      <c r="B146" s="37"/>
      <c r="C146" s="221" t="s">
        <v>269</v>
      </c>
      <c r="D146" s="221" t="s">
        <v>227</v>
      </c>
      <c r="E146" s="222" t="s">
        <v>270</v>
      </c>
      <c r="F146" s="223" t="s">
        <v>271</v>
      </c>
      <c r="G146" s="224" t="s">
        <v>199</v>
      </c>
      <c r="H146" s="225">
        <v>7.5</v>
      </c>
      <c r="I146" s="226"/>
      <c r="J146" s="227">
        <f>ROUND(I146*H146,2)</f>
        <v>0</v>
      </c>
      <c r="K146" s="223" t="s">
        <v>122</v>
      </c>
      <c r="L146" s="228"/>
      <c r="M146" s="229" t="s">
        <v>32</v>
      </c>
      <c r="N146" s="230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212</v>
      </c>
      <c r="AT146" s="186" t="s">
        <v>227</v>
      </c>
      <c r="AU146" s="186" t="s">
        <v>85</v>
      </c>
      <c r="AY146" s="18" t="s">
        <v>115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83</v>
      </c>
      <c r="BK146" s="187">
        <f>ROUND(I146*H146,2)</f>
        <v>0</v>
      </c>
      <c r="BL146" s="18" t="s">
        <v>123</v>
      </c>
      <c r="BM146" s="186" t="s">
        <v>272</v>
      </c>
    </row>
    <row r="147" spans="1:65" s="2" customFormat="1" ht="29.25">
      <c r="A147" s="36"/>
      <c r="B147" s="37"/>
      <c r="C147" s="38"/>
      <c r="D147" s="188" t="s">
        <v>125</v>
      </c>
      <c r="E147" s="38"/>
      <c r="F147" s="189" t="s">
        <v>273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125</v>
      </c>
      <c r="AU147" s="18" t="s">
        <v>85</v>
      </c>
    </row>
    <row r="148" spans="1:65" s="14" customFormat="1" ht="11.25">
      <c r="B148" s="210"/>
      <c r="C148" s="211"/>
      <c r="D148" s="188" t="s">
        <v>172</v>
      </c>
      <c r="E148" s="212" t="s">
        <v>32</v>
      </c>
      <c r="F148" s="213" t="s">
        <v>274</v>
      </c>
      <c r="G148" s="211"/>
      <c r="H148" s="214">
        <v>7.5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172</v>
      </c>
      <c r="AU148" s="220" t="s">
        <v>85</v>
      </c>
      <c r="AV148" s="14" t="s">
        <v>85</v>
      </c>
      <c r="AW148" s="14" t="s">
        <v>37</v>
      </c>
      <c r="AX148" s="14" t="s">
        <v>83</v>
      </c>
      <c r="AY148" s="220" t="s">
        <v>115</v>
      </c>
    </row>
    <row r="149" spans="1:65" s="12" customFormat="1" ht="22.9" customHeight="1">
      <c r="B149" s="159"/>
      <c r="C149" s="160"/>
      <c r="D149" s="161" t="s">
        <v>74</v>
      </c>
      <c r="E149" s="173" t="s">
        <v>85</v>
      </c>
      <c r="F149" s="173" t="s">
        <v>275</v>
      </c>
      <c r="G149" s="160"/>
      <c r="H149" s="160"/>
      <c r="I149" s="163"/>
      <c r="J149" s="174">
        <f>BK149</f>
        <v>0</v>
      </c>
      <c r="K149" s="160"/>
      <c r="L149" s="165"/>
      <c r="M149" s="166"/>
      <c r="N149" s="167"/>
      <c r="O149" s="167"/>
      <c r="P149" s="168">
        <f>SUM(P150:P156)</f>
        <v>0</v>
      </c>
      <c r="Q149" s="167"/>
      <c r="R149" s="168">
        <f>SUM(R150:R156)</f>
        <v>1.0749999999999999E-2</v>
      </c>
      <c r="S149" s="167"/>
      <c r="T149" s="169">
        <f>SUM(T150:T156)</f>
        <v>0</v>
      </c>
      <c r="AR149" s="170" t="s">
        <v>83</v>
      </c>
      <c r="AT149" s="171" t="s">
        <v>74</v>
      </c>
      <c r="AU149" s="171" t="s">
        <v>83</v>
      </c>
      <c r="AY149" s="170" t="s">
        <v>115</v>
      </c>
      <c r="BK149" s="172">
        <f>SUM(BK150:BK156)</f>
        <v>0</v>
      </c>
    </row>
    <row r="150" spans="1:65" s="2" customFormat="1" ht="16.5" customHeight="1">
      <c r="A150" s="36"/>
      <c r="B150" s="37"/>
      <c r="C150" s="175" t="s">
        <v>276</v>
      </c>
      <c r="D150" s="175" t="s">
        <v>118</v>
      </c>
      <c r="E150" s="176" t="s">
        <v>277</v>
      </c>
      <c r="F150" s="177" t="s">
        <v>278</v>
      </c>
      <c r="G150" s="178" t="s">
        <v>168</v>
      </c>
      <c r="H150" s="179">
        <v>25</v>
      </c>
      <c r="I150" s="180"/>
      <c r="J150" s="181">
        <f>ROUND(I150*H150,2)</f>
        <v>0</v>
      </c>
      <c r="K150" s="177" t="s">
        <v>122</v>
      </c>
      <c r="L150" s="41"/>
      <c r="M150" s="182" t="s">
        <v>32</v>
      </c>
      <c r="N150" s="183" t="s">
        <v>46</v>
      </c>
      <c r="O150" s="66"/>
      <c r="P150" s="184">
        <f>O150*H150</f>
        <v>0</v>
      </c>
      <c r="Q150" s="184">
        <v>1E-4</v>
      </c>
      <c r="R150" s="184">
        <f>Q150*H150</f>
        <v>2.5000000000000001E-3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123</v>
      </c>
      <c r="AT150" s="186" t="s">
        <v>118</v>
      </c>
      <c r="AU150" s="186" t="s">
        <v>85</v>
      </c>
      <c r="AY150" s="18" t="s">
        <v>115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83</v>
      </c>
      <c r="BK150" s="187">
        <f>ROUND(I150*H150,2)</f>
        <v>0</v>
      </c>
      <c r="BL150" s="18" t="s">
        <v>123</v>
      </c>
      <c r="BM150" s="186" t="s">
        <v>279</v>
      </c>
    </row>
    <row r="151" spans="1:65" s="2" customFormat="1" ht="19.5">
      <c r="A151" s="36"/>
      <c r="B151" s="37"/>
      <c r="C151" s="38"/>
      <c r="D151" s="188" t="s">
        <v>125</v>
      </c>
      <c r="E151" s="38"/>
      <c r="F151" s="189" t="s">
        <v>280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125</v>
      </c>
      <c r="AU151" s="18" t="s">
        <v>85</v>
      </c>
    </row>
    <row r="152" spans="1:65" s="2" customFormat="1" ht="11.25">
      <c r="A152" s="36"/>
      <c r="B152" s="37"/>
      <c r="C152" s="38"/>
      <c r="D152" s="193" t="s">
        <v>126</v>
      </c>
      <c r="E152" s="38"/>
      <c r="F152" s="194" t="s">
        <v>281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126</v>
      </c>
      <c r="AU152" s="18" t="s">
        <v>85</v>
      </c>
    </row>
    <row r="153" spans="1:65" s="14" customFormat="1" ht="11.25">
      <c r="B153" s="210"/>
      <c r="C153" s="211"/>
      <c r="D153" s="188" t="s">
        <v>172</v>
      </c>
      <c r="E153" s="212" t="s">
        <v>32</v>
      </c>
      <c r="F153" s="213" t="s">
        <v>282</v>
      </c>
      <c r="G153" s="211"/>
      <c r="H153" s="214">
        <v>25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172</v>
      </c>
      <c r="AU153" s="220" t="s">
        <v>85</v>
      </c>
      <c r="AV153" s="14" t="s">
        <v>85</v>
      </c>
      <c r="AW153" s="14" t="s">
        <v>37</v>
      </c>
      <c r="AX153" s="14" t="s">
        <v>83</v>
      </c>
      <c r="AY153" s="220" t="s">
        <v>115</v>
      </c>
    </row>
    <row r="154" spans="1:65" s="2" customFormat="1" ht="16.5" customHeight="1">
      <c r="A154" s="36"/>
      <c r="B154" s="37"/>
      <c r="C154" s="221" t="s">
        <v>283</v>
      </c>
      <c r="D154" s="221" t="s">
        <v>227</v>
      </c>
      <c r="E154" s="222" t="s">
        <v>284</v>
      </c>
      <c r="F154" s="223" t="s">
        <v>285</v>
      </c>
      <c r="G154" s="224" t="s">
        <v>168</v>
      </c>
      <c r="H154" s="225">
        <v>27.5</v>
      </c>
      <c r="I154" s="226"/>
      <c r="J154" s="227">
        <f>ROUND(I154*H154,2)</f>
        <v>0</v>
      </c>
      <c r="K154" s="223" t="s">
        <v>122</v>
      </c>
      <c r="L154" s="228"/>
      <c r="M154" s="229" t="s">
        <v>32</v>
      </c>
      <c r="N154" s="230" t="s">
        <v>46</v>
      </c>
      <c r="O154" s="66"/>
      <c r="P154" s="184">
        <f>O154*H154</f>
        <v>0</v>
      </c>
      <c r="Q154" s="184">
        <v>2.9999999999999997E-4</v>
      </c>
      <c r="R154" s="184">
        <f>Q154*H154</f>
        <v>8.2499999999999987E-3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212</v>
      </c>
      <c r="AT154" s="186" t="s">
        <v>227</v>
      </c>
      <c r="AU154" s="186" t="s">
        <v>85</v>
      </c>
      <c r="AY154" s="18" t="s">
        <v>115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83</v>
      </c>
      <c r="BK154" s="187">
        <f>ROUND(I154*H154,2)</f>
        <v>0</v>
      </c>
      <c r="BL154" s="18" t="s">
        <v>123</v>
      </c>
      <c r="BM154" s="186" t="s">
        <v>286</v>
      </c>
    </row>
    <row r="155" spans="1:65" s="2" customFormat="1" ht="11.25">
      <c r="A155" s="36"/>
      <c r="B155" s="37"/>
      <c r="C155" s="38"/>
      <c r="D155" s="188" t="s">
        <v>125</v>
      </c>
      <c r="E155" s="38"/>
      <c r="F155" s="189" t="s">
        <v>285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8" t="s">
        <v>125</v>
      </c>
      <c r="AU155" s="18" t="s">
        <v>85</v>
      </c>
    </row>
    <row r="156" spans="1:65" s="14" customFormat="1" ht="11.25">
      <c r="B156" s="210"/>
      <c r="C156" s="211"/>
      <c r="D156" s="188" t="s">
        <v>172</v>
      </c>
      <c r="E156" s="211"/>
      <c r="F156" s="213" t="s">
        <v>287</v>
      </c>
      <c r="G156" s="211"/>
      <c r="H156" s="214">
        <v>27.5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172</v>
      </c>
      <c r="AU156" s="220" t="s">
        <v>85</v>
      </c>
      <c r="AV156" s="14" t="s">
        <v>85</v>
      </c>
      <c r="AW156" s="14" t="s">
        <v>4</v>
      </c>
      <c r="AX156" s="14" t="s">
        <v>83</v>
      </c>
      <c r="AY156" s="220" t="s">
        <v>115</v>
      </c>
    </row>
    <row r="157" spans="1:65" s="12" customFormat="1" ht="22.9" customHeight="1">
      <c r="B157" s="159"/>
      <c r="C157" s="160"/>
      <c r="D157" s="161" t="s">
        <v>74</v>
      </c>
      <c r="E157" s="173" t="s">
        <v>114</v>
      </c>
      <c r="F157" s="173" t="s">
        <v>288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SUM(P158:P199)</f>
        <v>0</v>
      </c>
      <c r="Q157" s="167"/>
      <c r="R157" s="168">
        <f>SUM(R158:R199)</f>
        <v>9.6467600000000004</v>
      </c>
      <c r="S157" s="167"/>
      <c r="T157" s="169">
        <f>SUM(T158:T199)</f>
        <v>0</v>
      </c>
      <c r="AR157" s="170" t="s">
        <v>83</v>
      </c>
      <c r="AT157" s="171" t="s">
        <v>74</v>
      </c>
      <c r="AU157" s="171" t="s">
        <v>83</v>
      </c>
      <c r="AY157" s="170" t="s">
        <v>115</v>
      </c>
      <c r="BK157" s="172">
        <f>SUM(BK158:BK199)</f>
        <v>0</v>
      </c>
    </row>
    <row r="158" spans="1:65" s="2" customFormat="1" ht="16.5" customHeight="1">
      <c r="A158" s="36"/>
      <c r="B158" s="37"/>
      <c r="C158" s="175" t="s">
        <v>289</v>
      </c>
      <c r="D158" s="175" t="s">
        <v>118</v>
      </c>
      <c r="E158" s="176" t="s">
        <v>290</v>
      </c>
      <c r="F158" s="177" t="s">
        <v>291</v>
      </c>
      <c r="G158" s="178" t="s">
        <v>168</v>
      </c>
      <c r="H158" s="179">
        <v>85</v>
      </c>
      <c r="I158" s="180"/>
      <c r="J158" s="181">
        <f>ROUND(I158*H158,2)</f>
        <v>0</v>
      </c>
      <c r="K158" s="177" t="s">
        <v>122</v>
      </c>
      <c r="L158" s="41"/>
      <c r="M158" s="182" t="s">
        <v>32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123</v>
      </c>
      <c r="AT158" s="186" t="s">
        <v>118</v>
      </c>
      <c r="AU158" s="186" t="s">
        <v>85</v>
      </c>
      <c r="AY158" s="18" t="s">
        <v>115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8" t="s">
        <v>83</v>
      </c>
      <c r="BK158" s="187">
        <f>ROUND(I158*H158,2)</f>
        <v>0</v>
      </c>
      <c r="BL158" s="18" t="s">
        <v>123</v>
      </c>
      <c r="BM158" s="186" t="s">
        <v>292</v>
      </c>
    </row>
    <row r="159" spans="1:65" s="2" customFormat="1" ht="11.25">
      <c r="A159" s="36"/>
      <c r="B159" s="37"/>
      <c r="C159" s="38"/>
      <c r="D159" s="188" t="s">
        <v>125</v>
      </c>
      <c r="E159" s="38"/>
      <c r="F159" s="189" t="s">
        <v>293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125</v>
      </c>
      <c r="AU159" s="18" t="s">
        <v>85</v>
      </c>
    </row>
    <row r="160" spans="1:65" s="2" customFormat="1" ht="11.25">
      <c r="A160" s="36"/>
      <c r="B160" s="37"/>
      <c r="C160" s="38"/>
      <c r="D160" s="193" t="s">
        <v>126</v>
      </c>
      <c r="E160" s="38"/>
      <c r="F160" s="194" t="s">
        <v>294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126</v>
      </c>
      <c r="AU160" s="18" t="s">
        <v>85</v>
      </c>
    </row>
    <row r="161" spans="1:65" s="13" customFormat="1" ht="11.25">
      <c r="B161" s="200"/>
      <c r="C161" s="201"/>
      <c r="D161" s="188" t="s">
        <v>172</v>
      </c>
      <c r="E161" s="202" t="s">
        <v>32</v>
      </c>
      <c r="F161" s="203" t="s">
        <v>295</v>
      </c>
      <c r="G161" s="201"/>
      <c r="H161" s="202" t="s">
        <v>32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172</v>
      </c>
      <c r="AU161" s="209" t="s">
        <v>85</v>
      </c>
      <c r="AV161" s="13" t="s">
        <v>83</v>
      </c>
      <c r="AW161" s="13" t="s">
        <v>37</v>
      </c>
      <c r="AX161" s="13" t="s">
        <v>75</v>
      </c>
      <c r="AY161" s="209" t="s">
        <v>115</v>
      </c>
    </row>
    <row r="162" spans="1:65" s="14" customFormat="1" ht="11.25">
      <c r="B162" s="210"/>
      <c r="C162" s="211"/>
      <c r="D162" s="188" t="s">
        <v>172</v>
      </c>
      <c r="E162" s="212" t="s">
        <v>32</v>
      </c>
      <c r="F162" s="213" t="s">
        <v>296</v>
      </c>
      <c r="G162" s="211"/>
      <c r="H162" s="214">
        <v>62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172</v>
      </c>
      <c r="AU162" s="220" t="s">
        <v>85</v>
      </c>
      <c r="AV162" s="14" t="s">
        <v>85</v>
      </c>
      <c r="AW162" s="14" t="s">
        <v>37</v>
      </c>
      <c r="AX162" s="14" t="s">
        <v>75</v>
      </c>
      <c r="AY162" s="220" t="s">
        <v>115</v>
      </c>
    </row>
    <row r="163" spans="1:65" s="13" customFormat="1" ht="11.25">
      <c r="B163" s="200"/>
      <c r="C163" s="201"/>
      <c r="D163" s="188" t="s">
        <v>172</v>
      </c>
      <c r="E163" s="202" t="s">
        <v>32</v>
      </c>
      <c r="F163" s="203" t="s">
        <v>297</v>
      </c>
      <c r="G163" s="201"/>
      <c r="H163" s="202" t="s">
        <v>32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172</v>
      </c>
      <c r="AU163" s="209" t="s">
        <v>85</v>
      </c>
      <c r="AV163" s="13" t="s">
        <v>83</v>
      </c>
      <c r="AW163" s="13" t="s">
        <v>37</v>
      </c>
      <c r="AX163" s="13" t="s">
        <v>75</v>
      </c>
      <c r="AY163" s="209" t="s">
        <v>115</v>
      </c>
    </row>
    <row r="164" spans="1:65" s="14" customFormat="1" ht="11.25">
      <c r="B164" s="210"/>
      <c r="C164" s="211"/>
      <c r="D164" s="188" t="s">
        <v>172</v>
      </c>
      <c r="E164" s="212" t="s">
        <v>32</v>
      </c>
      <c r="F164" s="213" t="s">
        <v>298</v>
      </c>
      <c r="G164" s="211"/>
      <c r="H164" s="214">
        <v>23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172</v>
      </c>
      <c r="AU164" s="220" t="s">
        <v>85</v>
      </c>
      <c r="AV164" s="14" t="s">
        <v>85</v>
      </c>
      <c r="AW164" s="14" t="s">
        <v>37</v>
      </c>
      <c r="AX164" s="14" t="s">
        <v>75</v>
      </c>
      <c r="AY164" s="220" t="s">
        <v>115</v>
      </c>
    </row>
    <row r="165" spans="1:65" s="15" customFormat="1" ht="11.25">
      <c r="B165" s="231"/>
      <c r="C165" s="232"/>
      <c r="D165" s="188" t="s">
        <v>172</v>
      </c>
      <c r="E165" s="233" t="s">
        <v>32</v>
      </c>
      <c r="F165" s="234" t="s">
        <v>299</v>
      </c>
      <c r="G165" s="232"/>
      <c r="H165" s="235">
        <v>85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172</v>
      </c>
      <c r="AU165" s="241" t="s">
        <v>85</v>
      </c>
      <c r="AV165" s="15" t="s">
        <v>123</v>
      </c>
      <c r="AW165" s="15" t="s">
        <v>37</v>
      </c>
      <c r="AX165" s="15" t="s">
        <v>83</v>
      </c>
      <c r="AY165" s="241" t="s">
        <v>115</v>
      </c>
    </row>
    <row r="166" spans="1:65" s="2" customFormat="1" ht="16.5" customHeight="1">
      <c r="A166" s="36"/>
      <c r="B166" s="37"/>
      <c r="C166" s="175" t="s">
        <v>7</v>
      </c>
      <c r="D166" s="175" t="s">
        <v>118</v>
      </c>
      <c r="E166" s="176" t="s">
        <v>300</v>
      </c>
      <c r="F166" s="177" t="s">
        <v>301</v>
      </c>
      <c r="G166" s="178" t="s">
        <v>168</v>
      </c>
      <c r="H166" s="179">
        <v>25</v>
      </c>
      <c r="I166" s="180"/>
      <c r="J166" s="181">
        <f>ROUND(I166*H166,2)</f>
        <v>0</v>
      </c>
      <c r="K166" s="177" t="s">
        <v>122</v>
      </c>
      <c r="L166" s="41"/>
      <c r="M166" s="182" t="s">
        <v>32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123</v>
      </c>
      <c r="AT166" s="186" t="s">
        <v>118</v>
      </c>
      <c r="AU166" s="186" t="s">
        <v>85</v>
      </c>
      <c r="AY166" s="18" t="s">
        <v>115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83</v>
      </c>
      <c r="BK166" s="187">
        <f>ROUND(I166*H166,2)</f>
        <v>0</v>
      </c>
      <c r="BL166" s="18" t="s">
        <v>123</v>
      </c>
      <c r="BM166" s="186" t="s">
        <v>302</v>
      </c>
    </row>
    <row r="167" spans="1:65" s="2" customFormat="1" ht="11.25">
      <c r="A167" s="36"/>
      <c r="B167" s="37"/>
      <c r="C167" s="38"/>
      <c r="D167" s="188" t="s">
        <v>125</v>
      </c>
      <c r="E167" s="38"/>
      <c r="F167" s="189" t="s">
        <v>303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125</v>
      </c>
      <c r="AU167" s="18" t="s">
        <v>85</v>
      </c>
    </row>
    <row r="168" spans="1:65" s="2" customFormat="1" ht="11.25">
      <c r="A168" s="36"/>
      <c r="B168" s="37"/>
      <c r="C168" s="38"/>
      <c r="D168" s="193" t="s">
        <v>126</v>
      </c>
      <c r="E168" s="38"/>
      <c r="F168" s="194" t="s">
        <v>304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126</v>
      </c>
      <c r="AU168" s="18" t="s">
        <v>85</v>
      </c>
    </row>
    <row r="169" spans="1:65" s="2" customFormat="1" ht="16.5" customHeight="1">
      <c r="A169" s="36"/>
      <c r="B169" s="37"/>
      <c r="C169" s="175" t="s">
        <v>305</v>
      </c>
      <c r="D169" s="175" t="s">
        <v>118</v>
      </c>
      <c r="E169" s="176" t="s">
        <v>306</v>
      </c>
      <c r="F169" s="177" t="s">
        <v>307</v>
      </c>
      <c r="G169" s="178" t="s">
        <v>168</v>
      </c>
      <c r="H169" s="179">
        <v>70</v>
      </c>
      <c r="I169" s="180"/>
      <c r="J169" s="181">
        <f>ROUND(I169*H169,2)</f>
        <v>0</v>
      </c>
      <c r="K169" s="177" t="s">
        <v>122</v>
      </c>
      <c r="L169" s="41"/>
      <c r="M169" s="182" t="s">
        <v>32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123</v>
      </c>
      <c r="AT169" s="186" t="s">
        <v>118</v>
      </c>
      <c r="AU169" s="186" t="s">
        <v>85</v>
      </c>
      <c r="AY169" s="18" t="s">
        <v>115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83</v>
      </c>
      <c r="BK169" s="187">
        <f>ROUND(I169*H169,2)</f>
        <v>0</v>
      </c>
      <c r="BL169" s="18" t="s">
        <v>123</v>
      </c>
      <c r="BM169" s="186" t="s">
        <v>308</v>
      </c>
    </row>
    <row r="170" spans="1:65" s="2" customFormat="1" ht="19.5">
      <c r="A170" s="36"/>
      <c r="B170" s="37"/>
      <c r="C170" s="38"/>
      <c r="D170" s="188" t="s">
        <v>125</v>
      </c>
      <c r="E170" s="38"/>
      <c r="F170" s="189" t="s">
        <v>309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125</v>
      </c>
      <c r="AU170" s="18" t="s">
        <v>85</v>
      </c>
    </row>
    <row r="171" spans="1:65" s="2" customFormat="1" ht="11.25">
      <c r="A171" s="36"/>
      <c r="B171" s="37"/>
      <c r="C171" s="38"/>
      <c r="D171" s="193" t="s">
        <v>126</v>
      </c>
      <c r="E171" s="38"/>
      <c r="F171" s="194" t="s">
        <v>310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126</v>
      </c>
      <c r="AU171" s="18" t="s">
        <v>85</v>
      </c>
    </row>
    <row r="172" spans="1:65" s="2" customFormat="1" ht="16.5" customHeight="1">
      <c r="A172" s="36"/>
      <c r="B172" s="37"/>
      <c r="C172" s="175" t="s">
        <v>298</v>
      </c>
      <c r="D172" s="175" t="s">
        <v>118</v>
      </c>
      <c r="E172" s="176" t="s">
        <v>311</v>
      </c>
      <c r="F172" s="177" t="s">
        <v>312</v>
      </c>
      <c r="G172" s="178" t="s">
        <v>168</v>
      </c>
      <c r="H172" s="179">
        <v>25</v>
      </c>
      <c r="I172" s="180"/>
      <c r="J172" s="181">
        <f>ROUND(I172*H172,2)</f>
        <v>0</v>
      </c>
      <c r="K172" s="177" t="s">
        <v>122</v>
      </c>
      <c r="L172" s="41"/>
      <c r="M172" s="182" t="s">
        <v>32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123</v>
      </c>
      <c r="AT172" s="186" t="s">
        <v>118</v>
      </c>
      <c r="AU172" s="186" t="s">
        <v>85</v>
      </c>
      <c r="AY172" s="18" t="s">
        <v>115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83</v>
      </c>
      <c r="BK172" s="187">
        <f>ROUND(I172*H172,2)</f>
        <v>0</v>
      </c>
      <c r="BL172" s="18" t="s">
        <v>123</v>
      </c>
      <c r="BM172" s="186" t="s">
        <v>313</v>
      </c>
    </row>
    <row r="173" spans="1:65" s="2" customFormat="1" ht="11.25">
      <c r="A173" s="36"/>
      <c r="B173" s="37"/>
      <c r="C173" s="38"/>
      <c r="D173" s="188" t="s">
        <v>125</v>
      </c>
      <c r="E173" s="38"/>
      <c r="F173" s="189" t="s">
        <v>314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125</v>
      </c>
      <c r="AU173" s="18" t="s">
        <v>85</v>
      </c>
    </row>
    <row r="174" spans="1:65" s="2" customFormat="1" ht="11.25">
      <c r="A174" s="36"/>
      <c r="B174" s="37"/>
      <c r="C174" s="38"/>
      <c r="D174" s="193" t="s">
        <v>126</v>
      </c>
      <c r="E174" s="38"/>
      <c r="F174" s="194" t="s">
        <v>315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126</v>
      </c>
      <c r="AU174" s="18" t="s">
        <v>85</v>
      </c>
    </row>
    <row r="175" spans="1:65" s="2" customFormat="1" ht="16.5" customHeight="1">
      <c r="A175" s="36"/>
      <c r="B175" s="37"/>
      <c r="C175" s="175" t="s">
        <v>316</v>
      </c>
      <c r="D175" s="175" t="s">
        <v>118</v>
      </c>
      <c r="E175" s="176" t="s">
        <v>317</v>
      </c>
      <c r="F175" s="177" t="s">
        <v>318</v>
      </c>
      <c r="G175" s="178" t="s">
        <v>168</v>
      </c>
      <c r="H175" s="179">
        <v>5</v>
      </c>
      <c r="I175" s="180"/>
      <c r="J175" s="181">
        <f>ROUND(I175*H175,2)</f>
        <v>0</v>
      </c>
      <c r="K175" s="177" t="s">
        <v>122</v>
      </c>
      <c r="L175" s="41"/>
      <c r="M175" s="182" t="s">
        <v>32</v>
      </c>
      <c r="N175" s="183" t="s">
        <v>46</v>
      </c>
      <c r="O175" s="66"/>
      <c r="P175" s="184">
        <f>O175*H175</f>
        <v>0</v>
      </c>
      <c r="Q175" s="184">
        <v>0.40799999999999997</v>
      </c>
      <c r="R175" s="184">
        <f>Q175*H175</f>
        <v>2.04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123</v>
      </c>
      <c r="AT175" s="186" t="s">
        <v>118</v>
      </c>
      <c r="AU175" s="186" t="s">
        <v>85</v>
      </c>
      <c r="AY175" s="18" t="s">
        <v>115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83</v>
      </c>
      <c r="BK175" s="187">
        <f>ROUND(I175*H175,2)</f>
        <v>0</v>
      </c>
      <c r="BL175" s="18" t="s">
        <v>123</v>
      </c>
      <c r="BM175" s="186" t="s">
        <v>319</v>
      </c>
    </row>
    <row r="176" spans="1:65" s="2" customFormat="1" ht="11.25">
      <c r="A176" s="36"/>
      <c r="B176" s="37"/>
      <c r="C176" s="38"/>
      <c r="D176" s="188" t="s">
        <v>125</v>
      </c>
      <c r="E176" s="38"/>
      <c r="F176" s="189" t="s">
        <v>320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125</v>
      </c>
      <c r="AU176" s="18" t="s">
        <v>85</v>
      </c>
    </row>
    <row r="177" spans="1:65" s="2" customFormat="1" ht="11.25">
      <c r="A177" s="36"/>
      <c r="B177" s="37"/>
      <c r="C177" s="38"/>
      <c r="D177" s="193" t="s">
        <v>126</v>
      </c>
      <c r="E177" s="38"/>
      <c r="F177" s="194" t="s">
        <v>321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126</v>
      </c>
      <c r="AU177" s="18" t="s">
        <v>85</v>
      </c>
    </row>
    <row r="178" spans="1:65" s="2" customFormat="1" ht="16.5" customHeight="1">
      <c r="A178" s="36"/>
      <c r="B178" s="37"/>
      <c r="C178" s="175" t="s">
        <v>282</v>
      </c>
      <c r="D178" s="175" t="s">
        <v>118</v>
      </c>
      <c r="E178" s="176" t="s">
        <v>322</v>
      </c>
      <c r="F178" s="177" t="s">
        <v>323</v>
      </c>
      <c r="G178" s="178" t="s">
        <v>168</v>
      </c>
      <c r="H178" s="179">
        <v>70</v>
      </c>
      <c r="I178" s="180"/>
      <c r="J178" s="181">
        <f>ROUND(I178*H178,2)</f>
        <v>0</v>
      </c>
      <c r="K178" s="177" t="s">
        <v>122</v>
      </c>
      <c r="L178" s="41"/>
      <c r="M178" s="182" t="s">
        <v>32</v>
      </c>
      <c r="N178" s="183" t="s">
        <v>46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123</v>
      </c>
      <c r="AT178" s="186" t="s">
        <v>118</v>
      </c>
      <c r="AU178" s="186" t="s">
        <v>85</v>
      </c>
      <c r="AY178" s="18" t="s">
        <v>115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83</v>
      </c>
      <c r="BK178" s="187">
        <f>ROUND(I178*H178,2)</f>
        <v>0</v>
      </c>
      <c r="BL178" s="18" t="s">
        <v>123</v>
      </c>
      <c r="BM178" s="186" t="s">
        <v>324</v>
      </c>
    </row>
    <row r="179" spans="1:65" s="2" customFormat="1" ht="11.25">
      <c r="A179" s="36"/>
      <c r="B179" s="37"/>
      <c r="C179" s="38"/>
      <c r="D179" s="188" t="s">
        <v>125</v>
      </c>
      <c r="E179" s="38"/>
      <c r="F179" s="189" t="s">
        <v>325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125</v>
      </c>
      <c r="AU179" s="18" t="s">
        <v>85</v>
      </c>
    </row>
    <row r="180" spans="1:65" s="2" customFormat="1" ht="11.25">
      <c r="A180" s="36"/>
      <c r="B180" s="37"/>
      <c r="C180" s="38"/>
      <c r="D180" s="193" t="s">
        <v>126</v>
      </c>
      <c r="E180" s="38"/>
      <c r="F180" s="194" t="s">
        <v>326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126</v>
      </c>
      <c r="AU180" s="18" t="s">
        <v>85</v>
      </c>
    </row>
    <row r="181" spans="1:65" s="2" customFormat="1" ht="16.5" customHeight="1">
      <c r="A181" s="36"/>
      <c r="B181" s="37"/>
      <c r="C181" s="175" t="s">
        <v>327</v>
      </c>
      <c r="D181" s="175" t="s">
        <v>118</v>
      </c>
      <c r="E181" s="176" t="s">
        <v>328</v>
      </c>
      <c r="F181" s="177" t="s">
        <v>329</v>
      </c>
      <c r="G181" s="178" t="s">
        <v>168</v>
      </c>
      <c r="H181" s="179">
        <v>70</v>
      </c>
      <c r="I181" s="180"/>
      <c r="J181" s="181">
        <f>ROUND(I181*H181,2)</f>
        <v>0</v>
      </c>
      <c r="K181" s="177" t="s">
        <v>122</v>
      </c>
      <c r="L181" s="41"/>
      <c r="M181" s="182" t="s">
        <v>32</v>
      </c>
      <c r="N181" s="183" t="s">
        <v>46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123</v>
      </c>
      <c r="AT181" s="186" t="s">
        <v>118</v>
      </c>
      <c r="AU181" s="186" t="s">
        <v>85</v>
      </c>
      <c r="AY181" s="18" t="s">
        <v>115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8" t="s">
        <v>83</v>
      </c>
      <c r="BK181" s="187">
        <f>ROUND(I181*H181,2)</f>
        <v>0</v>
      </c>
      <c r="BL181" s="18" t="s">
        <v>123</v>
      </c>
      <c r="BM181" s="186" t="s">
        <v>330</v>
      </c>
    </row>
    <row r="182" spans="1:65" s="2" customFormat="1" ht="11.25">
      <c r="A182" s="36"/>
      <c r="B182" s="37"/>
      <c r="C182" s="38"/>
      <c r="D182" s="188" t="s">
        <v>125</v>
      </c>
      <c r="E182" s="38"/>
      <c r="F182" s="189" t="s">
        <v>331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125</v>
      </c>
      <c r="AU182" s="18" t="s">
        <v>85</v>
      </c>
    </row>
    <row r="183" spans="1:65" s="2" customFormat="1" ht="11.25">
      <c r="A183" s="36"/>
      <c r="B183" s="37"/>
      <c r="C183" s="38"/>
      <c r="D183" s="193" t="s">
        <v>126</v>
      </c>
      <c r="E183" s="38"/>
      <c r="F183" s="194" t="s">
        <v>332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126</v>
      </c>
      <c r="AU183" s="18" t="s">
        <v>85</v>
      </c>
    </row>
    <row r="184" spans="1:65" s="2" customFormat="1" ht="21.75" customHeight="1">
      <c r="A184" s="36"/>
      <c r="B184" s="37"/>
      <c r="C184" s="175" t="s">
        <v>333</v>
      </c>
      <c r="D184" s="175" t="s">
        <v>118</v>
      </c>
      <c r="E184" s="176" t="s">
        <v>334</v>
      </c>
      <c r="F184" s="177" t="s">
        <v>335</v>
      </c>
      <c r="G184" s="178" t="s">
        <v>168</v>
      </c>
      <c r="H184" s="179">
        <v>70</v>
      </c>
      <c r="I184" s="180"/>
      <c r="J184" s="181">
        <f>ROUND(I184*H184,2)</f>
        <v>0</v>
      </c>
      <c r="K184" s="177" t="s">
        <v>122</v>
      </c>
      <c r="L184" s="41"/>
      <c r="M184" s="182" t="s">
        <v>32</v>
      </c>
      <c r="N184" s="183" t="s">
        <v>46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123</v>
      </c>
      <c r="AT184" s="186" t="s">
        <v>118</v>
      </c>
      <c r="AU184" s="186" t="s">
        <v>85</v>
      </c>
      <c r="AY184" s="18" t="s">
        <v>115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8" t="s">
        <v>83</v>
      </c>
      <c r="BK184" s="187">
        <f>ROUND(I184*H184,2)</f>
        <v>0</v>
      </c>
      <c r="BL184" s="18" t="s">
        <v>123</v>
      </c>
      <c r="BM184" s="186" t="s">
        <v>336</v>
      </c>
    </row>
    <row r="185" spans="1:65" s="2" customFormat="1" ht="19.5">
      <c r="A185" s="36"/>
      <c r="B185" s="37"/>
      <c r="C185" s="38"/>
      <c r="D185" s="188" t="s">
        <v>125</v>
      </c>
      <c r="E185" s="38"/>
      <c r="F185" s="189" t="s">
        <v>337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125</v>
      </c>
      <c r="AU185" s="18" t="s">
        <v>85</v>
      </c>
    </row>
    <row r="186" spans="1:65" s="2" customFormat="1" ht="11.25">
      <c r="A186" s="36"/>
      <c r="B186" s="37"/>
      <c r="C186" s="38"/>
      <c r="D186" s="193" t="s">
        <v>126</v>
      </c>
      <c r="E186" s="38"/>
      <c r="F186" s="194" t="s">
        <v>338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126</v>
      </c>
      <c r="AU186" s="18" t="s">
        <v>85</v>
      </c>
    </row>
    <row r="187" spans="1:65" s="2" customFormat="1" ht="16.5" customHeight="1">
      <c r="A187" s="36"/>
      <c r="B187" s="37"/>
      <c r="C187" s="175" t="s">
        <v>339</v>
      </c>
      <c r="D187" s="175" t="s">
        <v>118</v>
      </c>
      <c r="E187" s="176" t="s">
        <v>340</v>
      </c>
      <c r="F187" s="177" t="s">
        <v>341</v>
      </c>
      <c r="G187" s="178" t="s">
        <v>168</v>
      </c>
      <c r="H187" s="179">
        <v>62</v>
      </c>
      <c r="I187" s="180"/>
      <c r="J187" s="181">
        <f>ROUND(I187*H187,2)</f>
        <v>0</v>
      </c>
      <c r="K187" s="177" t="s">
        <v>122</v>
      </c>
      <c r="L187" s="41"/>
      <c r="M187" s="182" t="s">
        <v>32</v>
      </c>
      <c r="N187" s="183" t="s">
        <v>46</v>
      </c>
      <c r="O187" s="66"/>
      <c r="P187" s="184">
        <f>O187*H187</f>
        <v>0</v>
      </c>
      <c r="Q187" s="184">
        <v>8.4250000000000005E-2</v>
      </c>
      <c r="R187" s="184">
        <f>Q187*H187</f>
        <v>5.2235000000000005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123</v>
      </c>
      <c r="AT187" s="186" t="s">
        <v>118</v>
      </c>
      <c r="AU187" s="186" t="s">
        <v>85</v>
      </c>
      <c r="AY187" s="18" t="s">
        <v>115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8" t="s">
        <v>83</v>
      </c>
      <c r="BK187" s="187">
        <f>ROUND(I187*H187,2)</f>
        <v>0</v>
      </c>
      <c r="BL187" s="18" t="s">
        <v>123</v>
      </c>
      <c r="BM187" s="186" t="s">
        <v>342</v>
      </c>
    </row>
    <row r="188" spans="1:65" s="2" customFormat="1" ht="29.25">
      <c r="A188" s="36"/>
      <c r="B188" s="37"/>
      <c r="C188" s="38"/>
      <c r="D188" s="188" t="s">
        <v>125</v>
      </c>
      <c r="E188" s="38"/>
      <c r="F188" s="189" t="s">
        <v>343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125</v>
      </c>
      <c r="AU188" s="18" t="s">
        <v>85</v>
      </c>
    </row>
    <row r="189" spans="1:65" s="2" customFormat="1" ht="11.25">
      <c r="A189" s="36"/>
      <c r="B189" s="37"/>
      <c r="C189" s="38"/>
      <c r="D189" s="193" t="s">
        <v>126</v>
      </c>
      <c r="E189" s="38"/>
      <c r="F189" s="194" t="s">
        <v>344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126</v>
      </c>
      <c r="AU189" s="18" t="s">
        <v>85</v>
      </c>
    </row>
    <row r="190" spans="1:65" s="2" customFormat="1" ht="19.5">
      <c r="A190" s="36"/>
      <c r="B190" s="37"/>
      <c r="C190" s="38"/>
      <c r="D190" s="188" t="s">
        <v>128</v>
      </c>
      <c r="E190" s="38"/>
      <c r="F190" s="195" t="s">
        <v>345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128</v>
      </c>
      <c r="AU190" s="18" t="s">
        <v>85</v>
      </c>
    </row>
    <row r="191" spans="1:65" s="2" customFormat="1" ht="16.5" customHeight="1">
      <c r="A191" s="36"/>
      <c r="B191" s="37"/>
      <c r="C191" s="175" t="s">
        <v>346</v>
      </c>
      <c r="D191" s="175" t="s">
        <v>118</v>
      </c>
      <c r="E191" s="176" t="s">
        <v>347</v>
      </c>
      <c r="F191" s="177" t="s">
        <v>348</v>
      </c>
      <c r="G191" s="178" t="s">
        <v>168</v>
      </c>
      <c r="H191" s="179">
        <v>23</v>
      </c>
      <c r="I191" s="180"/>
      <c r="J191" s="181">
        <f>ROUND(I191*H191,2)</f>
        <v>0</v>
      </c>
      <c r="K191" s="177" t="s">
        <v>122</v>
      </c>
      <c r="L191" s="41"/>
      <c r="M191" s="182" t="s">
        <v>32</v>
      </c>
      <c r="N191" s="183" t="s">
        <v>46</v>
      </c>
      <c r="O191" s="66"/>
      <c r="P191" s="184">
        <f>O191*H191</f>
        <v>0</v>
      </c>
      <c r="Q191" s="184">
        <v>0.10362</v>
      </c>
      <c r="R191" s="184">
        <f>Q191*H191</f>
        <v>2.3832599999999999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123</v>
      </c>
      <c r="AT191" s="186" t="s">
        <v>118</v>
      </c>
      <c r="AU191" s="186" t="s">
        <v>85</v>
      </c>
      <c r="AY191" s="18" t="s">
        <v>115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83</v>
      </c>
      <c r="BK191" s="187">
        <f>ROUND(I191*H191,2)</f>
        <v>0</v>
      </c>
      <c r="BL191" s="18" t="s">
        <v>123</v>
      </c>
      <c r="BM191" s="186" t="s">
        <v>349</v>
      </c>
    </row>
    <row r="192" spans="1:65" s="2" customFormat="1" ht="29.25">
      <c r="A192" s="36"/>
      <c r="B192" s="37"/>
      <c r="C192" s="38"/>
      <c r="D192" s="188" t="s">
        <v>125</v>
      </c>
      <c r="E192" s="38"/>
      <c r="F192" s="189" t="s">
        <v>350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8" t="s">
        <v>125</v>
      </c>
      <c r="AU192" s="18" t="s">
        <v>85</v>
      </c>
    </row>
    <row r="193" spans="1:65" s="2" customFormat="1" ht="11.25">
      <c r="A193" s="36"/>
      <c r="B193" s="37"/>
      <c r="C193" s="38"/>
      <c r="D193" s="193" t="s">
        <v>126</v>
      </c>
      <c r="E193" s="38"/>
      <c r="F193" s="194" t="s">
        <v>351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126</v>
      </c>
      <c r="AU193" s="18" t="s">
        <v>85</v>
      </c>
    </row>
    <row r="194" spans="1:65" s="2" customFormat="1" ht="19.5">
      <c r="A194" s="36"/>
      <c r="B194" s="37"/>
      <c r="C194" s="38"/>
      <c r="D194" s="188" t="s">
        <v>128</v>
      </c>
      <c r="E194" s="38"/>
      <c r="F194" s="195" t="s">
        <v>345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8" t="s">
        <v>128</v>
      </c>
      <c r="AU194" s="18" t="s">
        <v>85</v>
      </c>
    </row>
    <row r="195" spans="1:65" s="13" customFormat="1" ht="11.25">
      <c r="B195" s="200"/>
      <c r="C195" s="201"/>
      <c r="D195" s="188" t="s">
        <v>172</v>
      </c>
      <c r="E195" s="202" t="s">
        <v>32</v>
      </c>
      <c r="F195" s="203" t="s">
        <v>352</v>
      </c>
      <c r="G195" s="201"/>
      <c r="H195" s="202" t="s">
        <v>32</v>
      </c>
      <c r="I195" s="204"/>
      <c r="J195" s="201"/>
      <c r="K195" s="201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172</v>
      </c>
      <c r="AU195" s="209" t="s">
        <v>85</v>
      </c>
      <c r="AV195" s="13" t="s">
        <v>83</v>
      </c>
      <c r="AW195" s="13" t="s">
        <v>37</v>
      </c>
      <c r="AX195" s="13" t="s">
        <v>75</v>
      </c>
      <c r="AY195" s="209" t="s">
        <v>115</v>
      </c>
    </row>
    <row r="196" spans="1:65" s="14" customFormat="1" ht="11.25">
      <c r="B196" s="210"/>
      <c r="C196" s="211"/>
      <c r="D196" s="188" t="s">
        <v>172</v>
      </c>
      <c r="E196" s="212" t="s">
        <v>32</v>
      </c>
      <c r="F196" s="213" t="s">
        <v>269</v>
      </c>
      <c r="G196" s="211"/>
      <c r="H196" s="214">
        <v>17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172</v>
      </c>
      <c r="AU196" s="220" t="s">
        <v>85</v>
      </c>
      <c r="AV196" s="14" t="s">
        <v>85</v>
      </c>
      <c r="AW196" s="14" t="s">
        <v>37</v>
      </c>
      <c r="AX196" s="14" t="s">
        <v>75</v>
      </c>
      <c r="AY196" s="220" t="s">
        <v>115</v>
      </c>
    </row>
    <row r="197" spans="1:65" s="13" customFormat="1" ht="11.25">
      <c r="B197" s="200"/>
      <c r="C197" s="201"/>
      <c r="D197" s="188" t="s">
        <v>172</v>
      </c>
      <c r="E197" s="202" t="s">
        <v>32</v>
      </c>
      <c r="F197" s="203" t="s">
        <v>353</v>
      </c>
      <c r="G197" s="201"/>
      <c r="H197" s="202" t="s">
        <v>32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172</v>
      </c>
      <c r="AU197" s="209" t="s">
        <v>85</v>
      </c>
      <c r="AV197" s="13" t="s">
        <v>83</v>
      </c>
      <c r="AW197" s="13" t="s">
        <v>37</v>
      </c>
      <c r="AX197" s="13" t="s">
        <v>75</v>
      </c>
      <c r="AY197" s="209" t="s">
        <v>115</v>
      </c>
    </row>
    <row r="198" spans="1:65" s="14" customFormat="1" ht="11.25">
      <c r="B198" s="210"/>
      <c r="C198" s="211"/>
      <c r="D198" s="188" t="s">
        <v>172</v>
      </c>
      <c r="E198" s="212" t="s">
        <v>32</v>
      </c>
      <c r="F198" s="213" t="s">
        <v>196</v>
      </c>
      <c r="G198" s="211"/>
      <c r="H198" s="214">
        <v>6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172</v>
      </c>
      <c r="AU198" s="220" t="s">
        <v>85</v>
      </c>
      <c r="AV198" s="14" t="s">
        <v>85</v>
      </c>
      <c r="AW198" s="14" t="s">
        <v>37</v>
      </c>
      <c r="AX198" s="14" t="s">
        <v>75</v>
      </c>
      <c r="AY198" s="220" t="s">
        <v>115</v>
      </c>
    </row>
    <row r="199" spans="1:65" s="15" customFormat="1" ht="11.25">
      <c r="B199" s="231"/>
      <c r="C199" s="232"/>
      <c r="D199" s="188" t="s">
        <v>172</v>
      </c>
      <c r="E199" s="233" t="s">
        <v>32</v>
      </c>
      <c r="F199" s="234" t="s">
        <v>299</v>
      </c>
      <c r="G199" s="232"/>
      <c r="H199" s="235">
        <v>23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172</v>
      </c>
      <c r="AU199" s="241" t="s">
        <v>85</v>
      </c>
      <c r="AV199" s="15" t="s">
        <v>123</v>
      </c>
      <c r="AW199" s="15" t="s">
        <v>37</v>
      </c>
      <c r="AX199" s="15" t="s">
        <v>83</v>
      </c>
      <c r="AY199" s="241" t="s">
        <v>115</v>
      </c>
    </row>
    <row r="200" spans="1:65" s="12" customFormat="1" ht="22.9" customHeight="1">
      <c r="B200" s="159"/>
      <c r="C200" s="160"/>
      <c r="D200" s="161" t="s">
        <v>74</v>
      </c>
      <c r="E200" s="173" t="s">
        <v>219</v>
      </c>
      <c r="F200" s="173" t="s">
        <v>354</v>
      </c>
      <c r="G200" s="160"/>
      <c r="H200" s="160"/>
      <c r="I200" s="163"/>
      <c r="J200" s="174">
        <f>BK200</f>
        <v>0</v>
      </c>
      <c r="K200" s="160"/>
      <c r="L200" s="165"/>
      <c r="M200" s="166"/>
      <c r="N200" s="167"/>
      <c r="O200" s="167"/>
      <c r="P200" s="168">
        <f>SUM(P201:P264)</f>
        <v>0</v>
      </c>
      <c r="Q200" s="167"/>
      <c r="R200" s="168">
        <f>SUM(R201:R264)</f>
        <v>31.872684599999999</v>
      </c>
      <c r="S200" s="167"/>
      <c r="T200" s="169">
        <f>SUM(T201:T264)</f>
        <v>0</v>
      </c>
      <c r="AR200" s="170" t="s">
        <v>83</v>
      </c>
      <c r="AT200" s="171" t="s">
        <v>74</v>
      </c>
      <c r="AU200" s="171" t="s">
        <v>83</v>
      </c>
      <c r="AY200" s="170" t="s">
        <v>115</v>
      </c>
      <c r="BK200" s="172">
        <f>SUM(BK201:BK264)</f>
        <v>0</v>
      </c>
    </row>
    <row r="201" spans="1:65" s="2" customFormat="1" ht="16.5" customHeight="1">
      <c r="A201" s="36"/>
      <c r="B201" s="37"/>
      <c r="C201" s="175" t="s">
        <v>355</v>
      </c>
      <c r="D201" s="175" t="s">
        <v>118</v>
      </c>
      <c r="E201" s="176" t="s">
        <v>356</v>
      </c>
      <c r="F201" s="177" t="s">
        <v>357</v>
      </c>
      <c r="G201" s="178" t="s">
        <v>182</v>
      </c>
      <c r="H201" s="179">
        <v>4</v>
      </c>
      <c r="I201" s="180"/>
      <c r="J201" s="181">
        <f>ROUND(I201*H201,2)</f>
        <v>0</v>
      </c>
      <c r="K201" s="177" t="s">
        <v>122</v>
      </c>
      <c r="L201" s="41"/>
      <c r="M201" s="182" t="s">
        <v>32</v>
      </c>
      <c r="N201" s="183" t="s">
        <v>46</v>
      </c>
      <c r="O201" s="66"/>
      <c r="P201" s="184">
        <f>O201*H201</f>
        <v>0</v>
      </c>
      <c r="Q201" s="184">
        <v>5.1999999999999995E-4</v>
      </c>
      <c r="R201" s="184">
        <f>Q201*H201</f>
        <v>2.0799999999999998E-3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123</v>
      </c>
      <c r="AT201" s="186" t="s">
        <v>118</v>
      </c>
      <c r="AU201" s="186" t="s">
        <v>85</v>
      </c>
      <c r="AY201" s="18" t="s">
        <v>115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83</v>
      </c>
      <c r="BK201" s="187">
        <f>ROUND(I201*H201,2)</f>
        <v>0</v>
      </c>
      <c r="BL201" s="18" t="s">
        <v>123</v>
      </c>
      <c r="BM201" s="186" t="s">
        <v>358</v>
      </c>
    </row>
    <row r="202" spans="1:65" s="2" customFormat="1" ht="11.25">
      <c r="A202" s="36"/>
      <c r="B202" s="37"/>
      <c r="C202" s="38"/>
      <c r="D202" s="188" t="s">
        <v>125</v>
      </c>
      <c r="E202" s="38"/>
      <c r="F202" s="189" t="s">
        <v>359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8" t="s">
        <v>125</v>
      </c>
      <c r="AU202" s="18" t="s">
        <v>85</v>
      </c>
    </row>
    <row r="203" spans="1:65" s="2" customFormat="1" ht="11.25">
      <c r="A203" s="36"/>
      <c r="B203" s="37"/>
      <c r="C203" s="38"/>
      <c r="D203" s="193" t="s">
        <v>126</v>
      </c>
      <c r="E203" s="38"/>
      <c r="F203" s="194" t="s">
        <v>360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126</v>
      </c>
      <c r="AU203" s="18" t="s">
        <v>85</v>
      </c>
    </row>
    <row r="204" spans="1:65" s="14" customFormat="1" ht="11.25">
      <c r="B204" s="210"/>
      <c r="C204" s="211"/>
      <c r="D204" s="188" t="s">
        <v>172</v>
      </c>
      <c r="E204" s="212" t="s">
        <v>32</v>
      </c>
      <c r="F204" s="213" t="s">
        <v>361</v>
      </c>
      <c r="G204" s="211"/>
      <c r="H204" s="214">
        <v>4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172</v>
      </c>
      <c r="AU204" s="220" t="s">
        <v>85</v>
      </c>
      <c r="AV204" s="14" t="s">
        <v>85</v>
      </c>
      <c r="AW204" s="14" t="s">
        <v>37</v>
      </c>
      <c r="AX204" s="14" t="s">
        <v>83</v>
      </c>
      <c r="AY204" s="220" t="s">
        <v>115</v>
      </c>
    </row>
    <row r="205" spans="1:65" s="2" customFormat="1" ht="16.5" customHeight="1">
      <c r="A205" s="36"/>
      <c r="B205" s="37"/>
      <c r="C205" s="175" t="s">
        <v>362</v>
      </c>
      <c r="D205" s="175" t="s">
        <v>118</v>
      </c>
      <c r="E205" s="176" t="s">
        <v>363</v>
      </c>
      <c r="F205" s="177" t="s">
        <v>364</v>
      </c>
      <c r="G205" s="178" t="s">
        <v>182</v>
      </c>
      <c r="H205" s="179">
        <v>60</v>
      </c>
      <c r="I205" s="180"/>
      <c r="J205" s="181">
        <f>ROUND(I205*H205,2)</f>
        <v>0</v>
      </c>
      <c r="K205" s="177" t="s">
        <v>122</v>
      </c>
      <c r="L205" s="41"/>
      <c r="M205" s="182" t="s">
        <v>32</v>
      </c>
      <c r="N205" s="183" t="s">
        <v>46</v>
      </c>
      <c r="O205" s="66"/>
      <c r="P205" s="184">
        <f>O205*H205</f>
        <v>0</v>
      </c>
      <c r="Q205" s="184">
        <v>8.0000000000000007E-5</v>
      </c>
      <c r="R205" s="184">
        <f>Q205*H205</f>
        <v>4.8000000000000004E-3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123</v>
      </c>
      <c r="AT205" s="186" t="s">
        <v>118</v>
      </c>
      <c r="AU205" s="186" t="s">
        <v>85</v>
      </c>
      <c r="AY205" s="18" t="s">
        <v>115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8" t="s">
        <v>83</v>
      </c>
      <c r="BK205" s="187">
        <f>ROUND(I205*H205,2)</f>
        <v>0</v>
      </c>
      <c r="BL205" s="18" t="s">
        <v>123</v>
      </c>
      <c r="BM205" s="186" t="s">
        <v>365</v>
      </c>
    </row>
    <row r="206" spans="1:65" s="2" customFormat="1" ht="11.25">
      <c r="A206" s="36"/>
      <c r="B206" s="37"/>
      <c r="C206" s="38"/>
      <c r="D206" s="188" t="s">
        <v>125</v>
      </c>
      <c r="E206" s="38"/>
      <c r="F206" s="189" t="s">
        <v>366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125</v>
      </c>
      <c r="AU206" s="18" t="s">
        <v>85</v>
      </c>
    </row>
    <row r="207" spans="1:65" s="2" customFormat="1" ht="11.25">
      <c r="A207" s="36"/>
      <c r="B207" s="37"/>
      <c r="C207" s="38"/>
      <c r="D207" s="193" t="s">
        <v>126</v>
      </c>
      <c r="E207" s="38"/>
      <c r="F207" s="194" t="s">
        <v>367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126</v>
      </c>
      <c r="AU207" s="18" t="s">
        <v>85</v>
      </c>
    </row>
    <row r="208" spans="1:65" s="2" customFormat="1" ht="19.5">
      <c r="A208" s="36"/>
      <c r="B208" s="37"/>
      <c r="C208" s="38"/>
      <c r="D208" s="188" t="s">
        <v>128</v>
      </c>
      <c r="E208" s="38"/>
      <c r="F208" s="195" t="s">
        <v>368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128</v>
      </c>
      <c r="AU208" s="18" t="s">
        <v>85</v>
      </c>
    </row>
    <row r="209" spans="1:65" s="2" customFormat="1" ht="16.5" customHeight="1">
      <c r="A209" s="36"/>
      <c r="B209" s="37"/>
      <c r="C209" s="175" t="s">
        <v>369</v>
      </c>
      <c r="D209" s="175" t="s">
        <v>118</v>
      </c>
      <c r="E209" s="176" t="s">
        <v>370</v>
      </c>
      <c r="F209" s="177" t="s">
        <v>371</v>
      </c>
      <c r="G209" s="178" t="s">
        <v>182</v>
      </c>
      <c r="H209" s="179">
        <v>60</v>
      </c>
      <c r="I209" s="180"/>
      <c r="J209" s="181">
        <f>ROUND(I209*H209,2)</f>
        <v>0</v>
      </c>
      <c r="K209" s="177" t="s">
        <v>122</v>
      </c>
      <c r="L209" s="41"/>
      <c r="M209" s="182" t="s">
        <v>32</v>
      </c>
      <c r="N209" s="183" t="s">
        <v>46</v>
      </c>
      <c r="O209" s="66"/>
      <c r="P209" s="184">
        <f>O209*H209</f>
        <v>0</v>
      </c>
      <c r="Q209" s="184">
        <v>3.3E-4</v>
      </c>
      <c r="R209" s="184">
        <f>Q209*H209</f>
        <v>1.9799999999999998E-2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123</v>
      </c>
      <c r="AT209" s="186" t="s">
        <v>118</v>
      </c>
      <c r="AU209" s="186" t="s">
        <v>85</v>
      </c>
      <c r="AY209" s="18" t="s">
        <v>115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8" t="s">
        <v>83</v>
      </c>
      <c r="BK209" s="187">
        <f>ROUND(I209*H209,2)</f>
        <v>0</v>
      </c>
      <c r="BL209" s="18" t="s">
        <v>123</v>
      </c>
      <c r="BM209" s="186" t="s">
        <v>372</v>
      </c>
    </row>
    <row r="210" spans="1:65" s="2" customFormat="1" ht="11.25">
      <c r="A210" s="36"/>
      <c r="B210" s="37"/>
      <c r="C210" s="38"/>
      <c r="D210" s="188" t="s">
        <v>125</v>
      </c>
      <c r="E210" s="38"/>
      <c r="F210" s="189" t="s">
        <v>373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125</v>
      </c>
      <c r="AU210" s="18" t="s">
        <v>85</v>
      </c>
    </row>
    <row r="211" spans="1:65" s="2" customFormat="1" ht="11.25">
      <c r="A211" s="36"/>
      <c r="B211" s="37"/>
      <c r="C211" s="38"/>
      <c r="D211" s="193" t="s">
        <v>126</v>
      </c>
      <c r="E211" s="38"/>
      <c r="F211" s="194" t="s">
        <v>374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126</v>
      </c>
      <c r="AU211" s="18" t="s">
        <v>85</v>
      </c>
    </row>
    <row r="212" spans="1:65" s="2" customFormat="1" ht="16.5" customHeight="1">
      <c r="A212" s="36"/>
      <c r="B212" s="37"/>
      <c r="C212" s="175" t="s">
        <v>375</v>
      </c>
      <c r="D212" s="175" t="s">
        <v>118</v>
      </c>
      <c r="E212" s="176" t="s">
        <v>376</v>
      </c>
      <c r="F212" s="177" t="s">
        <v>377</v>
      </c>
      <c r="G212" s="178" t="s">
        <v>182</v>
      </c>
      <c r="H212" s="179">
        <v>62</v>
      </c>
      <c r="I212" s="180"/>
      <c r="J212" s="181">
        <f>ROUND(I212*H212,2)</f>
        <v>0</v>
      </c>
      <c r="K212" s="177" t="s">
        <v>122</v>
      </c>
      <c r="L212" s="41"/>
      <c r="M212" s="182" t="s">
        <v>32</v>
      </c>
      <c r="N212" s="183" t="s">
        <v>46</v>
      </c>
      <c r="O212" s="66"/>
      <c r="P212" s="184">
        <f>O212*H212</f>
        <v>0</v>
      </c>
      <c r="Q212" s="184">
        <v>8.9779999999999999E-2</v>
      </c>
      <c r="R212" s="184">
        <f>Q212*H212</f>
        <v>5.5663599999999995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123</v>
      </c>
      <c r="AT212" s="186" t="s">
        <v>118</v>
      </c>
      <c r="AU212" s="186" t="s">
        <v>85</v>
      </c>
      <c r="AY212" s="18" t="s">
        <v>115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83</v>
      </c>
      <c r="BK212" s="187">
        <f>ROUND(I212*H212,2)</f>
        <v>0</v>
      </c>
      <c r="BL212" s="18" t="s">
        <v>123</v>
      </c>
      <c r="BM212" s="186" t="s">
        <v>378</v>
      </c>
    </row>
    <row r="213" spans="1:65" s="2" customFormat="1" ht="19.5">
      <c r="A213" s="36"/>
      <c r="B213" s="37"/>
      <c r="C213" s="38"/>
      <c r="D213" s="188" t="s">
        <v>125</v>
      </c>
      <c r="E213" s="38"/>
      <c r="F213" s="189" t="s">
        <v>379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125</v>
      </c>
      <c r="AU213" s="18" t="s">
        <v>85</v>
      </c>
    </row>
    <row r="214" spans="1:65" s="2" customFormat="1" ht="11.25">
      <c r="A214" s="36"/>
      <c r="B214" s="37"/>
      <c r="C214" s="38"/>
      <c r="D214" s="193" t="s">
        <v>126</v>
      </c>
      <c r="E214" s="38"/>
      <c r="F214" s="194" t="s">
        <v>380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126</v>
      </c>
      <c r="AU214" s="18" t="s">
        <v>85</v>
      </c>
    </row>
    <row r="215" spans="1:65" s="2" customFormat="1" ht="19.5">
      <c r="A215" s="36"/>
      <c r="B215" s="37"/>
      <c r="C215" s="38"/>
      <c r="D215" s="188" t="s">
        <v>128</v>
      </c>
      <c r="E215" s="38"/>
      <c r="F215" s="195" t="s">
        <v>381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128</v>
      </c>
      <c r="AU215" s="18" t="s">
        <v>85</v>
      </c>
    </row>
    <row r="216" spans="1:65" s="2" customFormat="1" ht="16.5" customHeight="1">
      <c r="A216" s="36"/>
      <c r="B216" s="37"/>
      <c r="C216" s="221" t="s">
        <v>382</v>
      </c>
      <c r="D216" s="221" t="s">
        <v>227</v>
      </c>
      <c r="E216" s="222" t="s">
        <v>383</v>
      </c>
      <c r="F216" s="223" t="s">
        <v>384</v>
      </c>
      <c r="G216" s="224" t="s">
        <v>168</v>
      </c>
      <c r="H216" s="225">
        <v>6.2</v>
      </c>
      <c r="I216" s="226"/>
      <c r="J216" s="227">
        <f>ROUND(I216*H216,2)</f>
        <v>0</v>
      </c>
      <c r="K216" s="223" t="s">
        <v>122</v>
      </c>
      <c r="L216" s="228"/>
      <c r="M216" s="229" t="s">
        <v>32</v>
      </c>
      <c r="N216" s="230" t="s">
        <v>46</v>
      </c>
      <c r="O216" s="66"/>
      <c r="P216" s="184">
        <f>O216*H216</f>
        <v>0</v>
      </c>
      <c r="Q216" s="184">
        <v>0.17599999999999999</v>
      </c>
      <c r="R216" s="184">
        <f>Q216*H216</f>
        <v>1.0911999999999999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212</v>
      </c>
      <c r="AT216" s="186" t="s">
        <v>227</v>
      </c>
      <c r="AU216" s="186" t="s">
        <v>85</v>
      </c>
      <c r="AY216" s="18" t="s">
        <v>115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8" t="s">
        <v>83</v>
      </c>
      <c r="BK216" s="187">
        <f>ROUND(I216*H216,2)</f>
        <v>0</v>
      </c>
      <c r="BL216" s="18" t="s">
        <v>123</v>
      </c>
      <c r="BM216" s="186" t="s">
        <v>385</v>
      </c>
    </row>
    <row r="217" spans="1:65" s="2" customFormat="1" ht="11.25">
      <c r="A217" s="36"/>
      <c r="B217" s="37"/>
      <c r="C217" s="38"/>
      <c r="D217" s="188" t="s">
        <v>125</v>
      </c>
      <c r="E217" s="38"/>
      <c r="F217" s="189" t="s">
        <v>384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125</v>
      </c>
      <c r="AU217" s="18" t="s">
        <v>85</v>
      </c>
    </row>
    <row r="218" spans="1:65" s="14" customFormat="1" ht="11.25">
      <c r="B218" s="210"/>
      <c r="C218" s="211"/>
      <c r="D218" s="188" t="s">
        <v>172</v>
      </c>
      <c r="E218" s="211"/>
      <c r="F218" s="213" t="s">
        <v>386</v>
      </c>
      <c r="G218" s="211"/>
      <c r="H218" s="214">
        <v>6.2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172</v>
      </c>
      <c r="AU218" s="220" t="s">
        <v>85</v>
      </c>
      <c r="AV218" s="14" t="s">
        <v>85</v>
      </c>
      <c r="AW218" s="14" t="s">
        <v>4</v>
      </c>
      <c r="AX218" s="14" t="s">
        <v>83</v>
      </c>
      <c r="AY218" s="220" t="s">
        <v>115</v>
      </c>
    </row>
    <row r="219" spans="1:65" s="2" customFormat="1" ht="16.5" customHeight="1">
      <c r="A219" s="36"/>
      <c r="B219" s="37"/>
      <c r="C219" s="175" t="s">
        <v>387</v>
      </c>
      <c r="D219" s="175" t="s">
        <v>118</v>
      </c>
      <c r="E219" s="176" t="s">
        <v>388</v>
      </c>
      <c r="F219" s="177" t="s">
        <v>389</v>
      </c>
      <c r="G219" s="178" t="s">
        <v>182</v>
      </c>
      <c r="H219" s="179">
        <v>62</v>
      </c>
      <c r="I219" s="180"/>
      <c r="J219" s="181">
        <f>ROUND(I219*H219,2)</f>
        <v>0</v>
      </c>
      <c r="K219" s="177" t="s">
        <v>122</v>
      </c>
      <c r="L219" s="41"/>
      <c r="M219" s="182" t="s">
        <v>32</v>
      </c>
      <c r="N219" s="183" t="s">
        <v>46</v>
      </c>
      <c r="O219" s="66"/>
      <c r="P219" s="184">
        <f>O219*H219</f>
        <v>0</v>
      </c>
      <c r="Q219" s="184">
        <v>0.15540000000000001</v>
      </c>
      <c r="R219" s="184">
        <f>Q219*H219</f>
        <v>9.6348000000000003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123</v>
      </c>
      <c r="AT219" s="186" t="s">
        <v>118</v>
      </c>
      <c r="AU219" s="186" t="s">
        <v>85</v>
      </c>
      <c r="AY219" s="18" t="s">
        <v>115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8" t="s">
        <v>83</v>
      </c>
      <c r="BK219" s="187">
        <f>ROUND(I219*H219,2)</f>
        <v>0</v>
      </c>
      <c r="BL219" s="18" t="s">
        <v>123</v>
      </c>
      <c r="BM219" s="186" t="s">
        <v>390</v>
      </c>
    </row>
    <row r="220" spans="1:65" s="2" customFormat="1" ht="19.5">
      <c r="A220" s="36"/>
      <c r="B220" s="37"/>
      <c r="C220" s="38"/>
      <c r="D220" s="188" t="s">
        <v>125</v>
      </c>
      <c r="E220" s="38"/>
      <c r="F220" s="189" t="s">
        <v>391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8" t="s">
        <v>125</v>
      </c>
      <c r="AU220" s="18" t="s">
        <v>85</v>
      </c>
    </row>
    <row r="221" spans="1:65" s="2" customFormat="1" ht="11.25">
      <c r="A221" s="36"/>
      <c r="B221" s="37"/>
      <c r="C221" s="38"/>
      <c r="D221" s="193" t="s">
        <v>126</v>
      </c>
      <c r="E221" s="38"/>
      <c r="F221" s="194" t="s">
        <v>392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126</v>
      </c>
      <c r="AU221" s="18" t="s">
        <v>85</v>
      </c>
    </row>
    <row r="222" spans="1:65" s="13" customFormat="1" ht="11.25">
      <c r="B222" s="200"/>
      <c r="C222" s="201"/>
      <c r="D222" s="188" t="s">
        <v>172</v>
      </c>
      <c r="E222" s="202" t="s">
        <v>32</v>
      </c>
      <c r="F222" s="203" t="s">
        <v>393</v>
      </c>
      <c r="G222" s="201"/>
      <c r="H222" s="202" t="s">
        <v>32</v>
      </c>
      <c r="I222" s="204"/>
      <c r="J222" s="201"/>
      <c r="K222" s="201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172</v>
      </c>
      <c r="AU222" s="209" t="s">
        <v>85</v>
      </c>
      <c r="AV222" s="13" t="s">
        <v>83</v>
      </c>
      <c r="AW222" s="13" t="s">
        <v>37</v>
      </c>
      <c r="AX222" s="13" t="s">
        <v>75</v>
      </c>
      <c r="AY222" s="209" t="s">
        <v>115</v>
      </c>
    </row>
    <row r="223" spans="1:65" s="14" customFormat="1" ht="11.25">
      <c r="B223" s="210"/>
      <c r="C223" s="211"/>
      <c r="D223" s="188" t="s">
        <v>172</v>
      </c>
      <c r="E223" s="212" t="s">
        <v>32</v>
      </c>
      <c r="F223" s="213" t="s">
        <v>394</v>
      </c>
      <c r="G223" s="211"/>
      <c r="H223" s="214">
        <v>43.5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172</v>
      </c>
      <c r="AU223" s="220" t="s">
        <v>85</v>
      </c>
      <c r="AV223" s="14" t="s">
        <v>85</v>
      </c>
      <c r="AW223" s="14" t="s">
        <v>37</v>
      </c>
      <c r="AX223" s="14" t="s">
        <v>75</v>
      </c>
      <c r="AY223" s="220" t="s">
        <v>115</v>
      </c>
    </row>
    <row r="224" spans="1:65" s="13" customFormat="1" ht="11.25">
      <c r="B224" s="200"/>
      <c r="C224" s="201"/>
      <c r="D224" s="188" t="s">
        <v>172</v>
      </c>
      <c r="E224" s="202" t="s">
        <v>32</v>
      </c>
      <c r="F224" s="203" t="s">
        <v>395</v>
      </c>
      <c r="G224" s="201"/>
      <c r="H224" s="202" t="s">
        <v>32</v>
      </c>
      <c r="I224" s="204"/>
      <c r="J224" s="201"/>
      <c r="K224" s="201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172</v>
      </c>
      <c r="AU224" s="209" t="s">
        <v>85</v>
      </c>
      <c r="AV224" s="13" t="s">
        <v>83</v>
      </c>
      <c r="AW224" s="13" t="s">
        <v>37</v>
      </c>
      <c r="AX224" s="13" t="s">
        <v>75</v>
      </c>
      <c r="AY224" s="209" t="s">
        <v>115</v>
      </c>
    </row>
    <row r="225" spans="1:65" s="14" customFormat="1" ht="11.25">
      <c r="B225" s="210"/>
      <c r="C225" s="211"/>
      <c r="D225" s="188" t="s">
        <v>172</v>
      </c>
      <c r="E225" s="212" t="s">
        <v>32</v>
      </c>
      <c r="F225" s="213" t="s">
        <v>396</v>
      </c>
      <c r="G225" s="211"/>
      <c r="H225" s="214">
        <v>14.5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172</v>
      </c>
      <c r="AU225" s="220" t="s">
        <v>85</v>
      </c>
      <c r="AV225" s="14" t="s">
        <v>85</v>
      </c>
      <c r="AW225" s="14" t="s">
        <v>37</v>
      </c>
      <c r="AX225" s="14" t="s">
        <v>75</v>
      </c>
      <c r="AY225" s="220" t="s">
        <v>115</v>
      </c>
    </row>
    <row r="226" spans="1:65" s="13" customFormat="1" ht="11.25">
      <c r="B226" s="200"/>
      <c r="C226" s="201"/>
      <c r="D226" s="188" t="s">
        <v>172</v>
      </c>
      <c r="E226" s="202" t="s">
        <v>32</v>
      </c>
      <c r="F226" s="203" t="s">
        <v>397</v>
      </c>
      <c r="G226" s="201"/>
      <c r="H226" s="202" t="s">
        <v>32</v>
      </c>
      <c r="I226" s="204"/>
      <c r="J226" s="201"/>
      <c r="K226" s="201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172</v>
      </c>
      <c r="AU226" s="209" t="s">
        <v>85</v>
      </c>
      <c r="AV226" s="13" t="s">
        <v>83</v>
      </c>
      <c r="AW226" s="13" t="s">
        <v>37</v>
      </c>
      <c r="AX226" s="13" t="s">
        <v>75</v>
      </c>
      <c r="AY226" s="209" t="s">
        <v>115</v>
      </c>
    </row>
    <row r="227" spans="1:65" s="14" customFormat="1" ht="11.25">
      <c r="B227" s="210"/>
      <c r="C227" s="211"/>
      <c r="D227" s="188" t="s">
        <v>172</v>
      </c>
      <c r="E227" s="212" t="s">
        <v>32</v>
      </c>
      <c r="F227" s="213" t="s">
        <v>123</v>
      </c>
      <c r="G227" s="211"/>
      <c r="H227" s="214">
        <v>4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172</v>
      </c>
      <c r="AU227" s="220" t="s">
        <v>85</v>
      </c>
      <c r="AV227" s="14" t="s">
        <v>85</v>
      </c>
      <c r="AW227" s="14" t="s">
        <v>37</v>
      </c>
      <c r="AX227" s="14" t="s">
        <v>75</v>
      </c>
      <c r="AY227" s="220" t="s">
        <v>115</v>
      </c>
    </row>
    <row r="228" spans="1:65" s="15" customFormat="1" ht="11.25">
      <c r="B228" s="231"/>
      <c r="C228" s="232"/>
      <c r="D228" s="188" t="s">
        <v>172</v>
      </c>
      <c r="E228" s="233" t="s">
        <v>32</v>
      </c>
      <c r="F228" s="234" t="s">
        <v>299</v>
      </c>
      <c r="G228" s="232"/>
      <c r="H228" s="235">
        <v>62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172</v>
      </c>
      <c r="AU228" s="241" t="s">
        <v>85</v>
      </c>
      <c r="AV228" s="15" t="s">
        <v>123</v>
      </c>
      <c r="AW228" s="15" t="s">
        <v>37</v>
      </c>
      <c r="AX228" s="15" t="s">
        <v>83</v>
      </c>
      <c r="AY228" s="241" t="s">
        <v>115</v>
      </c>
    </row>
    <row r="229" spans="1:65" s="2" customFormat="1" ht="16.5" customHeight="1">
      <c r="A229" s="36"/>
      <c r="B229" s="37"/>
      <c r="C229" s="221" t="s">
        <v>398</v>
      </c>
      <c r="D229" s="221" t="s">
        <v>227</v>
      </c>
      <c r="E229" s="222" t="s">
        <v>399</v>
      </c>
      <c r="F229" s="223" t="s">
        <v>400</v>
      </c>
      <c r="G229" s="224" t="s">
        <v>182</v>
      </c>
      <c r="H229" s="225">
        <v>14.79</v>
      </c>
      <c r="I229" s="226"/>
      <c r="J229" s="227">
        <f>ROUND(I229*H229,2)</f>
        <v>0</v>
      </c>
      <c r="K229" s="223" t="s">
        <v>122</v>
      </c>
      <c r="L229" s="228"/>
      <c r="M229" s="229" t="s">
        <v>32</v>
      </c>
      <c r="N229" s="230" t="s">
        <v>46</v>
      </c>
      <c r="O229" s="66"/>
      <c r="P229" s="184">
        <f>O229*H229</f>
        <v>0</v>
      </c>
      <c r="Q229" s="184">
        <v>4.8300000000000003E-2</v>
      </c>
      <c r="R229" s="184">
        <f>Q229*H229</f>
        <v>0.71435700000000002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212</v>
      </c>
      <c r="AT229" s="186" t="s">
        <v>227</v>
      </c>
      <c r="AU229" s="186" t="s">
        <v>85</v>
      </c>
      <c r="AY229" s="18" t="s">
        <v>115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8" t="s">
        <v>83</v>
      </c>
      <c r="BK229" s="187">
        <f>ROUND(I229*H229,2)</f>
        <v>0</v>
      </c>
      <c r="BL229" s="18" t="s">
        <v>123</v>
      </c>
      <c r="BM229" s="186" t="s">
        <v>401</v>
      </c>
    </row>
    <row r="230" spans="1:65" s="2" customFormat="1" ht="11.25">
      <c r="A230" s="36"/>
      <c r="B230" s="37"/>
      <c r="C230" s="38"/>
      <c r="D230" s="188" t="s">
        <v>125</v>
      </c>
      <c r="E230" s="38"/>
      <c r="F230" s="189" t="s">
        <v>400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125</v>
      </c>
      <c r="AU230" s="18" t="s">
        <v>85</v>
      </c>
    </row>
    <row r="231" spans="1:65" s="14" customFormat="1" ht="11.25">
      <c r="B231" s="210"/>
      <c r="C231" s="211"/>
      <c r="D231" s="188" t="s">
        <v>172</v>
      </c>
      <c r="E231" s="211"/>
      <c r="F231" s="213" t="s">
        <v>402</v>
      </c>
      <c r="G231" s="211"/>
      <c r="H231" s="214">
        <v>14.79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172</v>
      </c>
      <c r="AU231" s="220" t="s">
        <v>85</v>
      </c>
      <c r="AV231" s="14" t="s">
        <v>85</v>
      </c>
      <c r="AW231" s="14" t="s">
        <v>4</v>
      </c>
      <c r="AX231" s="14" t="s">
        <v>83</v>
      </c>
      <c r="AY231" s="220" t="s">
        <v>115</v>
      </c>
    </row>
    <row r="232" spans="1:65" s="2" customFormat="1" ht="16.5" customHeight="1">
      <c r="A232" s="36"/>
      <c r="B232" s="37"/>
      <c r="C232" s="221" t="s">
        <v>403</v>
      </c>
      <c r="D232" s="221" t="s">
        <v>227</v>
      </c>
      <c r="E232" s="222" t="s">
        <v>404</v>
      </c>
      <c r="F232" s="223" t="s">
        <v>405</v>
      </c>
      <c r="G232" s="224" t="s">
        <v>182</v>
      </c>
      <c r="H232" s="225">
        <v>4.08</v>
      </c>
      <c r="I232" s="226"/>
      <c r="J232" s="227">
        <f>ROUND(I232*H232,2)</f>
        <v>0</v>
      </c>
      <c r="K232" s="223" t="s">
        <v>122</v>
      </c>
      <c r="L232" s="228"/>
      <c r="M232" s="229" t="s">
        <v>32</v>
      </c>
      <c r="N232" s="230" t="s">
        <v>46</v>
      </c>
      <c r="O232" s="66"/>
      <c r="P232" s="184">
        <f>O232*H232</f>
        <v>0</v>
      </c>
      <c r="Q232" s="184">
        <v>6.5670000000000006E-2</v>
      </c>
      <c r="R232" s="184">
        <f>Q232*H232</f>
        <v>0.26793360000000005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212</v>
      </c>
      <c r="AT232" s="186" t="s">
        <v>227</v>
      </c>
      <c r="AU232" s="186" t="s">
        <v>85</v>
      </c>
      <c r="AY232" s="18" t="s">
        <v>115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8" t="s">
        <v>83</v>
      </c>
      <c r="BK232" s="187">
        <f>ROUND(I232*H232,2)</f>
        <v>0</v>
      </c>
      <c r="BL232" s="18" t="s">
        <v>123</v>
      </c>
      <c r="BM232" s="186" t="s">
        <v>406</v>
      </c>
    </row>
    <row r="233" spans="1:65" s="2" customFormat="1" ht="11.25">
      <c r="A233" s="36"/>
      <c r="B233" s="37"/>
      <c r="C233" s="38"/>
      <c r="D233" s="188" t="s">
        <v>125</v>
      </c>
      <c r="E233" s="38"/>
      <c r="F233" s="189" t="s">
        <v>405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125</v>
      </c>
      <c r="AU233" s="18" t="s">
        <v>85</v>
      </c>
    </row>
    <row r="234" spans="1:65" s="14" customFormat="1" ht="11.25">
      <c r="B234" s="210"/>
      <c r="C234" s="211"/>
      <c r="D234" s="188" t="s">
        <v>172</v>
      </c>
      <c r="E234" s="211"/>
      <c r="F234" s="213" t="s">
        <v>407</v>
      </c>
      <c r="G234" s="211"/>
      <c r="H234" s="214">
        <v>4.08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172</v>
      </c>
      <c r="AU234" s="220" t="s">
        <v>85</v>
      </c>
      <c r="AV234" s="14" t="s">
        <v>85</v>
      </c>
      <c r="AW234" s="14" t="s">
        <v>4</v>
      </c>
      <c r="AX234" s="14" t="s">
        <v>83</v>
      </c>
      <c r="AY234" s="220" t="s">
        <v>115</v>
      </c>
    </row>
    <row r="235" spans="1:65" s="2" customFormat="1" ht="16.5" customHeight="1">
      <c r="A235" s="36"/>
      <c r="B235" s="37"/>
      <c r="C235" s="221" t="s">
        <v>408</v>
      </c>
      <c r="D235" s="221" t="s">
        <v>227</v>
      </c>
      <c r="E235" s="222" t="s">
        <v>409</v>
      </c>
      <c r="F235" s="223" t="s">
        <v>410</v>
      </c>
      <c r="G235" s="224" t="s">
        <v>182</v>
      </c>
      <c r="H235" s="225">
        <v>44.37</v>
      </c>
      <c r="I235" s="226"/>
      <c r="J235" s="227">
        <f>ROUND(I235*H235,2)</f>
        <v>0</v>
      </c>
      <c r="K235" s="223" t="s">
        <v>122</v>
      </c>
      <c r="L235" s="228"/>
      <c r="M235" s="229" t="s">
        <v>32</v>
      </c>
      <c r="N235" s="230" t="s">
        <v>46</v>
      </c>
      <c r="O235" s="66"/>
      <c r="P235" s="184">
        <f>O235*H235</f>
        <v>0</v>
      </c>
      <c r="Q235" s="184">
        <v>0.08</v>
      </c>
      <c r="R235" s="184">
        <f>Q235*H235</f>
        <v>3.5495999999999999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212</v>
      </c>
      <c r="AT235" s="186" t="s">
        <v>227</v>
      </c>
      <c r="AU235" s="186" t="s">
        <v>85</v>
      </c>
      <c r="AY235" s="18" t="s">
        <v>115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8" t="s">
        <v>83</v>
      </c>
      <c r="BK235" s="187">
        <f>ROUND(I235*H235,2)</f>
        <v>0</v>
      </c>
      <c r="BL235" s="18" t="s">
        <v>123</v>
      </c>
      <c r="BM235" s="186" t="s">
        <v>411</v>
      </c>
    </row>
    <row r="236" spans="1:65" s="2" customFormat="1" ht="11.25">
      <c r="A236" s="36"/>
      <c r="B236" s="37"/>
      <c r="C236" s="38"/>
      <c r="D236" s="188" t="s">
        <v>125</v>
      </c>
      <c r="E236" s="38"/>
      <c r="F236" s="189" t="s">
        <v>410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125</v>
      </c>
      <c r="AU236" s="18" t="s">
        <v>85</v>
      </c>
    </row>
    <row r="237" spans="1:65" s="14" customFormat="1" ht="11.25">
      <c r="B237" s="210"/>
      <c r="C237" s="211"/>
      <c r="D237" s="188" t="s">
        <v>172</v>
      </c>
      <c r="E237" s="211"/>
      <c r="F237" s="213" t="s">
        <v>412</v>
      </c>
      <c r="G237" s="211"/>
      <c r="H237" s="214">
        <v>44.37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172</v>
      </c>
      <c r="AU237" s="220" t="s">
        <v>85</v>
      </c>
      <c r="AV237" s="14" t="s">
        <v>85</v>
      </c>
      <c r="AW237" s="14" t="s">
        <v>4</v>
      </c>
      <c r="AX237" s="14" t="s">
        <v>83</v>
      </c>
      <c r="AY237" s="220" t="s">
        <v>115</v>
      </c>
    </row>
    <row r="238" spans="1:65" s="2" customFormat="1" ht="16.5" customHeight="1">
      <c r="A238" s="36"/>
      <c r="B238" s="37"/>
      <c r="C238" s="175" t="s">
        <v>413</v>
      </c>
      <c r="D238" s="175" t="s">
        <v>118</v>
      </c>
      <c r="E238" s="176" t="s">
        <v>414</v>
      </c>
      <c r="F238" s="177" t="s">
        <v>415</v>
      </c>
      <c r="G238" s="178" t="s">
        <v>182</v>
      </c>
      <c r="H238" s="179">
        <v>59.5</v>
      </c>
      <c r="I238" s="180"/>
      <c r="J238" s="181">
        <f>ROUND(I238*H238,2)</f>
        <v>0</v>
      </c>
      <c r="K238" s="177" t="s">
        <v>122</v>
      </c>
      <c r="L238" s="41"/>
      <c r="M238" s="182" t="s">
        <v>32</v>
      </c>
      <c r="N238" s="183" t="s">
        <v>46</v>
      </c>
      <c r="O238" s="66"/>
      <c r="P238" s="184">
        <f>O238*H238</f>
        <v>0</v>
      </c>
      <c r="Q238" s="184">
        <v>0.1295</v>
      </c>
      <c r="R238" s="184">
        <f>Q238*H238</f>
        <v>7.7052500000000004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123</v>
      </c>
      <c r="AT238" s="186" t="s">
        <v>118</v>
      </c>
      <c r="AU238" s="186" t="s">
        <v>85</v>
      </c>
      <c r="AY238" s="18" t="s">
        <v>115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83</v>
      </c>
      <c r="BK238" s="187">
        <f>ROUND(I238*H238,2)</f>
        <v>0</v>
      </c>
      <c r="BL238" s="18" t="s">
        <v>123</v>
      </c>
      <c r="BM238" s="186" t="s">
        <v>416</v>
      </c>
    </row>
    <row r="239" spans="1:65" s="2" customFormat="1" ht="19.5">
      <c r="A239" s="36"/>
      <c r="B239" s="37"/>
      <c r="C239" s="38"/>
      <c r="D239" s="188" t="s">
        <v>125</v>
      </c>
      <c r="E239" s="38"/>
      <c r="F239" s="189" t="s">
        <v>417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125</v>
      </c>
      <c r="AU239" s="18" t="s">
        <v>85</v>
      </c>
    </row>
    <row r="240" spans="1:65" s="2" customFormat="1" ht="11.25">
      <c r="A240" s="36"/>
      <c r="B240" s="37"/>
      <c r="C240" s="38"/>
      <c r="D240" s="193" t="s">
        <v>126</v>
      </c>
      <c r="E240" s="38"/>
      <c r="F240" s="194" t="s">
        <v>418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126</v>
      </c>
      <c r="AU240" s="18" t="s">
        <v>85</v>
      </c>
    </row>
    <row r="241" spans="1:65" s="13" customFormat="1" ht="11.25">
      <c r="B241" s="200"/>
      <c r="C241" s="201"/>
      <c r="D241" s="188" t="s">
        <v>172</v>
      </c>
      <c r="E241" s="202" t="s">
        <v>32</v>
      </c>
      <c r="F241" s="203" t="s">
        <v>419</v>
      </c>
      <c r="G241" s="201"/>
      <c r="H241" s="202" t="s">
        <v>32</v>
      </c>
      <c r="I241" s="204"/>
      <c r="J241" s="201"/>
      <c r="K241" s="201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172</v>
      </c>
      <c r="AU241" s="209" t="s">
        <v>85</v>
      </c>
      <c r="AV241" s="13" t="s">
        <v>83</v>
      </c>
      <c r="AW241" s="13" t="s">
        <v>37</v>
      </c>
      <c r="AX241" s="13" t="s">
        <v>75</v>
      </c>
      <c r="AY241" s="209" t="s">
        <v>115</v>
      </c>
    </row>
    <row r="242" spans="1:65" s="14" customFormat="1" ht="11.25">
      <c r="B242" s="210"/>
      <c r="C242" s="211"/>
      <c r="D242" s="188" t="s">
        <v>172</v>
      </c>
      <c r="E242" s="212" t="s">
        <v>32</v>
      </c>
      <c r="F242" s="213" t="s">
        <v>420</v>
      </c>
      <c r="G242" s="211"/>
      <c r="H242" s="214">
        <v>13.5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172</v>
      </c>
      <c r="AU242" s="220" t="s">
        <v>85</v>
      </c>
      <c r="AV242" s="14" t="s">
        <v>85</v>
      </c>
      <c r="AW242" s="14" t="s">
        <v>37</v>
      </c>
      <c r="AX242" s="14" t="s">
        <v>75</v>
      </c>
      <c r="AY242" s="220" t="s">
        <v>115</v>
      </c>
    </row>
    <row r="243" spans="1:65" s="13" customFormat="1" ht="11.25">
      <c r="B243" s="200"/>
      <c r="C243" s="201"/>
      <c r="D243" s="188" t="s">
        <v>172</v>
      </c>
      <c r="E243" s="202" t="s">
        <v>32</v>
      </c>
      <c r="F243" s="203" t="s">
        <v>421</v>
      </c>
      <c r="G243" s="201"/>
      <c r="H243" s="202" t="s">
        <v>32</v>
      </c>
      <c r="I243" s="204"/>
      <c r="J243" s="201"/>
      <c r="K243" s="201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172</v>
      </c>
      <c r="AU243" s="209" t="s">
        <v>85</v>
      </c>
      <c r="AV243" s="13" t="s">
        <v>83</v>
      </c>
      <c r="AW243" s="13" t="s">
        <v>37</v>
      </c>
      <c r="AX243" s="13" t="s">
        <v>75</v>
      </c>
      <c r="AY243" s="209" t="s">
        <v>115</v>
      </c>
    </row>
    <row r="244" spans="1:65" s="14" customFormat="1" ht="11.25">
      <c r="B244" s="210"/>
      <c r="C244" s="211"/>
      <c r="D244" s="188" t="s">
        <v>172</v>
      </c>
      <c r="E244" s="212" t="s">
        <v>32</v>
      </c>
      <c r="F244" s="213" t="s">
        <v>422</v>
      </c>
      <c r="G244" s="211"/>
      <c r="H244" s="214">
        <v>46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172</v>
      </c>
      <c r="AU244" s="220" t="s">
        <v>85</v>
      </c>
      <c r="AV244" s="14" t="s">
        <v>85</v>
      </c>
      <c r="AW244" s="14" t="s">
        <v>37</v>
      </c>
      <c r="AX244" s="14" t="s">
        <v>75</v>
      </c>
      <c r="AY244" s="220" t="s">
        <v>115</v>
      </c>
    </row>
    <row r="245" spans="1:65" s="15" customFormat="1" ht="11.25">
      <c r="B245" s="231"/>
      <c r="C245" s="232"/>
      <c r="D245" s="188" t="s">
        <v>172</v>
      </c>
      <c r="E245" s="233" t="s">
        <v>32</v>
      </c>
      <c r="F245" s="234" t="s">
        <v>299</v>
      </c>
      <c r="G245" s="232"/>
      <c r="H245" s="235">
        <v>59.5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172</v>
      </c>
      <c r="AU245" s="241" t="s">
        <v>85</v>
      </c>
      <c r="AV245" s="15" t="s">
        <v>123</v>
      </c>
      <c r="AW245" s="15" t="s">
        <v>37</v>
      </c>
      <c r="AX245" s="15" t="s">
        <v>83</v>
      </c>
      <c r="AY245" s="241" t="s">
        <v>115</v>
      </c>
    </row>
    <row r="246" spans="1:65" s="2" customFormat="1" ht="16.5" customHeight="1">
      <c r="A246" s="36"/>
      <c r="B246" s="37"/>
      <c r="C246" s="221" t="s">
        <v>423</v>
      </c>
      <c r="D246" s="221" t="s">
        <v>227</v>
      </c>
      <c r="E246" s="222" t="s">
        <v>424</v>
      </c>
      <c r="F246" s="223" t="s">
        <v>425</v>
      </c>
      <c r="G246" s="224" t="s">
        <v>182</v>
      </c>
      <c r="H246" s="225">
        <v>46.92</v>
      </c>
      <c r="I246" s="226"/>
      <c r="J246" s="227">
        <f>ROUND(I246*H246,2)</f>
        <v>0</v>
      </c>
      <c r="K246" s="223" t="s">
        <v>122</v>
      </c>
      <c r="L246" s="228"/>
      <c r="M246" s="229" t="s">
        <v>32</v>
      </c>
      <c r="N246" s="230" t="s">
        <v>46</v>
      </c>
      <c r="O246" s="66"/>
      <c r="P246" s="184">
        <f>O246*H246</f>
        <v>0</v>
      </c>
      <c r="Q246" s="184">
        <v>2.1999999999999999E-2</v>
      </c>
      <c r="R246" s="184">
        <f>Q246*H246</f>
        <v>1.03224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212</v>
      </c>
      <c r="AT246" s="186" t="s">
        <v>227</v>
      </c>
      <c r="AU246" s="186" t="s">
        <v>85</v>
      </c>
      <c r="AY246" s="18" t="s">
        <v>115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8" t="s">
        <v>83</v>
      </c>
      <c r="BK246" s="187">
        <f>ROUND(I246*H246,2)</f>
        <v>0</v>
      </c>
      <c r="BL246" s="18" t="s">
        <v>123</v>
      </c>
      <c r="BM246" s="186" t="s">
        <v>426</v>
      </c>
    </row>
    <row r="247" spans="1:65" s="2" customFormat="1" ht="11.25">
      <c r="A247" s="36"/>
      <c r="B247" s="37"/>
      <c r="C247" s="38"/>
      <c r="D247" s="188" t="s">
        <v>125</v>
      </c>
      <c r="E247" s="38"/>
      <c r="F247" s="189" t="s">
        <v>425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8" t="s">
        <v>125</v>
      </c>
      <c r="AU247" s="18" t="s">
        <v>85</v>
      </c>
    </row>
    <row r="248" spans="1:65" s="14" customFormat="1" ht="11.25">
      <c r="B248" s="210"/>
      <c r="C248" s="211"/>
      <c r="D248" s="188" t="s">
        <v>172</v>
      </c>
      <c r="E248" s="211"/>
      <c r="F248" s="213" t="s">
        <v>427</v>
      </c>
      <c r="G248" s="211"/>
      <c r="H248" s="214">
        <v>46.92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172</v>
      </c>
      <c r="AU248" s="220" t="s">
        <v>85</v>
      </c>
      <c r="AV248" s="14" t="s">
        <v>85</v>
      </c>
      <c r="AW248" s="14" t="s">
        <v>4</v>
      </c>
      <c r="AX248" s="14" t="s">
        <v>83</v>
      </c>
      <c r="AY248" s="220" t="s">
        <v>115</v>
      </c>
    </row>
    <row r="249" spans="1:65" s="2" customFormat="1" ht="16.5" customHeight="1">
      <c r="A249" s="36"/>
      <c r="B249" s="37"/>
      <c r="C249" s="221" t="s">
        <v>428</v>
      </c>
      <c r="D249" s="221" t="s">
        <v>227</v>
      </c>
      <c r="E249" s="222" t="s">
        <v>429</v>
      </c>
      <c r="F249" s="223" t="s">
        <v>430</v>
      </c>
      <c r="G249" s="224" t="s">
        <v>182</v>
      </c>
      <c r="H249" s="225">
        <v>13.77</v>
      </c>
      <c r="I249" s="226"/>
      <c r="J249" s="227">
        <f>ROUND(I249*H249,2)</f>
        <v>0</v>
      </c>
      <c r="K249" s="223" t="s">
        <v>122</v>
      </c>
      <c r="L249" s="228"/>
      <c r="M249" s="229" t="s">
        <v>32</v>
      </c>
      <c r="N249" s="230" t="s">
        <v>46</v>
      </c>
      <c r="O249" s="66"/>
      <c r="P249" s="184">
        <f>O249*H249</f>
        <v>0</v>
      </c>
      <c r="Q249" s="184">
        <v>4.8000000000000001E-2</v>
      </c>
      <c r="R249" s="184">
        <f>Q249*H249</f>
        <v>0.66095999999999999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212</v>
      </c>
      <c r="AT249" s="186" t="s">
        <v>227</v>
      </c>
      <c r="AU249" s="186" t="s">
        <v>85</v>
      </c>
      <c r="AY249" s="18" t="s">
        <v>115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83</v>
      </c>
      <c r="BK249" s="187">
        <f>ROUND(I249*H249,2)</f>
        <v>0</v>
      </c>
      <c r="BL249" s="18" t="s">
        <v>123</v>
      </c>
      <c r="BM249" s="186" t="s">
        <v>431</v>
      </c>
    </row>
    <row r="250" spans="1:65" s="2" customFormat="1" ht="11.25">
      <c r="A250" s="36"/>
      <c r="B250" s="37"/>
      <c r="C250" s="38"/>
      <c r="D250" s="188" t="s">
        <v>125</v>
      </c>
      <c r="E250" s="38"/>
      <c r="F250" s="189" t="s">
        <v>430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125</v>
      </c>
      <c r="AU250" s="18" t="s">
        <v>85</v>
      </c>
    </row>
    <row r="251" spans="1:65" s="14" customFormat="1" ht="11.25">
      <c r="B251" s="210"/>
      <c r="C251" s="211"/>
      <c r="D251" s="188" t="s">
        <v>172</v>
      </c>
      <c r="E251" s="211"/>
      <c r="F251" s="213" t="s">
        <v>432</v>
      </c>
      <c r="G251" s="211"/>
      <c r="H251" s="214">
        <v>13.77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172</v>
      </c>
      <c r="AU251" s="220" t="s">
        <v>85</v>
      </c>
      <c r="AV251" s="14" t="s">
        <v>85</v>
      </c>
      <c r="AW251" s="14" t="s">
        <v>4</v>
      </c>
      <c r="AX251" s="14" t="s">
        <v>83</v>
      </c>
      <c r="AY251" s="220" t="s">
        <v>115</v>
      </c>
    </row>
    <row r="252" spans="1:65" s="2" customFormat="1" ht="16.5" customHeight="1">
      <c r="A252" s="36"/>
      <c r="B252" s="37"/>
      <c r="C252" s="175" t="s">
        <v>433</v>
      </c>
      <c r="D252" s="175" t="s">
        <v>118</v>
      </c>
      <c r="E252" s="176" t="s">
        <v>434</v>
      </c>
      <c r="F252" s="177" t="s">
        <v>435</v>
      </c>
      <c r="G252" s="178" t="s">
        <v>199</v>
      </c>
      <c r="H252" s="179">
        <v>0.7</v>
      </c>
      <c r="I252" s="180"/>
      <c r="J252" s="181">
        <f>ROUND(I252*H252,2)</f>
        <v>0</v>
      </c>
      <c r="K252" s="177" t="s">
        <v>122</v>
      </c>
      <c r="L252" s="41"/>
      <c r="M252" s="182" t="s">
        <v>32</v>
      </c>
      <c r="N252" s="183" t="s">
        <v>46</v>
      </c>
      <c r="O252" s="66"/>
      <c r="P252" s="184">
        <f>O252*H252</f>
        <v>0</v>
      </c>
      <c r="Q252" s="184">
        <v>2.2667199999999998</v>
      </c>
      <c r="R252" s="184">
        <f>Q252*H252</f>
        <v>1.5867039999999999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123</v>
      </c>
      <c r="AT252" s="186" t="s">
        <v>118</v>
      </c>
      <c r="AU252" s="186" t="s">
        <v>85</v>
      </c>
      <c r="AY252" s="18" t="s">
        <v>115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8" t="s">
        <v>83</v>
      </c>
      <c r="BK252" s="187">
        <f>ROUND(I252*H252,2)</f>
        <v>0</v>
      </c>
      <c r="BL252" s="18" t="s">
        <v>123</v>
      </c>
      <c r="BM252" s="186" t="s">
        <v>436</v>
      </c>
    </row>
    <row r="253" spans="1:65" s="2" customFormat="1" ht="19.5">
      <c r="A253" s="36"/>
      <c r="B253" s="37"/>
      <c r="C253" s="38"/>
      <c r="D253" s="188" t="s">
        <v>125</v>
      </c>
      <c r="E253" s="38"/>
      <c r="F253" s="189" t="s">
        <v>437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8" t="s">
        <v>125</v>
      </c>
      <c r="AU253" s="18" t="s">
        <v>85</v>
      </c>
    </row>
    <row r="254" spans="1:65" s="2" customFormat="1" ht="11.25">
      <c r="A254" s="36"/>
      <c r="B254" s="37"/>
      <c r="C254" s="38"/>
      <c r="D254" s="193" t="s">
        <v>126</v>
      </c>
      <c r="E254" s="38"/>
      <c r="F254" s="194" t="s">
        <v>438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8" t="s">
        <v>126</v>
      </c>
      <c r="AU254" s="18" t="s">
        <v>85</v>
      </c>
    </row>
    <row r="255" spans="1:65" s="14" customFormat="1" ht="11.25">
      <c r="B255" s="210"/>
      <c r="C255" s="211"/>
      <c r="D255" s="188" t="s">
        <v>172</v>
      </c>
      <c r="E255" s="212" t="s">
        <v>32</v>
      </c>
      <c r="F255" s="213" t="s">
        <v>439</v>
      </c>
      <c r="G255" s="211"/>
      <c r="H255" s="214">
        <v>0.7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172</v>
      </c>
      <c r="AU255" s="220" t="s">
        <v>85</v>
      </c>
      <c r="AV255" s="14" t="s">
        <v>85</v>
      </c>
      <c r="AW255" s="14" t="s">
        <v>37</v>
      </c>
      <c r="AX255" s="14" t="s">
        <v>83</v>
      </c>
      <c r="AY255" s="220" t="s">
        <v>115</v>
      </c>
    </row>
    <row r="256" spans="1:65" s="2" customFormat="1" ht="21.75" customHeight="1">
      <c r="A256" s="36"/>
      <c r="B256" s="37"/>
      <c r="C256" s="175" t="s">
        <v>440</v>
      </c>
      <c r="D256" s="175" t="s">
        <v>118</v>
      </c>
      <c r="E256" s="176" t="s">
        <v>441</v>
      </c>
      <c r="F256" s="177" t="s">
        <v>442</v>
      </c>
      <c r="G256" s="178" t="s">
        <v>182</v>
      </c>
      <c r="H256" s="179">
        <v>60</v>
      </c>
      <c r="I256" s="180"/>
      <c r="J256" s="181">
        <f>ROUND(I256*H256,2)</f>
        <v>0</v>
      </c>
      <c r="K256" s="177" t="s">
        <v>122</v>
      </c>
      <c r="L256" s="41"/>
      <c r="M256" s="182" t="s">
        <v>32</v>
      </c>
      <c r="N256" s="183" t="s">
        <v>46</v>
      </c>
      <c r="O256" s="66"/>
      <c r="P256" s="184">
        <f>O256*H256</f>
        <v>0</v>
      </c>
      <c r="Q256" s="184">
        <v>6.0999999999999997E-4</v>
      </c>
      <c r="R256" s="184">
        <f>Q256*H256</f>
        <v>3.6600000000000001E-2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123</v>
      </c>
      <c r="AT256" s="186" t="s">
        <v>118</v>
      </c>
      <c r="AU256" s="186" t="s">
        <v>85</v>
      </c>
      <c r="AY256" s="18" t="s">
        <v>115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83</v>
      </c>
      <c r="BK256" s="187">
        <f>ROUND(I256*H256,2)</f>
        <v>0</v>
      </c>
      <c r="BL256" s="18" t="s">
        <v>123</v>
      </c>
      <c r="BM256" s="186" t="s">
        <v>443</v>
      </c>
    </row>
    <row r="257" spans="1:65" s="2" customFormat="1" ht="19.5">
      <c r="A257" s="36"/>
      <c r="B257" s="37"/>
      <c r="C257" s="38"/>
      <c r="D257" s="188" t="s">
        <v>125</v>
      </c>
      <c r="E257" s="38"/>
      <c r="F257" s="189" t="s">
        <v>444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8" t="s">
        <v>125</v>
      </c>
      <c r="AU257" s="18" t="s">
        <v>85</v>
      </c>
    </row>
    <row r="258" spans="1:65" s="2" customFormat="1" ht="11.25">
      <c r="A258" s="36"/>
      <c r="B258" s="37"/>
      <c r="C258" s="38"/>
      <c r="D258" s="193" t="s">
        <v>126</v>
      </c>
      <c r="E258" s="38"/>
      <c r="F258" s="194" t="s">
        <v>445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126</v>
      </c>
      <c r="AU258" s="18" t="s">
        <v>85</v>
      </c>
    </row>
    <row r="259" spans="1:65" s="2" customFormat="1" ht="16.5" customHeight="1">
      <c r="A259" s="36"/>
      <c r="B259" s="37"/>
      <c r="C259" s="175" t="s">
        <v>446</v>
      </c>
      <c r="D259" s="175" t="s">
        <v>118</v>
      </c>
      <c r="E259" s="176" t="s">
        <v>447</v>
      </c>
      <c r="F259" s="177" t="s">
        <v>448</v>
      </c>
      <c r="G259" s="178" t="s">
        <v>182</v>
      </c>
      <c r="H259" s="179">
        <v>60</v>
      </c>
      <c r="I259" s="180"/>
      <c r="J259" s="181">
        <f>ROUND(I259*H259,2)</f>
        <v>0</v>
      </c>
      <c r="K259" s="177" t="s">
        <v>122</v>
      </c>
      <c r="L259" s="41"/>
      <c r="M259" s="182" t="s">
        <v>32</v>
      </c>
      <c r="N259" s="183" t="s">
        <v>46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123</v>
      </c>
      <c r="AT259" s="186" t="s">
        <v>118</v>
      </c>
      <c r="AU259" s="186" t="s">
        <v>85</v>
      </c>
      <c r="AY259" s="18" t="s">
        <v>115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83</v>
      </c>
      <c r="BK259" s="187">
        <f>ROUND(I259*H259,2)</f>
        <v>0</v>
      </c>
      <c r="BL259" s="18" t="s">
        <v>123</v>
      </c>
      <c r="BM259" s="186" t="s">
        <v>449</v>
      </c>
    </row>
    <row r="260" spans="1:65" s="2" customFormat="1" ht="11.25">
      <c r="A260" s="36"/>
      <c r="B260" s="37"/>
      <c r="C260" s="38"/>
      <c r="D260" s="188" t="s">
        <v>125</v>
      </c>
      <c r="E260" s="38"/>
      <c r="F260" s="189" t="s">
        <v>450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125</v>
      </c>
      <c r="AU260" s="18" t="s">
        <v>85</v>
      </c>
    </row>
    <row r="261" spans="1:65" s="2" customFormat="1" ht="11.25">
      <c r="A261" s="36"/>
      <c r="B261" s="37"/>
      <c r="C261" s="38"/>
      <c r="D261" s="193" t="s">
        <v>126</v>
      </c>
      <c r="E261" s="38"/>
      <c r="F261" s="194" t="s">
        <v>451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8" t="s">
        <v>126</v>
      </c>
      <c r="AU261" s="18" t="s">
        <v>85</v>
      </c>
    </row>
    <row r="262" spans="1:65" s="2" customFormat="1" ht="16.5" customHeight="1">
      <c r="A262" s="36"/>
      <c r="B262" s="37"/>
      <c r="C262" s="175" t="s">
        <v>452</v>
      </c>
      <c r="D262" s="175" t="s">
        <v>118</v>
      </c>
      <c r="E262" s="176" t="s">
        <v>453</v>
      </c>
      <c r="F262" s="177" t="s">
        <v>454</v>
      </c>
      <c r="G262" s="178" t="s">
        <v>168</v>
      </c>
      <c r="H262" s="179">
        <v>122</v>
      </c>
      <c r="I262" s="180"/>
      <c r="J262" s="181">
        <f>ROUND(I262*H262,2)</f>
        <v>0</v>
      </c>
      <c r="K262" s="177" t="s">
        <v>122</v>
      </c>
      <c r="L262" s="41"/>
      <c r="M262" s="182" t="s">
        <v>32</v>
      </c>
      <c r="N262" s="183" t="s">
        <v>46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123</v>
      </c>
      <c r="AT262" s="186" t="s">
        <v>118</v>
      </c>
      <c r="AU262" s="186" t="s">
        <v>85</v>
      </c>
      <c r="AY262" s="18" t="s">
        <v>115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8" t="s">
        <v>83</v>
      </c>
      <c r="BK262" s="187">
        <f>ROUND(I262*H262,2)</f>
        <v>0</v>
      </c>
      <c r="BL262" s="18" t="s">
        <v>123</v>
      </c>
      <c r="BM262" s="186" t="s">
        <v>455</v>
      </c>
    </row>
    <row r="263" spans="1:65" s="2" customFormat="1" ht="19.5">
      <c r="A263" s="36"/>
      <c r="B263" s="37"/>
      <c r="C263" s="38"/>
      <c r="D263" s="188" t="s">
        <v>125</v>
      </c>
      <c r="E263" s="38"/>
      <c r="F263" s="189" t="s">
        <v>456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125</v>
      </c>
      <c r="AU263" s="18" t="s">
        <v>85</v>
      </c>
    </row>
    <row r="264" spans="1:65" s="2" customFormat="1" ht="11.25">
      <c r="A264" s="36"/>
      <c r="B264" s="37"/>
      <c r="C264" s="38"/>
      <c r="D264" s="193" t="s">
        <v>126</v>
      </c>
      <c r="E264" s="38"/>
      <c r="F264" s="194" t="s">
        <v>457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8" t="s">
        <v>126</v>
      </c>
      <c r="AU264" s="18" t="s">
        <v>85</v>
      </c>
    </row>
    <row r="265" spans="1:65" s="12" customFormat="1" ht="22.9" customHeight="1">
      <c r="B265" s="159"/>
      <c r="C265" s="160"/>
      <c r="D265" s="161" t="s">
        <v>74</v>
      </c>
      <c r="E265" s="173" t="s">
        <v>458</v>
      </c>
      <c r="F265" s="173" t="s">
        <v>459</v>
      </c>
      <c r="G265" s="160"/>
      <c r="H265" s="160"/>
      <c r="I265" s="163"/>
      <c r="J265" s="174">
        <f>BK265</f>
        <v>0</v>
      </c>
      <c r="K265" s="160"/>
      <c r="L265" s="165"/>
      <c r="M265" s="166"/>
      <c r="N265" s="167"/>
      <c r="O265" s="167"/>
      <c r="P265" s="168">
        <f>SUM(P266:P309)</f>
        <v>0</v>
      </c>
      <c r="Q265" s="167"/>
      <c r="R265" s="168">
        <f>SUM(R266:R309)</f>
        <v>0</v>
      </c>
      <c r="S265" s="167"/>
      <c r="T265" s="169">
        <f>SUM(T266:T309)</f>
        <v>0</v>
      </c>
      <c r="AR265" s="170" t="s">
        <v>83</v>
      </c>
      <c r="AT265" s="171" t="s">
        <v>74</v>
      </c>
      <c r="AU265" s="171" t="s">
        <v>83</v>
      </c>
      <c r="AY265" s="170" t="s">
        <v>115</v>
      </c>
      <c r="BK265" s="172">
        <f>SUM(BK266:BK309)</f>
        <v>0</v>
      </c>
    </row>
    <row r="266" spans="1:65" s="2" customFormat="1" ht="16.5" customHeight="1">
      <c r="A266" s="36"/>
      <c r="B266" s="37"/>
      <c r="C266" s="175" t="s">
        <v>422</v>
      </c>
      <c r="D266" s="175" t="s">
        <v>118</v>
      </c>
      <c r="E266" s="176" t="s">
        <v>460</v>
      </c>
      <c r="F266" s="177" t="s">
        <v>461</v>
      </c>
      <c r="G266" s="178" t="s">
        <v>230</v>
      </c>
      <c r="H266" s="179">
        <v>10.35</v>
      </c>
      <c r="I266" s="180"/>
      <c r="J266" s="181">
        <f>ROUND(I266*H266,2)</f>
        <v>0</v>
      </c>
      <c r="K266" s="177" t="s">
        <v>122</v>
      </c>
      <c r="L266" s="41"/>
      <c r="M266" s="182" t="s">
        <v>32</v>
      </c>
      <c r="N266" s="183" t="s">
        <v>46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123</v>
      </c>
      <c r="AT266" s="186" t="s">
        <v>118</v>
      </c>
      <c r="AU266" s="186" t="s">
        <v>85</v>
      </c>
      <c r="AY266" s="18" t="s">
        <v>115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8" t="s">
        <v>83</v>
      </c>
      <c r="BK266" s="187">
        <f>ROUND(I266*H266,2)</f>
        <v>0</v>
      </c>
      <c r="BL266" s="18" t="s">
        <v>123</v>
      </c>
      <c r="BM266" s="186" t="s">
        <v>462</v>
      </c>
    </row>
    <row r="267" spans="1:65" s="2" customFormat="1" ht="11.25">
      <c r="A267" s="36"/>
      <c r="B267" s="37"/>
      <c r="C267" s="38"/>
      <c r="D267" s="188" t="s">
        <v>125</v>
      </c>
      <c r="E267" s="38"/>
      <c r="F267" s="189" t="s">
        <v>463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125</v>
      </c>
      <c r="AU267" s="18" t="s">
        <v>85</v>
      </c>
    </row>
    <row r="268" spans="1:65" s="2" customFormat="1" ht="11.25">
      <c r="A268" s="36"/>
      <c r="B268" s="37"/>
      <c r="C268" s="38"/>
      <c r="D268" s="193" t="s">
        <v>126</v>
      </c>
      <c r="E268" s="38"/>
      <c r="F268" s="194" t="s">
        <v>464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126</v>
      </c>
      <c r="AU268" s="18" t="s">
        <v>85</v>
      </c>
    </row>
    <row r="269" spans="1:65" s="13" customFormat="1" ht="11.25">
      <c r="B269" s="200"/>
      <c r="C269" s="201"/>
      <c r="D269" s="188" t="s">
        <v>172</v>
      </c>
      <c r="E269" s="202" t="s">
        <v>32</v>
      </c>
      <c r="F269" s="203" t="s">
        <v>465</v>
      </c>
      <c r="G269" s="201"/>
      <c r="H269" s="202" t="s">
        <v>32</v>
      </c>
      <c r="I269" s="204"/>
      <c r="J269" s="201"/>
      <c r="K269" s="201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172</v>
      </c>
      <c r="AU269" s="209" t="s">
        <v>85</v>
      </c>
      <c r="AV269" s="13" t="s">
        <v>83</v>
      </c>
      <c r="AW269" s="13" t="s">
        <v>37</v>
      </c>
      <c r="AX269" s="13" t="s">
        <v>75</v>
      </c>
      <c r="AY269" s="209" t="s">
        <v>115</v>
      </c>
    </row>
    <row r="270" spans="1:65" s="14" customFormat="1" ht="11.25">
      <c r="B270" s="210"/>
      <c r="C270" s="211"/>
      <c r="D270" s="188" t="s">
        <v>172</v>
      </c>
      <c r="E270" s="212" t="s">
        <v>32</v>
      </c>
      <c r="F270" s="213" t="s">
        <v>466</v>
      </c>
      <c r="G270" s="211"/>
      <c r="H270" s="214">
        <v>10.35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172</v>
      </c>
      <c r="AU270" s="220" t="s">
        <v>85</v>
      </c>
      <c r="AV270" s="14" t="s">
        <v>85</v>
      </c>
      <c r="AW270" s="14" t="s">
        <v>37</v>
      </c>
      <c r="AX270" s="14" t="s">
        <v>83</v>
      </c>
      <c r="AY270" s="220" t="s">
        <v>115</v>
      </c>
    </row>
    <row r="271" spans="1:65" s="2" customFormat="1" ht="16.5" customHeight="1">
      <c r="A271" s="36"/>
      <c r="B271" s="37"/>
      <c r="C271" s="175" t="s">
        <v>467</v>
      </c>
      <c r="D271" s="175" t="s">
        <v>118</v>
      </c>
      <c r="E271" s="176" t="s">
        <v>468</v>
      </c>
      <c r="F271" s="177" t="s">
        <v>469</v>
      </c>
      <c r="G271" s="178" t="s">
        <v>230</v>
      </c>
      <c r="H271" s="179">
        <v>51.75</v>
      </c>
      <c r="I271" s="180"/>
      <c r="J271" s="181">
        <f>ROUND(I271*H271,2)</f>
        <v>0</v>
      </c>
      <c r="K271" s="177" t="s">
        <v>122</v>
      </c>
      <c r="L271" s="41"/>
      <c r="M271" s="182" t="s">
        <v>32</v>
      </c>
      <c r="N271" s="183" t="s">
        <v>46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123</v>
      </c>
      <c r="AT271" s="186" t="s">
        <v>118</v>
      </c>
      <c r="AU271" s="186" t="s">
        <v>85</v>
      </c>
      <c r="AY271" s="18" t="s">
        <v>115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8" t="s">
        <v>83</v>
      </c>
      <c r="BK271" s="187">
        <f>ROUND(I271*H271,2)</f>
        <v>0</v>
      </c>
      <c r="BL271" s="18" t="s">
        <v>123</v>
      </c>
      <c r="BM271" s="186" t="s">
        <v>470</v>
      </c>
    </row>
    <row r="272" spans="1:65" s="2" customFormat="1" ht="11.25">
      <c r="A272" s="36"/>
      <c r="B272" s="37"/>
      <c r="C272" s="38"/>
      <c r="D272" s="188" t="s">
        <v>125</v>
      </c>
      <c r="E272" s="38"/>
      <c r="F272" s="189" t="s">
        <v>471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125</v>
      </c>
      <c r="AU272" s="18" t="s">
        <v>85</v>
      </c>
    </row>
    <row r="273" spans="1:65" s="2" customFormat="1" ht="11.25">
      <c r="A273" s="36"/>
      <c r="B273" s="37"/>
      <c r="C273" s="38"/>
      <c r="D273" s="193" t="s">
        <v>126</v>
      </c>
      <c r="E273" s="38"/>
      <c r="F273" s="194" t="s">
        <v>472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126</v>
      </c>
      <c r="AU273" s="18" t="s">
        <v>85</v>
      </c>
    </row>
    <row r="274" spans="1:65" s="2" customFormat="1" ht="19.5">
      <c r="A274" s="36"/>
      <c r="B274" s="37"/>
      <c r="C274" s="38"/>
      <c r="D274" s="188" t="s">
        <v>128</v>
      </c>
      <c r="E274" s="38"/>
      <c r="F274" s="195" t="s">
        <v>473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128</v>
      </c>
      <c r="AU274" s="18" t="s">
        <v>85</v>
      </c>
    </row>
    <row r="275" spans="1:65" s="14" customFormat="1" ht="11.25">
      <c r="B275" s="210"/>
      <c r="C275" s="211"/>
      <c r="D275" s="188" t="s">
        <v>172</v>
      </c>
      <c r="E275" s="211"/>
      <c r="F275" s="213" t="s">
        <v>474</v>
      </c>
      <c r="G275" s="211"/>
      <c r="H275" s="214">
        <v>51.75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172</v>
      </c>
      <c r="AU275" s="220" t="s">
        <v>85</v>
      </c>
      <c r="AV275" s="14" t="s">
        <v>85</v>
      </c>
      <c r="AW275" s="14" t="s">
        <v>4</v>
      </c>
      <c r="AX275" s="14" t="s">
        <v>83</v>
      </c>
      <c r="AY275" s="220" t="s">
        <v>115</v>
      </c>
    </row>
    <row r="276" spans="1:65" s="2" customFormat="1" ht="16.5" customHeight="1">
      <c r="A276" s="36"/>
      <c r="B276" s="37"/>
      <c r="C276" s="175" t="s">
        <v>475</v>
      </c>
      <c r="D276" s="175" t="s">
        <v>118</v>
      </c>
      <c r="E276" s="176" t="s">
        <v>476</v>
      </c>
      <c r="F276" s="177" t="s">
        <v>477</v>
      </c>
      <c r="G276" s="178" t="s">
        <v>230</v>
      </c>
      <c r="H276" s="179">
        <v>31.024000000000001</v>
      </c>
      <c r="I276" s="180"/>
      <c r="J276" s="181">
        <f>ROUND(I276*H276,2)</f>
        <v>0</v>
      </c>
      <c r="K276" s="177" t="s">
        <v>122</v>
      </c>
      <c r="L276" s="41"/>
      <c r="M276" s="182" t="s">
        <v>32</v>
      </c>
      <c r="N276" s="183" t="s">
        <v>46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123</v>
      </c>
      <c r="AT276" s="186" t="s">
        <v>118</v>
      </c>
      <c r="AU276" s="186" t="s">
        <v>85</v>
      </c>
      <c r="AY276" s="18" t="s">
        <v>115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8" t="s">
        <v>83</v>
      </c>
      <c r="BK276" s="187">
        <f>ROUND(I276*H276,2)</f>
        <v>0</v>
      </c>
      <c r="BL276" s="18" t="s">
        <v>123</v>
      </c>
      <c r="BM276" s="186" t="s">
        <v>478</v>
      </c>
    </row>
    <row r="277" spans="1:65" s="2" customFormat="1" ht="11.25">
      <c r="A277" s="36"/>
      <c r="B277" s="37"/>
      <c r="C277" s="38"/>
      <c r="D277" s="188" t="s">
        <v>125</v>
      </c>
      <c r="E277" s="38"/>
      <c r="F277" s="189" t="s">
        <v>479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125</v>
      </c>
      <c r="AU277" s="18" t="s">
        <v>85</v>
      </c>
    </row>
    <row r="278" spans="1:65" s="2" customFormat="1" ht="11.25">
      <c r="A278" s="36"/>
      <c r="B278" s="37"/>
      <c r="C278" s="38"/>
      <c r="D278" s="193" t="s">
        <v>126</v>
      </c>
      <c r="E278" s="38"/>
      <c r="F278" s="194" t="s">
        <v>480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126</v>
      </c>
      <c r="AU278" s="18" t="s">
        <v>85</v>
      </c>
    </row>
    <row r="279" spans="1:65" s="13" customFormat="1" ht="11.25">
      <c r="B279" s="200"/>
      <c r="C279" s="201"/>
      <c r="D279" s="188" t="s">
        <v>172</v>
      </c>
      <c r="E279" s="202" t="s">
        <v>32</v>
      </c>
      <c r="F279" s="203" t="s">
        <v>481</v>
      </c>
      <c r="G279" s="201"/>
      <c r="H279" s="202" t="s">
        <v>32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172</v>
      </c>
      <c r="AU279" s="209" t="s">
        <v>85</v>
      </c>
      <c r="AV279" s="13" t="s">
        <v>83</v>
      </c>
      <c r="AW279" s="13" t="s">
        <v>37</v>
      </c>
      <c r="AX279" s="13" t="s">
        <v>75</v>
      </c>
      <c r="AY279" s="209" t="s">
        <v>115</v>
      </c>
    </row>
    <row r="280" spans="1:65" s="14" customFormat="1" ht="11.25">
      <c r="B280" s="210"/>
      <c r="C280" s="211"/>
      <c r="D280" s="188" t="s">
        <v>172</v>
      </c>
      <c r="E280" s="212" t="s">
        <v>32</v>
      </c>
      <c r="F280" s="213" t="s">
        <v>482</v>
      </c>
      <c r="G280" s="211"/>
      <c r="H280" s="214">
        <v>10.064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172</v>
      </c>
      <c r="AU280" s="220" t="s">
        <v>85</v>
      </c>
      <c r="AV280" s="14" t="s">
        <v>85</v>
      </c>
      <c r="AW280" s="14" t="s">
        <v>37</v>
      </c>
      <c r="AX280" s="14" t="s">
        <v>75</v>
      </c>
      <c r="AY280" s="220" t="s">
        <v>115</v>
      </c>
    </row>
    <row r="281" spans="1:65" s="13" customFormat="1" ht="11.25">
      <c r="B281" s="200"/>
      <c r="C281" s="201"/>
      <c r="D281" s="188" t="s">
        <v>172</v>
      </c>
      <c r="E281" s="202" t="s">
        <v>32</v>
      </c>
      <c r="F281" s="203" t="s">
        <v>483</v>
      </c>
      <c r="G281" s="201"/>
      <c r="H281" s="202" t="s">
        <v>32</v>
      </c>
      <c r="I281" s="204"/>
      <c r="J281" s="201"/>
      <c r="K281" s="201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172</v>
      </c>
      <c r="AU281" s="209" t="s">
        <v>85</v>
      </c>
      <c r="AV281" s="13" t="s">
        <v>83</v>
      </c>
      <c r="AW281" s="13" t="s">
        <v>37</v>
      </c>
      <c r="AX281" s="13" t="s">
        <v>75</v>
      </c>
      <c r="AY281" s="209" t="s">
        <v>115</v>
      </c>
    </row>
    <row r="282" spans="1:65" s="14" customFormat="1" ht="11.25">
      <c r="B282" s="210"/>
      <c r="C282" s="211"/>
      <c r="D282" s="188" t="s">
        <v>172</v>
      </c>
      <c r="E282" s="212" t="s">
        <v>32</v>
      </c>
      <c r="F282" s="213" t="s">
        <v>484</v>
      </c>
      <c r="G282" s="211"/>
      <c r="H282" s="214">
        <v>20.96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172</v>
      </c>
      <c r="AU282" s="220" t="s">
        <v>85</v>
      </c>
      <c r="AV282" s="14" t="s">
        <v>85</v>
      </c>
      <c r="AW282" s="14" t="s">
        <v>37</v>
      </c>
      <c r="AX282" s="14" t="s">
        <v>75</v>
      </c>
      <c r="AY282" s="220" t="s">
        <v>115</v>
      </c>
    </row>
    <row r="283" spans="1:65" s="15" customFormat="1" ht="11.25">
      <c r="B283" s="231"/>
      <c r="C283" s="232"/>
      <c r="D283" s="188" t="s">
        <v>172</v>
      </c>
      <c r="E283" s="233" t="s">
        <v>32</v>
      </c>
      <c r="F283" s="234" t="s">
        <v>299</v>
      </c>
      <c r="G283" s="232"/>
      <c r="H283" s="235">
        <v>31.024000000000001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172</v>
      </c>
      <c r="AU283" s="241" t="s">
        <v>85</v>
      </c>
      <c r="AV283" s="15" t="s">
        <v>123</v>
      </c>
      <c r="AW283" s="15" t="s">
        <v>37</v>
      </c>
      <c r="AX283" s="15" t="s">
        <v>83</v>
      </c>
      <c r="AY283" s="241" t="s">
        <v>115</v>
      </c>
    </row>
    <row r="284" spans="1:65" s="2" customFormat="1" ht="16.5" customHeight="1">
      <c r="A284" s="36"/>
      <c r="B284" s="37"/>
      <c r="C284" s="175" t="s">
        <v>485</v>
      </c>
      <c r="D284" s="175" t="s">
        <v>118</v>
      </c>
      <c r="E284" s="176" t="s">
        <v>486</v>
      </c>
      <c r="F284" s="177" t="s">
        <v>487</v>
      </c>
      <c r="G284" s="178" t="s">
        <v>230</v>
      </c>
      <c r="H284" s="179">
        <v>155.12</v>
      </c>
      <c r="I284" s="180"/>
      <c r="J284" s="181">
        <f>ROUND(I284*H284,2)</f>
        <v>0</v>
      </c>
      <c r="K284" s="177" t="s">
        <v>122</v>
      </c>
      <c r="L284" s="41"/>
      <c r="M284" s="182" t="s">
        <v>32</v>
      </c>
      <c r="N284" s="183" t="s">
        <v>46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123</v>
      </c>
      <c r="AT284" s="186" t="s">
        <v>118</v>
      </c>
      <c r="AU284" s="186" t="s">
        <v>85</v>
      </c>
      <c r="AY284" s="18" t="s">
        <v>115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83</v>
      </c>
      <c r="BK284" s="187">
        <f>ROUND(I284*H284,2)</f>
        <v>0</v>
      </c>
      <c r="BL284" s="18" t="s">
        <v>123</v>
      </c>
      <c r="BM284" s="186" t="s">
        <v>488</v>
      </c>
    </row>
    <row r="285" spans="1:65" s="2" customFormat="1" ht="19.5">
      <c r="A285" s="36"/>
      <c r="B285" s="37"/>
      <c r="C285" s="38"/>
      <c r="D285" s="188" t="s">
        <v>125</v>
      </c>
      <c r="E285" s="38"/>
      <c r="F285" s="189" t="s">
        <v>489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125</v>
      </c>
      <c r="AU285" s="18" t="s">
        <v>85</v>
      </c>
    </row>
    <row r="286" spans="1:65" s="2" customFormat="1" ht="11.25">
      <c r="A286" s="36"/>
      <c r="B286" s="37"/>
      <c r="C286" s="38"/>
      <c r="D286" s="193" t="s">
        <v>126</v>
      </c>
      <c r="E286" s="38"/>
      <c r="F286" s="194" t="s">
        <v>490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8" t="s">
        <v>126</v>
      </c>
      <c r="AU286" s="18" t="s">
        <v>85</v>
      </c>
    </row>
    <row r="287" spans="1:65" s="2" customFormat="1" ht="19.5">
      <c r="A287" s="36"/>
      <c r="B287" s="37"/>
      <c r="C287" s="38"/>
      <c r="D287" s="188" t="s">
        <v>128</v>
      </c>
      <c r="E287" s="38"/>
      <c r="F287" s="195" t="s">
        <v>473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128</v>
      </c>
      <c r="AU287" s="18" t="s">
        <v>85</v>
      </c>
    </row>
    <row r="288" spans="1:65" s="13" customFormat="1" ht="11.25">
      <c r="B288" s="200"/>
      <c r="C288" s="201"/>
      <c r="D288" s="188" t="s">
        <v>172</v>
      </c>
      <c r="E288" s="202" t="s">
        <v>32</v>
      </c>
      <c r="F288" s="203" t="s">
        <v>481</v>
      </c>
      <c r="G288" s="201"/>
      <c r="H288" s="202" t="s">
        <v>32</v>
      </c>
      <c r="I288" s="204"/>
      <c r="J288" s="201"/>
      <c r="K288" s="201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172</v>
      </c>
      <c r="AU288" s="209" t="s">
        <v>85</v>
      </c>
      <c r="AV288" s="13" t="s">
        <v>83</v>
      </c>
      <c r="AW288" s="13" t="s">
        <v>37</v>
      </c>
      <c r="AX288" s="13" t="s">
        <v>75</v>
      </c>
      <c r="AY288" s="209" t="s">
        <v>115</v>
      </c>
    </row>
    <row r="289" spans="1:65" s="14" customFormat="1" ht="11.25">
      <c r="B289" s="210"/>
      <c r="C289" s="211"/>
      <c r="D289" s="188" t="s">
        <v>172</v>
      </c>
      <c r="E289" s="212" t="s">
        <v>32</v>
      </c>
      <c r="F289" s="213" t="s">
        <v>482</v>
      </c>
      <c r="G289" s="211"/>
      <c r="H289" s="214">
        <v>10.064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172</v>
      </c>
      <c r="AU289" s="220" t="s">
        <v>85</v>
      </c>
      <c r="AV289" s="14" t="s">
        <v>85</v>
      </c>
      <c r="AW289" s="14" t="s">
        <v>37</v>
      </c>
      <c r="AX289" s="14" t="s">
        <v>75</v>
      </c>
      <c r="AY289" s="220" t="s">
        <v>115</v>
      </c>
    </row>
    <row r="290" spans="1:65" s="13" customFormat="1" ht="11.25">
      <c r="B290" s="200"/>
      <c r="C290" s="201"/>
      <c r="D290" s="188" t="s">
        <v>172</v>
      </c>
      <c r="E290" s="202" t="s">
        <v>32</v>
      </c>
      <c r="F290" s="203" t="s">
        <v>483</v>
      </c>
      <c r="G290" s="201"/>
      <c r="H290" s="202" t="s">
        <v>32</v>
      </c>
      <c r="I290" s="204"/>
      <c r="J290" s="201"/>
      <c r="K290" s="201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172</v>
      </c>
      <c r="AU290" s="209" t="s">
        <v>85</v>
      </c>
      <c r="AV290" s="13" t="s">
        <v>83</v>
      </c>
      <c r="AW290" s="13" t="s">
        <v>37</v>
      </c>
      <c r="AX290" s="13" t="s">
        <v>75</v>
      </c>
      <c r="AY290" s="209" t="s">
        <v>115</v>
      </c>
    </row>
    <row r="291" spans="1:65" s="14" customFormat="1" ht="11.25">
      <c r="B291" s="210"/>
      <c r="C291" s="211"/>
      <c r="D291" s="188" t="s">
        <v>172</v>
      </c>
      <c r="E291" s="212" t="s">
        <v>32</v>
      </c>
      <c r="F291" s="213" t="s">
        <v>484</v>
      </c>
      <c r="G291" s="211"/>
      <c r="H291" s="214">
        <v>20.96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172</v>
      </c>
      <c r="AU291" s="220" t="s">
        <v>85</v>
      </c>
      <c r="AV291" s="14" t="s">
        <v>85</v>
      </c>
      <c r="AW291" s="14" t="s">
        <v>37</v>
      </c>
      <c r="AX291" s="14" t="s">
        <v>75</v>
      </c>
      <c r="AY291" s="220" t="s">
        <v>115</v>
      </c>
    </row>
    <row r="292" spans="1:65" s="15" customFormat="1" ht="11.25">
      <c r="B292" s="231"/>
      <c r="C292" s="232"/>
      <c r="D292" s="188" t="s">
        <v>172</v>
      </c>
      <c r="E292" s="233" t="s">
        <v>32</v>
      </c>
      <c r="F292" s="234" t="s">
        <v>299</v>
      </c>
      <c r="G292" s="232"/>
      <c r="H292" s="235">
        <v>31.024000000000001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172</v>
      </c>
      <c r="AU292" s="241" t="s">
        <v>85</v>
      </c>
      <c r="AV292" s="15" t="s">
        <v>123</v>
      </c>
      <c r="AW292" s="15" t="s">
        <v>37</v>
      </c>
      <c r="AX292" s="15" t="s">
        <v>83</v>
      </c>
      <c r="AY292" s="241" t="s">
        <v>115</v>
      </c>
    </row>
    <row r="293" spans="1:65" s="14" customFormat="1" ht="11.25">
      <c r="B293" s="210"/>
      <c r="C293" s="211"/>
      <c r="D293" s="188" t="s">
        <v>172</v>
      </c>
      <c r="E293" s="211"/>
      <c r="F293" s="213" t="s">
        <v>491</v>
      </c>
      <c r="G293" s="211"/>
      <c r="H293" s="214">
        <v>155.12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172</v>
      </c>
      <c r="AU293" s="220" t="s">
        <v>85</v>
      </c>
      <c r="AV293" s="14" t="s">
        <v>85</v>
      </c>
      <c r="AW293" s="14" t="s">
        <v>4</v>
      </c>
      <c r="AX293" s="14" t="s">
        <v>83</v>
      </c>
      <c r="AY293" s="220" t="s">
        <v>115</v>
      </c>
    </row>
    <row r="294" spans="1:65" s="2" customFormat="1" ht="24.2" customHeight="1">
      <c r="A294" s="36"/>
      <c r="B294" s="37"/>
      <c r="C294" s="175" t="s">
        <v>492</v>
      </c>
      <c r="D294" s="175" t="s">
        <v>118</v>
      </c>
      <c r="E294" s="176" t="s">
        <v>493</v>
      </c>
      <c r="F294" s="177" t="s">
        <v>494</v>
      </c>
      <c r="G294" s="178" t="s">
        <v>230</v>
      </c>
      <c r="H294" s="179">
        <v>31.024000000000001</v>
      </c>
      <c r="I294" s="180"/>
      <c r="J294" s="181">
        <f>ROUND(I294*H294,2)</f>
        <v>0</v>
      </c>
      <c r="K294" s="177" t="s">
        <v>122</v>
      </c>
      <c r="L294" s="41"/>
      <c r="M294" s="182" t="s">
        <v>32</v>
      </c>
      <c r="N294" s="183" t="s">
        <v>46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123</v>
      </c>
      <c r="AT294" s="186" t="s">
        <v>118</v>
      </c>
      <c r="AU294" s="186" t="s">
        <v>85</v>
      </c>
      <c r="AY294" s="18" t="s">
        <v>115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8" t="s">
        <v>83</v>
      </c>
      <c r="BK294" s="187">
        <f>ROUND(I294*H294,2)</f>
        <v>0</v>
      </c>
      <c r="BL294" s="18" t="s">
        <v>123</v>
      </c>
      <c r="BM294" s="186" t="s">
        <v>495</v>
      </c>
    </row>
    <row r="295" spans="1:65" s="2" customFormat="1" ht="19.5">
      <c r="A295" s="36"/>
      <c r="B295" s="37"/>
      <c r="C295" s="38"/>
      <c r="D295" s="188" t="s">
        <v>125</v>
      </c>
      <c r="E295" s="38"/>
      <c r="F295" s="189" t="s">
        <v>496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8" t="s">
        <v>125</v>
      </c>
      <c r="AU295" s="18" t="s">
        <v>85</v>
      </c>
    </row>
    <row r="296" spans="1:65" s="2" customFormat="1" ht="11.25">
      <c r="A296" s="36"/>
      <c r="B296" s="37"/>
      <c r="C296" s="38"/>
      <c r="D296" s="193" t="s">
        <v>126</v>
      </c>
      <c r="E296" s="38"/>
      <c r="F296" s="194" t="s">
        <v>497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126</v>
      </c>
      <c r="AU296" s="18" t="s">
        <v>85</v>
      </c>
    </row>
    <row r="297" spans="1:65" s="13" customFormat="1" ht="11.25">
      <c r="B297" s="200"/>
      <c r="C297" s="201"/>
      <c r="D297" s="188" t="s">
        <v>172</v>
      </c>
      <c r="E297" s="202" t="s">
        <v>32</v>
      </c>
      <c r="F297" s="203" t="s">
        <v>481</v>
      </c>
      <c r="G297" s="201"/>
      <c r="H297" s="202" t="s">
        <v>32</v>
      </c>
      <c r="I297" s="204"/>
      <c r="J297" s="201"/>
      <c r="K297" s="201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172</v>
      </c>
      <c r="AU297" s="209" t="s">
        <v>85</v>
      </c>
      <c r="AV297" s="13" t="s">
        <v>83</v>
      </c>
      <c r="AW297" s="13" t="s">
        <v>37</v>
      </c>
      <c r="AX297" s="13" t="s">
        <v>75</v>
      </c>
      <c r="AY297" s="209" t="s">
        <v>115</v>
      </c>
    </row>
    <row r="298" spans="1:65" s="14" customFormat="1" ht="11.25">
      <c r="B298" s="210"/>
      <c r="C298" s="211"/>
      <c r="D298" s="188" t="s">
        <v>172</v>
      </c>
      <c r="E298" s="212" t="s">
        <v>32</v>
      </c>
      <c r="F298" s="213" t="s">
        <v>482</v>
      </c>
      <c r="G298" s="211"/>
      <c r="H298" s="214">
        <v>10.064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172</v>
      </c>
      <c r="AU298" s="220" t="s">
        <v>85</v>
      </c>
      <c r="AV298" s="14" t="s">
        <v>85</v>
      </c>
      <c r="AW298" s="14" t="s">
        <v>37</v>
      </c>
      <c r="AX298" s="14" t="s">
        <v>75</v>
      </c>
      <c r="AY298" s="220" t="s">
        <v>115</v>
      </c>
    </row>
    <row r="299" spans="1:65" s="13" customFormat="1" ht="11.25">
      <c r="B299" s="200"/>
      <c r="C299" s="201"/>
      <c r="D299" s="188" t="s">
        <v>172</v>
      </c>
      <c r="E299" s="202" t="s">
        <v>32</v>
      </c>
      <c r="F299" s="203" t="s">
        <v>483</v>
      </c>
      <c r="G299" s="201"/>
      <c r="H299" s="202" t="s">
        <v>32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172</v>
      </c>
      <c r="AU299" s="209" t="s">
        <v>85</v>
      </c>
      <c r="AV299" s="13" t="s">
        <v>83</v>
      </c>
      <c r="AW299" s="13" t="s">
        <v>37</v>
      </c>
      <c r="AX299" s="13" t="s">
        <v>75</v>
      </c>
      <c r="AY299" s="209" t="s">
        <v>115</v>
      </c>
    </row>
    <row r="300" spans="1:65" s="14" customFormat="1" ht="11.25">
      <c r="B300" s="210"/>
      <c r="C300" s="211"/>
      <c r="D300" s="188" t="s">
        <v>172</v>
      </c>
      <c r="E300" s="212" t="s">
        <v>32</v>
      </c>
      <c r="F300" s="213" t="s">
        <v>484</v>
      </c>
      <c r="G300" s="211"/>
      <c r="H300" s="214">
        <v>20.96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172</v>
      </c>
      <c r="AU300" s="220" t="s">
        <v>85</v>
      </c>
      <c r="AV300" s="14" t="s">
        <v>85</v>
      </c>
      <c r="AW300" s="14" t="s">
        <v>37</v>
      </c>
      <c r="AX300" s="14" t="s">
        <v>75</v>
      </c>
      <c r="AY300" s="220" t="s">
        <v>115</v>
      </c>
    </row>
    <row r="301" spans="1:65" s="15" customFormat="1" ht="11.25">
      <c r="B301" s="231"/>
      <c r="C301" s="232"/>
      <c r="D301" s="188" t="s">
        <v>172</v>
      </c>
      <c r="E301" s="233" t="s">
        <v>32</v>
      </c>
      <c r="F301" s="234" t="s">
        <v>299</v>
      </c>
      <c r="G301" s="232"/>
      <c r="H301" s="235">
        <v>31.024000000000001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172</v>
      </c>
      <c r="AU301" s="241" t="s">
        <v>85</v>
      </c>
      <c r="AV301" s="15" t="s">
        <v>123</v>
      </c>
      <c r="AW301" s="15" t="s">
        <v>37</v>
      </c>
      <c r="AX301" s="15" t="s">
        <v>83</v>
      </c>
      <c r="AY301" s="241" t="s">
        <v>115</v>
      </c>
    </row>
    <row r="302" spans="1:65" s="2" customFormat="1" ht="24.2" customHeight="1">
      <c r="A302" s="36"/>
      <c r="B302" s="37"/>
      <c r="C302" s="175" t="s">
        <v>498</v>
      </c>
      <c r="D302" s="175" t="s">
        <v>118</v>
      </c>
      <c r="E302" s="176" t="s">
        <v>499</v>
      </c>
      <c r="F302" s="177" t="s">
        <v>500</v>
      </c>
      <c r="G302" s="178" t="s">
        <v>230</v>
      </c>
      <c r="H302" s="179">
        <v>25.38</v>
      </c>
      <c r="I302" s="180"/>
      <c r="J302" s="181">
        <f>ROUND(I302*H302,2)</f>
        <v>0</v>
      </c>
      <c r="K302" s="177" t="s">
        <v>122</v>
      </c>
      <c r="L302" s="41"/>
      <c r="M302" s="182" t="s">
        <v>32</v>
      </c>
      <c r="N302" s="183" t="s">
        <v>46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123</v>
      </c>
      <c r="AT302" s="186" t="s">
        <v>118</v>
      </c>
      <c r="AU302" s="186" t="s">
        <v>85</v>
      </c>
      <c r="AY302" s="18" t="s">
        <v>115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83</v>
      </c>
      <c r="BK302" s="187">
        <f>ROUND(I302*H302,2)</f>
        <v>0</v>
      </c>
      <c r="BL302" s="18" t="s">
        <v>123</v>
      </c>
      <c r="BM302" s="186" t="s">
        <v>501</v>
      </c>
    </row>
    <row r="303" spans="1:65" s="2" customFormat="1" ht="19.5">
      <c r="A303" s="36"/>
      <c r="B303" s="37"/>
      <c r="C303" s="38"/>
      <c r="D303" s="188" t="s">
        <v>125</v>
      </c>
      <c r="E303" s="38"/>
      <c r="F303" s="189" t="s">
        <v>500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125</v>
      </c>
      <c r="AU303" s="18" t="s">
        <v>85</v>
      </c>
    </row>
    <row r="304" spans="1:65" s="2" customFormat="1" ht="11.25">
      <c r="A304" s="36"/>
      <c r="B304" s="37"/>
      <c r="C304" s="38"/>
      <c r="D304" s="193" t="s">
        <v>126</v>
      </c>
      <c r="E304" s="38"/>
      <c r="F304" s="194" t="s">
        <v>502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126</v>
      </c>
      <c r="AU304" s="18" t="s">
        <v>85</v>
      </c>
    </row>
    <row r="305" spans="1:65" s="14" customFormat="1" ht="11.25">
      <c r="B305" s="210"/>
      <c r="C305" s="211"/>
      <c r="D305" s="188" t="s">
        <v>172</v>
      </c>
      <c r="E305" s="212" t="s">
        <v>32</v>
      </c>
      <c r="F305" s="213" t="s">
        <v>218</v>
      </c>
      <c r="G305" s="211"/>
      <c r="H305" s="214">
        <v>14.1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172</v>
      </c>
      <c r="AU305" s="220" t="s">
        <v>85</v>
      </c>
      <c r="AV305" s="14" t="s">
        <v>85</v>
      </c>
      <c r="AW305" s="14" t="s">
        <v>37</v>
      </c>
      <c r="AX305" s="14" t="s">
        <v>83</v>
      </c>
      <c r="AY305" s="220" t="s">
        <v>115</v>
      </c>
    </row>
    <row r="306" spans="1:65" s="14" customFormat="1" ht="11.25">
      <c r="B306" s="210"/>
      <c r="C306" s="211"/>
      <c r="D306" s="188" t="s">
        <v>172</v>
      </c>
      <c r="E306" s="211"/>
      <c r="F306" s="213" t="s">
        <v>503</v>
      </c>
      <c r="G306" s="211"/>
      <c r="H306" s="214">
        <v>25.38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172</v>
      </c>
      <c r="AU306" s="220" t="s">
        <v>85</v>
      </c>
      <c r="AV306" s="14" t="s">
        <v>85</v>
      </c>
      <c r="AW306" s="14" t="s">
        <v>4</v>
      </c>
      <c r="AX306" s="14" t="s">
        <v>83</v>
      </c>
      <c r="AY306" s="220" t="s">
        <v>115</v>
      </c>
    </row>
    <row r="307" spans="1:65" s="2" customFormat="1" ht="24.2" customHeight="1">
      <c r="A307" s="36"/>
      <c r="B307" s="37"/>
      <c r="C307" s="175" t="s">
        <v>504</v>
      </c>
      <c r="D307" s="175" t="s">
        <v>118</v>
      </c>
      <c r="E307" s="176" t="s">
        <v>505</v>
      </c>
      <c r="F307" s="177" t="s">
        <v>506</v>
      </c>
      <c r="G307" s="178" t="s">
        <v>230</v>
      </c>
      <c r="H307" s="179">
        <v>10.35</v>
      </c>
      <c r="I307" s="180"/>
      <c r="J307" s="181">
        <f>ROUND(I307*H307,2)</f>
        <v>0</v>
      </c>
      <c r="K307" s="177" t="s">
        <v>122</v>
      </c>
      <c r="L307" s="41"/>
      <c r="M307" s="182" t="s">
        <v>32</v>
      </c>
      <c r="N307" s="183" t="s">
        <v>46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123</v>
      </c>
      <c r="AT307" s="186" t="s">
        <v>118</v>
      </c>
      <c r="AU307" s="186" t="s">
        <v>85</v>
      </c>
      <c r="AY307" s="18" t="s">
        <v>115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8" t="s">
        <v>83</v>
      </c>
      <c r="BK307" s="187">
        <f>ROUND(I307*H307,2)</f>
        <v>0</v>
      </c>
      <c r="BL307" s="18" t="s">
        <v>123</v>
      </c>
      <c r="BM307" s="186" t="s">
        <v>507</v>
      </c>
    </row>
    <row r="308" spans="1:65" s="2" customFormat="1" ht="19.5">
      <c r="A308" s="36"/>
      <c r="B308" s="37"/>
      <c r="C308" s="38"/>
      <c r="D308" s="188" t="s">
        <v>125</v>
      </c>
      <c r="E308" s="38"/>
      <c r="F308" s="189" t="s">
        <v>506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8" t="s">
        <v>125</v>
      </c>
      <c r="AU308" s="18" t="s">
        <v>85</v>
      </c>
    </row>
    <row r="309" spans="1:65" s="2" customFormat="1" ht="11.25">
      <c r="A309" s="36"/>
      <c r="B309" s="37"/>
      <c r="C309" s="38"/>
      <c r="D309" s="193" t="s">
        <v>126</v>
      </c>
      <c r="E309" s="38"/>
      <c r="F309" s="194" t="s">
        <v>508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8" t="s">
        <v>126</v>
      </c>
      <c r="AU309" s="18" t="s">
        <v>85</v>
      </c>
    </row>
    <row r="310" spans="1:65" s="12" customFormat="1" ht="22.9" customHeight="1">
      <c r="B310" s="159"/>
      <c r="C310" s="160"/>
      <c r="D310" s="161" t="s">
        <v>74</v>
      </c>
      <c r="E310" s="173" t="s">
        <v>509</v>
      </c>
      <c r="F310" s="173" t="s">
        <v>510</v>
      </c>
      <c r="G310" s="160"/>
      <c r="H310" s="160"/>
      <c r="I310" s="163"/>
      <c r="J310" s="174">
        <f>BK310</f>
        <v>0</v>
      </c>
      <c r="K310" s="160"/>
      <c r="L310" s="165"/>
      <c r="M310" s="166"/>
      <c r="N310" s="167"/>
      <c r="O310" s="167"/>
      <c r="P310" s="168">
        <f>SUM(P311:P313)</f>
        <v>0</v>
      </c>
      <c r="Q310" s="167"/>
      <c r="R310" s="168">
        <f>SUM(R311:R313)</f>
        <v>0</v>
      </c>
      <c r="S310" s="167"/>
      <c r="T310" s="169">
        <f>SUM(T311:T313)</f>
        <v>0</v>
      </c>
      <c r="AR310" s="170" t="s">
        <v>83</v>
      </c>
      <c r="AT310" s="171" t="s">
        <v>74</v>
      </c>
      <c r="AU310" s="171" t="s">
        <v>83</v>
      </c>
      <c r="AY310" s="170" t="s">
        <v>115</v>
      </c>
      <c r="BK310" s="172">
        <f>SUM(BK311:BK313)</f>
        <v>0</v>
      </c>
    </row>
    <row r="311" spans="1:65" s="2" customFormat="1" ht="21.75" customHeight="1">
      <c r="A311" s="36"/>
      <c r="B311" s="37"/>
      <c r="C311" s="175" t="s">
        <v>511</v>
      </c>
      <c r="D311" s="175" t="s">
        <v>118</v>
      </c>
      <c r="E311" s="176" t="s">
        <v>512</v>
      </c>
      <c r="F311" s="177" t="s">
        <v>513</v>
      </c>
      <c r="G311" s="178" t="s">
        <v>230</v>
      </c>
      <c r="H311" s="179">
        <v>44.534999999999997</v>
      </c>
      <c r="I311" s="180"/>
      <c r="J311" s="181">
        <f>ROUND(I311*H311,2)</f>
        <v>0</v>
      </c>
      <c r="K311" s="177" t="s">
        <v>122</v>
      </c>
      <c r="L311" s="41"/>
      <c r="M311" s="182" t="s">
        <v>32</v>
      </c>
      <c r="N311" s="183" t="s">
        <v>46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123</v>
      </c>
      <c r="AT311" s="186" t="s">
        <v>118</v>
      </c>
      <c r="AU311" s="186" t="s">
        <v>85</v>
      </c>
      <c r="AY311" s="18" t="s">
        <v>115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8" t="s">
        <v>83</v>
      </c>
      <c r="BK311" s="187">
        <f>ROUND(I311*H311,2)</f>
        <v>0</v>
      </c>
      <c r="BL311" s="18" t="s">
        <v>123</v>
      </c>
      <c r="BM311" s="186" t="s">
        <v>514</v>
      </c>
    </row>
    <row r="312" spans="1:65" s="2" customFormat="1" ht="19.5">
      <c r="A312" s="36"/>
      <c r="B312" s="37"/>
      <c r="C312" s="38"/>
      <c r="D312" s="188" t="s">
        <v>125</v>
      </c>
      <c r="E312" s="38"/>
      <c r="F312" s="189" t="s">
        <v>515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8" t="s">
        <v>125</v>
      </c>
      <c r="AU312" s="18" t="s">
        <v>85</v>
      </c>
    </row>
    <row r="313" spans="1:65" s="2" customFormat="1" ht="11.25">
      <c r="A313" s="36"/>
      <c r="B313" s="37"/>
      <c r="C313" s="38"/>
      <c r="D313" s="193" t="s">
        <v>126</v>
      </c>
      <c r="E313" s="38"/>
      <c r="F313" s="194" t="s">
        <v>516</v>
      </c>
      <c r="G313" s="38"/>
      <c r="H313" s="38"/>
      <c r="I313" s="190"/>
      <c r="J313" s="38"/>
      <c r="K313" s="38"/>
      <c r="L313" s="41"/>
      <c r="M313" s="196"/>
      <c r="N313" s="197"/>
      <c r="O313" s="198"/>
      <c r="P313" s="198"/>
      <c r="Q313" s="198"/>
      <c r="R313" s="198"/>
      <c r="S313" s="198"/>
      <c r="T313" s="199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126</v>
      </c>
      <c r="AU313" s="18" t="s">
        <v>85</v>
      </c>
    </row>
    <row r="314" spans="1:65" s="2" customFormat="1" ht="6.95" customHeight="1">
      <c r="A314" s="36"/>
      <c r="B314" s="49"/>
      <c r="C314" s="50"/>
      <c r="D314" s="50"/>
      <c r="E314" s="50"/>
      <c r="F314" s="50"/>
      <c r="G314" s="50"/>
      <c r="H314" s="50"/>
      <c r="I314" s="50"/>
      <c r="J314" s="50"/>
      <c r="K314" s="50"/>
      <c r="L314" s="41"/>
      <c r="M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</row>
  </sheetData>
  <sheetProtection algorithmName="SHA-512" hashValue="tsPXlD/QiKAq38K993iVx77UKJ8Rp30g8EO7s4GYtFJNgNtMzC4562CgGKXZtnWtVpZ/+a5OU1qT3dYJasNHcA==" saltValue="4UG+GkmvC2DU+DxxUr1cPM0McIVrCCBDx3PVZQO1Ibjb1o/SWRlNLPf64xignCOBa0mcp29bfJoc2jGnISOX6g==" spinCount="100000" sheet="1" objects="1" scenarios="1" formatColumns="0" formatRows="0" autoFilter="0"/>
  <autoFilter ref="C85:K31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99" r:id="rId3"/>
    <hyperlink ref="F102" r:id="rId4"/>
    <hyperlink ref="F105" r:id="rId5"/>
    <hyperlink ref="F108" r:id="rId6"/>
    <hyperlink ref="F112" r:id="rId7"/>
    <hyperlink ref="F117" r:id="rId8"/>
    <hyperlink ref="F121" r:id="rId9"/>
    <hyperlink ref="F128" r:id="rId10"/>
    <hyperlink ref="F135" r:id="rId11"/>
    <hyperlink ref="F141" r:id="rId12"/>
    <hyperlink ref="F144" r:id="rId13"/>
    <hyperlink ref="F152" r:id="rId14"/>
    <hyperlink ref="F160" r:id="rId15"/>
    <hyperlink ref="F168" r:id="rId16"/>
    <hyperlink ref="F171" r:id="rId17"/>
    <hyperlink ref="F174" r:id="rId18"/>
    <hyperlink ref="F177" r:id="rId19"/>
    <hyperlink ref="F180" r:id="rId20"/>
    <hyperlink ref="F183" r:id="rId21"/>
    <hyperlink ref="F186" r:id="rId22"/>
    <hyperlink ref="F189" r:id="rId23"/>
    <hyperlink ref="F193" r:id="rId24"/>
    <hyperlink ref="F203" r:id="rId25"/>
    <hyperlink ref="F207" r:id="rId26"/>
    <hyperlink ref="F211" r:id="rId27"/>
    <hyperlink ref="F214" r:id="rId28"/>
    <hyperlink ref="F221" r:id="rId29"/>
    <hyperlink ref="F240" r:id="rId30"/>
    <hyperlink ref="F254" r:id="rId31"/>
    <hyperlink ref="F258" r:id="rId32"/>
    <hyperlink ref="F261" r:id="rId33"/>
    <hyperlink ref="F264" r:id="rId34"/>
    <hyperlink ref="F268" r:id="rId35"/>
    <hyperlink ref="F273" r:id="rId36"/>
    <hyperlink ref="F278" r:id="rId37"/>
    <hyperlink ref="F286" r:id="rId38"/>
    <hyperlink ref="F296" r:id="rId39"/>
    <hyperlink ref="F304" r:id="rId40"/>
    <hyperlink ref="F309" r:id="rId41"/>
    <hyperlink ref="F313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517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518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519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520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521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522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523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524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525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526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527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82</v>
      </c>
      <c r="F18" s="378" t="s">
        <v>528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529</v>
      </c>
      <c r="F19" s="378" t="s">
        <v>530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531</v>
      </c>
      <c r="F20" s="378" t="s">
        <v>532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533</v>
      </c>
      <c r="F21" s="378" t="s">
        <v>534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535</v>
      </c>
      <c r="F22" s="378" t="s">
        <v>536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537</v>
      </c>
      <c r="F23" s="378" t="s">
        <v>538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539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540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541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542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543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544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545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546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547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101</v>
      </c>
      <c r="F36" s="251"/>
      <c r="G36" s="378" t="s">
        <v>548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549</v>
      </c>
      <c r="F37" s="251"/>
      <c r="G37" s="378" t="s">
        <v>550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56</v>
      </c>
      <c r="F38" s="251"/>
      <c r="G38" s="378" t="s">
        <v>551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57</v>
      </c>
      <c r="F39" s="251"/>
      <c r="G39" s="378" t="s">
        <v>552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102</v>
      </c>
      <c r="F40" s="251"/>
      <c r="G40" s="378" t="s">
        <v>553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103</v>
      </c>
      <c r="F41" s="251"/>
      <c r="G41" s="378" t="s">
        <v>554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555</v>
      </c>
      <c r="F42" s="251"/>
      <c r="G42" s="378" t="s">
        <v>556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557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558</v>
      </c>
      <c r="F44" s="251"/>
      <c r="G44" s="378" t="s">
        <v>559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105</v>
      </c>
      <c r="F45" s="251"/>
      <c r="G45" s="378" t="s">
        <v>560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561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562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563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564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565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566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567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568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569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570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571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572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573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574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575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576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577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578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579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580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581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582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583</v>
      </c>
      <c r="D76" s="267"/>
      <c r="E76" s="267"/>
      <c r="F76" s="267" t="s">
        <v>584</v>
      </c>
      <c r="G76" s="268"/>
      <c r="H76" s="267" t="s">
        <v>57</v>
      </c>
      <c r="I76" s="267" t="s">
        <v>60</v>
      </c>
      <c r="J76" s="267" t="s">
        <v>585</v>
      </c>
      <c r="K76" s="266"/>
    </row>
    <row r="77" spans="2:11" s="1" customFormat="1" ht="17.25" customHeight="1">
      <c r="B77" s="265"/>
      <c r="C77" s="269" t="s">
        <v>586</v>
      </c>
      <c r="D77" s="269"/>
      <c r="E77" s="269"/>
      <c r="F77" s="270" t="s">
        <v>587</v>
      </c>
      <c r="G77" s="271"/>
      <c r="H77" s="269"/>
      <c r="I77" s="269"/>
      <c r="J77" s="269" t="s">
        <v>588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56</v>
      </c>
      <c r="D79" s="274"/>
      <c r="E79" s="274"/>
      <c r="F79" s="275" t="s">
        <v>589</v>
      </c>
      <c r="G79" s="276"/>
      <c r="H79" s="254" t="s">
        <v>590</v>
      </c>
      <c r="I79" s="254" t="s">
        <v>591</v>
      </c>
      <c r="J79" s="254">
        <v>20</v>
      </c>
      <c r="K79" s="266"/>
    </row>
    <row r="80" spans="2:11" s="1" customFormat="1" ht="15" customHeight="1">
      <c r="B80" s="265"/>
      <c r="C80" s="254" t="s">
        <v>592</v>
      </c>
      <c r="D80" s="254"/>
      <c r="E80" s="254"/>
      <c r="F80" s="275" t="s">
        <v>589</v>
      </c>
      <c r="G80" s="276"/>
      <c r="H80" s="254" t="s">
        <v>593</v>
      </c>
      <c r="I80" s="254" t="s">
        <v>591</v>
      </c>
      <c r="J80" s="254">
        <v>120</v>
      </c>
      <c r="K80" s="266"/>
    </row>
    <row r="81" spans="2:11" s="1" customFormat="1" ht="15" customHeight="1">
      <c r="B81" s="277"/>
      <c r="C81" s="254" t="s">
        <v>594</v>
      </c>
      <c r="D81" s="254"/>
      <c r="E81" s="254"/>
      <c r="F81" s="275" t="s">
        <v>595</v>
      </c>
      <c r="G81" s="276"/>
      <c r="H81" s="254" t="s">
        <v>596</v>
      </c>
      <c r="I81" s="254" t="s">
        <v>591</v>
      </c>
      <c r="J81" s="254">
        <v>50</v>
      </c>
      <c r="K81" s="266"/>
    </row>
    <row r="82" spans="2:11" s="1" customFormat="1" ht="15" customHeight="1">
      <c r="B82" s="277"/>
      <c r="C82" s="254" t="s">
        <v>597</v>
      </c>
      <c r="D82" s="254"/>
      <c r="E82" s="254"/>
      <c r="F82" s="275" t="s">
        <v>589</v>
      </c>
      <c r="G82" s="276"/>
      <c r="H82" s="254" t="s">
        <v>598</v>
      </c>
      <c r="I82" s="254" t="s">
        <v>599</v>
      </c>
      <c r="J82" s="254"/>
      <c r="K82" s="266"/>
    </row>
    <row r="83" spans="2:11" s="1" customFormat="1" ht="15" customHeight="1">
      <c r="B83" s="277"/>
      <c r="C83" s="278" t="s">
        <v>600</v>
      </c>
      <c r="D83" s="278"/>
      <c r="E83" s="278"/>
      <c r="F83" s="279" t="s">
        <v>595</v>
      </c>
      <c r="G83" s="278"/>
      <c r="H83" s="278" t="s">
        <v>601</v>
      </c>
      <c r="I83" s="278" t="s">
        <v>591</v>
      </c>
      <c r="J83" s="278">
        <v>15</v>
      </c>
      <c r="K83" s="266"/>
    </row>
    <row r="84" spans="2:11" s="1" customFormat="1" ht="15" customHeight="1">
      <c r="B84" s="277"/>
      <c r="C84" s="278" t="s">
        <v>602</v>
      </c>
      <c r="D84" s="278"/>
      <c r="E84" s="278"/>
      <c r="F84" s="279" t="s">
        <v>595</v>
      </c>
      <c r="G84" s="278"/>
      <c r="H84" s="278" t="s">
        <v>603</v>
      </c>
      <c r="I84" s="278" t="s">
        <v>591</v>
      </c>
      <c r="J84" s="278">
        <v>15</v>
      </c>
      <c r="K84" s="266"/>
    </row>
    <row r="85" spans="2:11" s="1" customFormat="1" ht="15" customHeight="1">
      <c r="B85" s="277"/>
      <c r="C85" s="278" t="s">
        <v>604</v>
      </c>
      <c r="D85" s="278"/>
      <c r="E85" s="278"/>
      <c r="F85" s="279" t="s">
        <v>595</v>
      </c>
      <c r="G85" s="278"/>
      <c r="H85" s="278" t="s">
        <v>605</v>
      </c>
      <c r="I85" s="278" t="s">
        <v>591</v>
      </c>
      <c r="J85" s="278">
        <v>20</v>
      </c>
      <c r="K85" s="266"/>
    </row>
    <row r="86" spans="2:11" s="1" customFormat="1" ht="15" customHeight="1">
      <c r="B86" s="277"/>
      <c r="C86" s="278" t="s">
        <v>606</v>
      </c>
      <c r="D86" s="278"/>
      <c r="E86" s="278"/>
      <c r="F86" s="279" t="s">
        <v>595</v>
      </c>
      <c r="G86" s="278"/>
      <c r="H86" s="278" t="s">
        <v>607</v>
      </c>
      <c r="I86" s="278" t="s">
        <v>591</v>
      </c>
      <c r="J86" s="278">
        <v>20</v>
      </c>
      <c r="K86" s="266"/>
    </row>
    <row r="87" spans="2:11" s="1" customFormat="1" ht="15" customHeight="1">
      <c r="B87" s="277"/>
      <c r="C87" s="254" t="s">
        <v>608</v>
      </c>
      <c r="D87" s="254"/>
      <c r="E87" s="254"/>
      <c r="F87" s="275" t="s">
        <v>595</v>
      </c>
      <c r="G87" s="276"/>
      <c r="H87" s="254" t="s">
        <v>609</v>
      </c>
      <c r="I87" s="254" t="s">
        <v>591</v>
      </c>
      <c r="J87" s="254">
        <v>50</v>
      </c>
      <c r="K87" s="266"/>
    </row>
    <row r="88" spans="2:11" s="1" customFormat="1" ht="15" customHeight="1">
      <c r="B88" s="277"/>
      <c r="C88" s="254" t="s">
        <v>610</v>
      </c>
      <c r="D88" s="254"/>
      <c r="E88" s="254"/>
      <c r="F88" s="275" t="s">
        <v>595</v>
      </c>
      <c r="G88" s="276"/>
      <c r="H88" s="254" t="s">
        <v>611</v>
      </c>
      <c r="I88" s="254" t="s">
        <v>591</v>
      </c>
      <c r="J88" s="254">
        <v>20</v>
      </c>
      <c r="K88" s="266"/>
    </row>
    <row r="89" spans="2:11" s="1" customFormat="1" ht="15" customHeight="1">
      <c r="B89" s="277"/>
      <c r="C89" s="254" t="s">
        <v>612</v>
      </c>
      <c r="D89" s="254"/>
      <c r="E89" s="254"/>
      <c r="F89" s="275" t="s">
        <v>595</v>
      </c>
      <c r="G89" s="276"/>
      <c r="H89" s="254" t="s">
        <v>613</v>
      </c>
      <c r="I89" s="254" t="s">
        <v>591</v>
      </c>
      <c r="J89" s="254">
        <v>20</v>
      </c>
      <c r="K89" s="266"/>
    </row>
    <row r="90" spans="2:11" s="1" customFormat="1" ht="15" customHeight="1">
      <c r="B90" s="277"/>
      <c r="C90" s="254" t="s">
        <v>614</v>
      </c>
      <c r="D90" s="254"/>
      <c r="E90" s="254"/>
      <c r="F90" s="275" t="s">
        <v>595</v>
      </c>
      <c r="G90" s="276"/>
      <c r="H90" s="254" t="s">
        <v>615</v>
      </c>
      <c r="I90" s="254" t="s">
        <v>591</v>
      </c>
      <c r="J90" s="254">
        <v>50</v>
      </c>
      <c r="K90" s="266"/>
    </row>
    <row r="91" spans="2:11" s="1" customFormat="1" ht="15" customHeight="1">
      <c r="B91" s="277"/>
      <c r="C91" s="254" t="s">
        <v>616</v>
      </c>
      <c r="D91" s="254"/>
      <c r="E91" s="254"/>
      <c r="F91" s="275" t="s">
        <v>595</v>
      </c>
      <c r="G91" s="276"/>
      <c r="H91" s="254" t="s">
        <v>616</v>
      </c>
      <c r="I91" s="254" t="s">
        <v>591</v>
      </c>
      <c r="J91" s="254">
        <v>50</v>
      </c>
      <c r="K91" s="266"/>
    </row>
    <row r="92" spans="2:11" s="1" customFormat="1" ht="15" customHeight="1">
      <c r="B92" s="277"/>
      <c r="C92" s="254" t="s">
        <v>617</v>
      </c>
      <c r="D92" s="254"/>
      <c r="E92" s="254"/>
      <c r="F92" s="275" t="s">
        <v>595</v>
      </c>
      <c r="G92" s="276"/>
      <c r="H92" s="254" t="s">
        <v>618</v>
      </c>
      <c r="I92" s="254" t="s">
        <v>591</v>
      </c>
      <c r="J92" s="254">
        <v>255</v>
      </c>
      <c r="K92" s="266"/>
    </row>
    <row r="93" spans="2:11" s="1" customFormat="1" ht="15" customHeight="1">
      <c r="B93" s="277"/>
      <c r="C93" s="254" t="s">
        <v>619</v>
      </c>
      <c r="D93" s="254"/>
      <c r="E93" s="254"/>
      <c r="F93" s="275" t="s">
        <v>589</v>
      </c>
      <c r="G93" s="276"/>
      <c r="H93" s="254" t="s">
        <v>620</v>
      </c>
      <c r="I93" s="254" t="s">
        <v>621</v>
      </c>
      <c r="J93" s="254"/>
      <c r="K93" s="266"/>
    </row>
    <row r="94" spans="2:11" s="1" customFormat="1" ht="15" customHeight="1">
      <c r="B94" s="277"/>
      <c r="C94" s="254" t="s">
        <v>622</v>
      </c>
      <c r="D94" s="254"/>
      <c r="E94" s="254"/>
      <c r="F94" s="275" t="s">
        <v>589</v>
      </c>
      <c r="G94" s="276"/>
      <c r="H94" s="254" t="s">
        <v>623</v>
      </c>
      <c r="I94" s="254" t="s">
        <v>624</v>
      </c>
      <c r="J94" s="254"/>
      <c r="K94" s="266"/>
    </row>
    <row r="95" spans="2:11" s="1" customFormat="1" ht="15" customHeight="1">
      <c r="B95" s="277"/>
      <c r="C95" s="254" t="s">
        <v>625</v>
      </c>
      <c r="D95" s="254"/>
      <c r="E95" s="254"/>
      <c r="F95" s="275" t="s">
        <v>589</v>
      </c>
      <c r="G95" s="276"/>
      <c r="H95" s="254" t="s">
        <v>625</v>
      </c>
      <c r="I95" s="254" t="s">
        <v>624</v>
      </c>
      <c r="J95" s="254"/>
      <c r="K95" s="266"/>
    </row>
    <row r="96" spans="2:11" s="1" customFormat="1" ht="15" customHeight="1">
      <c r="B96" s="277"/>
      <c r="C96" s="254" t="s">
        <v>41</v>
      </c>
      <c r="D96" s="254"/>
      <c r="E96" s="254"/>
      <c r="F96" s="275" t="s">
        <v>589</v>
      </c>
      <c r="G96" s="276"/>
      <c r="H96" s="254" t="s">
        <v>626</v>
      </c>
      <c r="I96" s="254" t="s">
        <v>624</v>
      </c>
      <c r="J96" s="254"/>
      <c r="K96" s="266"/>
    </row>
    <row r="97" spans="2:11" s="1" customFormat="1" ht="15" customHeight="1">
      <c r="B97" s="277"/>
      <c r="C97" s="254" t="s">
        <v>51</v>
      </c>
      <c r="D97" s="254"/>
      <c r="E97" s="254"/>
      <c r="F97" s="275" t="s">
        <v>589</v>
      </c>
      <c r="G97" s="276"/>
      <c r="H97" s="254" t="s">
        <v>627</v>
      </c>
      <c r="I97" s="254" t="s">
        <v>624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628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583</v>
      </c>
      <c r="D103" s="267"/>
      <c r="E103" s="267"/>
      <c r="F103" s="267" t="s">
        <v>584</v>
      </c>
      <c r="G103" s="268"/>
      <c r="H103" s="267" t="s">
        <v>57</v>
      </c>
      <c r="I103" s="267" t="s">
        <v>60</v>
      </c>
      <c r="J103" s="267" t="s">
        <v>585</v>
      </c>
      <c r="K103" s="266"/>
    </row>
    <row r="104" spans="2:11" s="1" customFormat="1" ht="17.25" customHeight="1">
      <c r="B104" s="265"/>
      <c r="C104" s="269" t="s">
        <v>586</v>
      </c>
      <c r="D104" s="269"/>
      <c r="E104" s="269"/>
      <c r="F104" s="270" t="s">
        <v>587</v>
      </c>
      <c r="G104" s="271"/>
      <c r="H104" s="269"/>
      <c r="I104" s="269"/>
      <c r="J104" s="269" t="s">
        <v>588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56</v>
      </c>
      <c r="D106" s="274"/>
      <c r="E106" s="274"/>
      <c r="F106" s="275" t="s">
        <v>589</v>
      </c>
      <c r="G106" s="254"/>
      <c r="H106" s="254" t="s">
        <v>629</v>
      </c>
      <c r="I106" s="254" t="s">
        <v>591</v>
      </c>
      <c r="J106" s="254">
        <v>20</v>
      </c>
      <c r="K106" s="266"/>
    </row>
    <row r="107" spans="2:11" s="1" customFormat="1" ht="15" customHeight="1">
      <c r="B107" s="265"/>
      <c r="C107" s="254" t="s">
        <v>592</v>
      </c>
      <c r="D107" s="254"/>
      <c r="E107" s="254"/>
      <c r="F107" s="275" t="s">
        <v>589</v>
      </c>
      <c r="G107" s="254"/>
      <c r="H107" s="254" t="s">
        <v>629</v>
      </c>
      <c r="I107" s="254" t="s">
        <v>591</v>
      </c>
      <c r="J107" s="254">
        <v>120</v>
      </c>
      <c r="K107" s="266"/>
    </row>
    <row r="108" spans="2:11" s="1" customFormat="1" ht="15" customHeight="1">
      <c r="B108" s="277"/>
      <c r="C108" s="254" t="s">
        <v>594</v>
      </c>
      <c r="D108" s="254"/>
      <c r="E108" s="254"/>
      <c r="F108" s="275" t="s">
        <v>595</v>
      </c>
      <c r="G108" s="254"/>
      <c r="H108" s="254" t="s">
        <v>629</v>
      </c>
      <c r="I108" s="254" t="s">
        <v>591</v>
      </c>
      <c r="J108" s="254">
        <v>50</v>
      </c>
      <c r="K108" s="266"/>
    </row>
    <row r="109" spans="2:11" s="1" customFormat="1" ht="15" customHeight="1">
      <c r="B109" s="277"/>
      <c r="C109" s="254" t="s">
        <v>597</v>
      </c>
      <c r="D109" s="254"/>
      <c r="E109" s="254"/>
      <c r="F109" s="275" t="s">
        <v>589</v>
      </c>
      <c r="G109" s="254"/>
      <c r="H109" s="254" t="s">
        <v>629</v>
      </c>
      <c r="I109" s="254" t="s">
        <v>599</v>
      </c>
      <c r="J109" s="254"/>
      <c r="K109" s="266"/>
    </row>
    <row r="110" spans="2:11" s="1" customFormat="1" ht="15" customHeight="1">
      <c r="B110" s="277"/>
      <c r="C110" s="254" t="s">
        <v>608</v>
      </c>
      <c r="D110" s="254"/>
      <c r="E110" s="254"/>
      <c r="F110" s="275" t="s">
        <v>595</v>
      </c>
      <c r="G110" s="254"/>
      <c r="H110" s="254" t="s">
        <v>629</v>
      </c>
      <c r="I110" s="254" t="s">
        <v>591</v>
      </c>
      <c r="J110" s="254">
        <v>50</v>
      </c>
      <c r="K110" s="266"/>
    </row>
    <row r="111" spans="2:11" s="1" customFormat="1" ht="15" customHeight="1">
      <c r="B111" s="277"/>
      <c r="C111" s="254" t="s">
        <v>616</v>
      </c>
      <c r="D111" s="254"/>
      <c r="E111" s="254"/>
      <c r="F111" s="275" t="s">
        <v>595</v>
      </c>
      <c r="G111" s="254"/>
      <c r="H111" s="254" t="s">
        <v>629</v>
      </c>
      <c r="I111" s="254" t="s">
        <v>591</v>
      </c>
      <c r="J111" s="254">
        <v>50</v>
      </c>
      <c r="K111" s="266"/>
    </row>
    <row r="112" spans="2:11" s="1" customFormat="1" ht="15" customHeight="1">
      <c r="B112" s="277"/>
      <c r="C112" s="254" t="s">
        <v>614</v>
      </c>
      <c r="D112" s="254"/>
      <c r="E112" s="254"/>
      <c r="F112" s="275" t="s">
        <v>595</v>
      </c>
      <c r="G112" s="254"/>
      <c r="H112" s="254" t="s">
        <v>629</v>
      </c>
      <c r="I112" s="254" t="s">
        <v>591</v>
      </c>
      <c r="J112" s="254">
        <v>50</v>
      </c>
      <c r="K112" s="266"/>
    </row>
    <row r="113" spans="2:11" s="1" customFormat="1" ht="15" customHeight="1">
      <c r="B113" s="277"/>
      <c r="C113" s="254" t="s">
        <v>56</v>
      </c>
      <c r="D113" s="254"/>
      <c r="E113" s="254"/>
      <c r="F113" s="275" t="s">
        <v>589</v>
      </c>
      <c r="G113" s="254"/>
      <c r="H113" s="254" t="s">
        <v>630</v>
      </c>
      <c r="I113" s="254" t="s">
        <v>591</v>
      </c>
      <c r="J113" s="254">
        <v>20</v>
      </c>
      <c r="K113" s="266"/>
    </row>
    <row r="114" spans="2:11" s="1" customFormat="1" ht="15" customHeight="1">
      <c r="B114" s="277"/>
      <c r="C114" s="254" t="s">
        <v>631</v>
      </c>
      <c r="D114" s="254"/>
      <c r="E114" s="254"/>
      <c r="F114" s="275" t="s">
        <v>589</v>
      </c>
      <c r="G114" s="254"/>
      <c r="H114" s="254" t="s">
        <v>632</v>
      </c>
      <c r="I114" s="254" t="s">
        <v>591</v>
      </c>
      <c r="J114" s="254">
        <v>120</v>
      </c>
      <c r="K114" s="266"/>
    </row>
    <row r="115" spans="2:11" s="1" customFormat="1" ht="15" customHeight="1">
      <c r="B115" s="277"/>
      <c r="C115" s="254" t="s">
        <v>41</v>
      </c>
      <c r="D115" s="254"/>
      <c r="E115" s="254"/>
      <c r="F115" s="275" t="s">
        <v>589</v>
      </c>
      <c r="G115" s="254"/>
      <c r="H115" s="254" t="s">
        <v>633</v>
      </c>
      <c r="I115" s="254" t="s">
        <v>624</v>
      </c>
      <c r="J115" s="254"/>
      <c r="K115" s="266"/>
    </row>
    <row r="116" spans="2:11" s="1" customFormat="1" ht="15" customHeight="1">
      <c r="B116" s="277"/>
      <c r="C116" s="254" t="s">
        <v>51</v>
      </c>
      <c r="D116" s="254"/>
      <c r="E116" s="254"/>
      <c r="F116" s="275" t="s">
        <v>589</v>
      </c>
      <c r="G116" s="254"/>
      <c r="H116" s="254" t="s">
        <v>634</v>
      </c>
      <c r="I116" s="254" t="s">
        <v>624</v>
      </c>
      <c r="J116" s="254"/>
      <c r="K116" s="266"/>
    </row>
    <row r="117" spans="2:11" s="1" customFormat="1" ht="15" customHeight="1">
      <c r="B117" s="277"/>
      <c r="C117" s="254" t="s">
        <v>60</v>
      </c>
      <c r="D117" s="254"/>
      <c r="E117" s="254"/>
      <c r="F117" s="275" t="s">
        <v>589</v>
      </c>
      <c r="G117" s="254"/>
      <c r="H117" s="254" t="s">
        <v>635</v>
      </c>
      <c r="I117" s="254" t="s">
        <v>636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637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583</v>
      </c>
      <c r="D123" s="267"/>
      <c r="E123" s="267"/>
      <c r="F123" s="267" t="s">
        <v>584</v>
      </c>
      <c r="G123" s="268"/>
      <c r="H123" s="267" t="s">
        <v>57</v>
      </c>
      <c r="I123" s="267" t="s">
        <v>60</v>
      </c>
      <c r="J123" s="267" t="s">
        <v>585</v>
      </c>
      <c r="K123" s="296"/>
    </row>
    <row r="124" spans="2:11" s="1" customFormat="1" ht="17.25" customHeight="1">
      <c r="B124" s="295"/>
      <c r="C124" s="269" t="s">
        <v>586</v>
      </c>
      <c r="D124" s="269"/>
      <c r="E124" s="269"/>
      <c r="F124" s="270" t="s">
        <v>587</v>
      </c>
      <c r="G124" s="271"/>
      <c r="H124" s="269"/>
      <c r="I124" s="269"/>
      <c r="J124" s="269" t="s">
        <v>588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592</v>
      </c>
      <c r="D126" s="274"/>
      <c r="E126" s="274"/>
      <c r="F126" s="275" t="s">
        <v>589</v>
      </c>
      <c r="G126" s="254"/>
      <c r="H126" s="254" t="s">
        <v>629</v>
      </c>
      <c r="I126" s="254" t="s">
        <v>591</v>
      </c>
      <c r="J126" s="254">
        <v>120</v>
      </c>
      <c r="K126" s="300"/>
    </row>
    <row r="127" spans="2:11" s="1" customFormat="1" ht="15" customHeight="1">
      <c r="B127" s="297"/>
      <c r="C127" s="254" t="s">
        <v>638</v>
      </c>
      <c r="D127" s="254"/>
      <c r="E127" s="254"/>
      <c r="F127" s="275" t="s">
        <v>589</v>
      </c>
      <c r="G127" s="254"/>
      <c r="H127" s="254" t="s">
        <v>639</v>
      </c>
      <c r="I127" s="254" t="s">
        <v>591</v>
      </c>
      <c r="J127" s="254" t="s">
        <v>640</v>
      </c>
      <c r="K127" s="300"/>
    </row>
    <row r="128" spans="2:11" s="1" customFormat="1" ht="15" customHeight="1">
      <c r="B128" s="297"/>
      <c r="C128" s="254" t="s">
        <v>537</v>
      </c>
      <c r="D128" s="254"/>
      <c r="E128" s="254"/>
      <c r="F128" s="275" t="s">
        <v>589</v>
      </c>
      <c r="G128" s="254"/>
      <c r="H128" s="254" t="s">
        <v>641</v>
      </c>
      <c r="I128" s="254" t="s">
        <v>591</v>
      </c>
      <c r="J128" s="254" t="s">
        <v>640</v>
      </c>
      <c r="K128" s="300"/>
    </row>
    <row r="129" spans="2:11" s="1" customFormat="1" ht="15" customHeight="1">
      <c r="B129" s="297"/>
      <c r="C129" s="254" t="s">
        <v>600</v>
      </c>
      <c r="D129" s="254"/>
      <c r="E129" s="254"/>
      <c r="F129" s="275" t="s">
        <v>595</v>
      </c>
      <c r="G129" s="254"/>
      <c r="H129" s="254" t="s">
        <v>601</v>
      </c>
      <c r="I129" s="254" t="s">
        <v>591</v>
      </c>
      <c r="J129" s="254">
        <v>15</v>
      </c>
      <c r="K129" s="300"/>
    </row>
    <row r="130" spans="2:11" s="1" customFormat="1" ht="15" customHeight="1">
      <c r="B130" s="297"/>
      <c r="C130" s="278" t="s">
        <v>602</v>
      </c>
      <c r="D130" s="278"/>
      <c r="E130" s="278"/>
      <c r="F130" s="279" t="s">
        <v>595</v>
      </c>
      <c r="G130" s="278"/>
      <c r="H130" s="278" t="s">
        <v>603</v>
      </c>
      <c r="I130" s="278" t="s">
        <v>591</v>
      </c>
      <c r="J130" s="278">
        <v>15</v>
      </c>
      <c r="K130" s="300"/>
    </row>
    <row r="131" spans="2:11" s="1" customFormat="1" ht="15" customHeight="1">
      <c r="B131" s="297"/>
      <c r="C131" s="278" t="s">
        <v>604</v>
      </c>
      <c r="D131" s="278"/>
      <c r="E131" s="278"/>
      <c r="F131" s="279" t="s">
        <v>595</v>
      </c>
      <c r="G131" s="278"/>
      <c r="H131" s="278" t="s">
        <v>605</v>
      </c>
      <c r="I131" s="278" t="s">
        <v>591</v>
      </c>
      <c r="J131" s="278">
        <v>20</v>
      </c>
      <c r="K131" s="300"/>
    </row>
    <row r="132" spans="2:11" s="1" customFormat="1" ht="15" customHeight="1">
      <c r="B132" s="297"/>
      <c r="C132" s="278" t="s">
        <v>606</v>
      </c>
      <c r="D132" s="278"/>
      <c r="E132" s="278"/>
      <c r="F132" s="279" t="s">
        <v>595</v>
      </c>
      <c r="G132" s="278"/>
      <c r="H132" s="278" t="s">
        <v>607</v>
      </c>
      <c r="I132" s="278" t="s">
        <v>591</v>
      </c>
      <c r="J132" s="278">
        <v>20</v>
      </c>
      <c r="K132" s="300"/>
    </row>
    <row r="133" spans="2:11" s="1" customFormat="1" ht="15" customHeight="1">
      <c r="B133" s="297"/>
      <c r="C133" s="254" t="s">
        <v>594</v>
      </c>
      <c r="D133" s="254"/>
      <c r="E133" s="254"/>
      <c r="F133" s="275" t="s">
        <v>595</v>
      </c>
      <c r="G133" s="254"/>
      <c r="H133" s="254" t="s">
        <v>629</v>
      </c>
      <c r="I133" s="254" t="s">
        <v>591</v>
      </c>
      <c r="J133" s="254">
        <v>50</v>
      </c>
      <c r="K133" s="300"/>
    </row>
    <row r="134" spans="2:11" s="1" customFormat="1" ht="15" customHeight="1">
      <c r="B134" s="297"/>
      <c r="C134" s="254" t="s">
        <v>608</v>
      </c>
      <c r="D134" s="254"/>
      <c r="E134" s="254"/>
      <c r="F134" s="275" t="s">
        <v>595</v>
      </c>
      <c r="G134" s="254"/>
      <c r="H134" s="254" t="s">
        <v>629</v>
      </c>
      <c r="I134" s="254" t="s">
        <v>591</v>
      </c>
      <c r="J134" s="254">
        <v>50</v>
      </c>
      <c r="K134" s="300"/>
    </row>
    <row r="135" spans="2:11" s="1" customFormat="1" ht="15" customHeight="1">
      <c r="B135" s="297"/>
      <c r="C135" s="254" t="s">
        <v>614</v>
      </c>
      <c r="D135" s="254"/>
      <c r="E135" s="254"/>
      <c r="F135" s="275" t="s">
        <v>595</v>
      </c>
      <c r="G135" s="254"/>
      <c r="H135" s="254" t="s">
        <v>629</v>
      </c>
      <c r="I135" s="254" t="s">
        <v>591</v>
      </c>
      <c r="J135" s="254">
        <v>50</v>
      </c>
      <c r="K135" s="300"/>
    </row>
    <row r="136" spans="2:11" s="1" customFormat="1" ht="15" customHeight="1">
      <c r="B136" s="297"/>
      <c r="C136" s="254" t="s">
        <v>616</v>
      </c>
      <c r="D136" s="254"/>
      <c r="E136" s="254"/>
      <c r="F136" s="275" t="s">
        <v>595</v>
      </c>
      <c r="G136" s="254"/>
      <c r="H136" s="254" t="s">
        <v>629</v>
      </c>
      <c r="I136" s="254" t="s">
        <v>591</v>
      </c>
      <c r="J136" s="254">
        <v>50</v>
      </c>
      <c r="K136" s="300"/>
    </row>
    <row r="137" spans="2:11" s="1" customFormat="1" ht="15" customHeight="1">
      <c r="B137" s="297"/>
      <c r="C137" s="254" t="s">
        <v>617</v>
      </c>
      <c r="D137" s="254"/>
      <c r="E137" s="254"/>
      <c r="F137" s="275" t="s">
        <v>595</v>
      </c>
      <c r="G137" s="254"/>
      <c r="H137" s="254" t="s">
        <v>642</v>
      </c>
      <c r="I137" s="254" t="s">
        <v>591</v>
      </c>
      <c r="J137" s="254">
        <v>255</v>
      </c>
      <c r="K137" s="300"/>
    </row>
    <row r="138" spans="2:11" s="1" customFormat="1" ht="15" customHeight="1">
      <c r="B138" s="297"/>
      <c r="C138" s="254" t="s">
        <v>619</v>
      </c>
      <c r="D138" s="254"/>
      <c r="E138" s="254"/>
      <c r="F138" s="275" t="s">
        <v>589</v>
      </c>
      <c r="G138" s="254"/>
      <c r="H138" s="254" t="s">
        <v>643</v>
      </c>
      <c r="I138" s="254" t="s">
        <v>621</v>
      </c>
      <c r="J138" s="254"/>
      <c r="K138" s="300"/>
    </row>
    <row r="139" spans="2:11" s="1" customFormat="1" ht="15" customHeight="1">
      <c r="B139" s="297"/>
      <c r="C139" s="254" t="s">
        <v>622</v>
      </c>
      <c r="D139" s="254"/>
      <c r="E139" s="254"/>
      <c r="F139" s="275" t="s">
        <v>589</v>
      </c>
      <c r="G139" s="254"/>
      <c r="H139" s="254" t="s">
        <v>644</v>
      </c>
      <c r="I139" s="254" t="s">
        <v>624</v>
      </c>
      <c r="J139" s="254"/>
      <c r="K139" s="300"/>
    </row>
    <row r="140" spans="2:11" s="1" customFormat="1" ht="15" customHeight="1">
      <c r="B140" s="297"/>
      <c r="C140" s="254" t="s">
        <v>625</v>
      </c>
      <c r="D140" s="254"/>
      <c r="E140" s="254"/>
      <c r="F140" s="275" t="s">
        <v>589</v>
      </c>
      <c r="G140" s="254"/>
      <c r="H140" s="254" t="s">
        <v>625</v>
      </c>
      <c r="I140" s="254" t="s">
        <v>624</v>
      </c>
      <c r="J140" s="254"/>
      <c r="K140" s="300"/>
    </row>
    <row r="141" spans="2:11" s="1" customFormat="1" ht="15" customHeight="1">
      <c r="B141" s="297"/>
      <c r="C141" s="254" t="s">
        <v>41</v>
      </c>
      <c r="D141" s="254"/>
      <c r="E141" s="254"/>
      <c r="F141" s="275" t="s">
        <v>589</v>
      </c>
      <c r="G141" s="254"/>
      <c r="H141" s="254" t="s">
        <v>645</v>
      </c>
      <c r="I141" s="254" t="s">
        <v>624</v>
      </c>
      <c r="J141" s="254"/>
      <c r="K141" s="300"/>
    </row>
    <row r="142" spans="2:11" s="1" customFormat="1" ht="15" customHeight="1">
      <c r="B142" s="297"/>
      <c r="C142" s="254" t="s">
        <v>646</v>
      </c>
      <c r="D142" s="254"/>
      <c r="E142" s="254"/>
      <c r="F142" s="275" t="s">
        <v>589</v>
      </c>
      <c r="G142" s="254"/>
      <c r="H142" s="254" t="s">
        <v>647</v>
      </c>
      <c r="I142" s="254" t="s">
        <v>624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648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583</v>
      </c>
      <c r="D148" s="267"/>
      <c r="E148" s="267"/>
      <c r="F148" s="267" t="s">
        <v>584</v>
      </c>
      <c r="G148" s="268"/>
      <c r="H148" s="267" t="s">
        <v>57</v>
      </c>
      <c r="I148" s="267" t="s">
        <v>60</v>
      </c>
      <c r="J148" s="267" t="s">
        <v>585</v>
      </c>
      <c r="K148" s="266"/>
    </row>
    <row r="149" spans="2:11" s="1" customFormat="1" ht="17.25" customHeight="1">
      <c r="B149" s="265"/>
      <c r="C149" s="269" t="s">
        <v>586</v>
      </c>
      <c r="D149" s="269"/>
      <c r="E149" s="269"/>
      <c r="F149" s="270" t="s">
        <v>587</v>
      </c>
      <c r="G149" s="271"/>
      <c r="H149" s="269"/>
      <c r="I149" s="269"/>
      <c r="J149" s="269" t="s">
        <v>588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592</v>
      </c>
      <c r="D151" s="254"/>
      <c r="E151" s="254"/>
      <c r="F151" s="305" t="s">
        <v>589</v>
      </c>
      <c r="G151" s="254"/>
      <c r="H151" s="304" t="s">
        <v>629</v>
      </c>
      <c r="I151" s="304" t="s">
        <v>591</v>
      </c>
      <c r="J151" s="304">
        <v>120</v>
      </c>
      <c r="K151" s="300"/>
    </row>
    <row r="152" spans="2:11" s="1" customFormat="1" ht="15" customHeight="1">
      <c r="B152" s="277"/>
      <c r="C152" s="304" t="s">
        <v>638</v>
      </c>
      <c r="D152" s="254"/>
      <c r="E152" s="254"/>
      <c r="F152" s="305" t="s">
        <v>589</v>
      </c>
      <c r="G152" s="254"/>
      <c r="H152" s="304" t="s">
        <v>649</v>
      </c>
      <c r="I152" s="304" t="s">
        <v>591</v>
      </c>
      <c r="J152" s="304" t="s">
        <v>640</v>
      </c>
      <c r="K152" s="300"/>
    </row>
    <row r="153" spans="2:11" s="1" customFormat="1" ht="15" customHeight="1">
      <c r="B153" s="277"/>
      <c r="C153" s="304" t="s">
        <v>537</v>
      </c>
      <c r="D153" s="254"/>
      <c r="E153" s="254"/>
      <c r="F153" s="305" t="s">
        <v>589</v>
      </c>
      <c r="G153" s="254"/>
      <c r="H153" s="304" t="s">
        <v>650</v>
      </c>
      <c r="I153" s="304" t="s">
        <v>591</v>
      </c>
      <c r="J153" s="304" t="s">
        <v>640</v>
      </c>
      <c r="K153" s="300"/>
    </row>
    <row r="154" spans="2:11" s="1" customFormat="1" ht="15" customHeight="1">
      <c r="B154" s="277"/>
      <c r="C154" s="304" t="s">
        <v>594</v>
      </c>
      <c r="D154" s="254"/>
      <c r="E154" s="254"/>
      <c r="F154" s="305" t="s">
        <v>595</v>
      </c>
      <c r="G154" s="254"/>
      <c r="H154" s="304" t="s">
        <v>629</v>
      </c>
      <c r="I154" s="304" t="s">
        <v>591</v>
      </c>
      <c r="J154" s="304">
        <v>50</v>
      </c>
      <c r="K154" s="300"/>
    </row>
    <row r="155" spans="2:11" s="1" customFormat="1" ht="15" customHeight="1">
      <c r="B155" s="277"/>
      <c r="C155" s="304" t="s">
        <v>597</v>
      </c>
      <c r="D155" s="254"/>
      <c r="E155" s="254"/>
      <c r="F155" s="305" t="s">
        <v>589</v>
      </c>
      <c r="G155" s="254"/>
      <c r="H155" s="304" t="s">
        <v>629</v>
      </c>
      <c r="I155" s="304" t="s">
        <v>599</v>
      </c>
      <c r="J155" s="304"/>
      <c r="K155" s="300"/>
    </row>
    <row r="156" spans="2:11" s="1" customFormat="1" ht="15" customHeight="1">
      <c r="B156" s="277"/>
      <c r="C156" s="304" t="s">
        <v>608</v>
      </c>
      <c r="D156" s="254"/>
      <c r="E156" s="254"/>
      <c r="F156" s="305" t="s">
        <v>595</v>
      </c>
      <c r="G156" s="254"/>
      <c r="H156" s="304" t="s">
        <v>629</v>
      </c>
      <c r="I156" s="304" t="s">
        <v>591</v>
      </c>
      <c r="J156" s="304">
        <v>50</v>
      </c>
      <c r="K156" s="300"/>
    </row>
    <row r="157" spans="2:11" s="1" customFormat="1" ht="15" customHeight="1">
      <c r="B157" s="277"/>
      <c r="C157" s="304" t="s">
        <v>616</v>
      </c>
      <c r="D157" s="254"/>
      <c r="E157" s="254"/>
      <c r="F157" s="305" t="s">
        <v>595</v>
      </c>
      <c r="G157" s="254"/>
      <c r="H157" s="304" t="s">
        <v>629</v>
      </c>
      <c r="I157" s="304" t="s">
        <v>591</v>
      </c>
      <c r="J157" s="304">
        <v>50</v>
      </c>
      <c r="K157" s="300"/>
    </row>
    <row r="158" spans="2:11" s="1" customFormat="1" ht="15" customHeight="1">
      <c r="B158" s="277"/>
      <c r="C158" s="304" t="s">
        <v>614</v>
      </c>
      <c r="D158" s="254"/>
      <c r="E158" s="254"/>
      <c r="F158" s="305" t="s">
        <v>595</v>
      </c>
      <c r="G158" s="254"/>
      <c r="H158" s="304" t="s">
        <v>629</v>
      </c>
      <c r="I158" s="304" t="s">
        <v>591</v>
      </c>
      <c r="J158" s="304">
        <v>50</v>
      </c>
      <c r="K158" s="300"/>
    </row>
    <row r="159" spans="2:11" s="1" customFormat="1" ht="15" customHeight="1">
      <c r="B159" s="277"/>
      <c r="C159" s="304" t="s">
        <v>93</v>
      </c>
      <c r="D159" s="254"/>
      <c r="E159" s="254"/>
      <c r="F159" s="305" t="s">
        <v>589</v>
      </c>
      <c r="G159" s="254"/>
      <c r="H159" s="304" t="s">
        <v>651</v>
      </c>
      <c r="I159" s="304" t="s">
        <v>591</v>
      </c>
      <c r="J159" s="304" t="s">
        <v>652</v>
      </c>
      <c r="K159" s="300"/>
    </row>
    <row r="160" spans="2:11" s="1" customFormat="1" ht="15" customHeight="1">
      <c r="B160" s="277"/>
      <c r="C160" s="304" t="s">
        <v>653</v>
      </c>
      <c r="D160" s="254"/>
      <c r="E160" s="254"/>
      <c r="F160" s="305" t="s">
        <v>589</v>
      </c>
      <c r="G160" s="254"/>
      <c r="H160" s="304" t="s">
        <v>654</v>
      </c>
      <c r="I160" s="304" t="s">
        <v>624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655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583</v>
      </c>
      <c r="D166" s="267"/>
      <c r="E166" s="267"/>
      <c r="F166" s="267" t="s">
        <v>584</v>
      </c>
      <c r="G166" s="309"/>
      <c r="H166" s="310" t="s">
        <v>57</v>
      </c>
      <c r="I166" s="310" t="s">
        <v>60</v>
      </c>
      <c r="J166" s="267" t="s">
        <v>585</v>
      </c>
      <c r="K166" s="247"/>
    </row>
    <row r="167" spans="2:11" s="1" customFormat="1" ht="17.25" customHeight="1">
      <c r="B167" s="248"/>
      <c r="C167" s="269" t="s">
        <v>586</v>
      </c>
      <c r="D167" s="269"/>
      <c r="E167" s="269"/>
      <c r="F167" s="270" t="s">
        <v>587</v>
      </c>
      <c r="G167" s="311"/>
      <c r="H167" s="312"/>
      <c r="I167" s="312"/>
      <c r="J167" s="269" t="s">
        <v>588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592</v>
      </c>
      <c r="D169" s="254"/>
      <c r="E169" s="254"/>
      <c r="F169" s="275" t="s">
        <v>589</v>
      </c>
      <c r="G169" s="254"/>
      <c r="H169" s="254" t="s">
        <v>629</v>
      </c>
      <c r="I169" s="254" t="s">
        <v>591</v>
      </c>
      <c r="J169" s="254">
        <v>120</v>
      </c>
      <c r="K169" s="300"/>
    </row>
    <row r="170" spans="2:11" s="1" customFormat="1" ht="15" customHeight="1">
      <c r="B170" s="277"/>
      <c r="C170" s="254" t="s">
        <v>638</v>
      </c>
      <c r="D170" s="254"/>
      <c r="E170" s="254"/>
      <c r="F170" s="275" t="s">
        <v>589</v>
      </c>
      <c r="G170" s="254"/>
      <c r="H170" s="254" t="s">
        <v>639</v>
      </c>
      <c r="I170" s="254" t="s">
        <v>591</v>
      </c>
      <c r="J170" s="254" t="s">
        <v>640</v>
      </c>
      <c r="K170" s="300"/>
    </row>
    <row r="171" spans="2:11" s="1" customFormat="1" ht="15" customHeight="1">
      <c r="B171" s="277"/>
      <c r="C171" s="254" t="s">
        <v>537</v>
      </c>
      <c r="D171" s="254"/>
      <c r="E171" s="254"/>
      <c r="F171" s="275" t="s">
        <v>589</v>
      </c>
      <c r="G171" s="254"/>
      <c r="H171" s="254" t="s">
        <v>656</v>
      </c>
      <c r="I171" s="254" t="s">
        <v>591</v>
      </c>
      <c r="J171" s="254" t="s">
        <v>640</v>
      </c>
      <c r="K171" s="300"/>
    </row>
    <row r="172" spans="2:11" s="1" customFormat="1" ht="15" customHeight="1">
      <c r="B172" s="277"/>
      <c r="C172" s="254" t="s">
        <v>594</v>
      </c>
      <c r="D172" s="254"/>
      <c r="E172" s="254"/>
      <c r="F172" s="275" t="s">
        <v>595</v>
      </c>
      <c r="G172" s="254"/>
      <c r="H172" s="254" t="s">
        <v>656</v>
      </c>
      <c r="I172" s="254" t="s">
        <v>591</v>
      </c>
      <c r="J172" s="254">
        <v>50</v>
      </c>
      <c r="K172" s="300"/>
    </row>
    <row r="173" spans="2:11" s="1" customFormat="1" ht="15" customHeight="1">
      <c r="B173" s="277"/>
      <c r="C173" s="254" t="s">
        <v>597</v>
      </c>
      <c r="D173" s="254"/>
      <c r="E173" s="254"/>
      <c r="F173" s="275" t="s">
        <v>589</v>
      </c>
      <c r="G173" s="254"/>
      <c r="H173" s="254" t="s">
        <v>656</v>
      </c>
      <c r="I173" s="254" t="s">
        <v>599</v>
      </c>
      <c r="J173" s="254"/>
      <c r="K173" s="300"/>
    </row>
    <row r="174" spans="2:11" s="1" customFormat="1" ht="15" customHeight="1">
      <c r="B174" s="277"/>
      <c r="C174" s="254" t="s">
        <v>608</v>
      </c>
      <c r="D174" s="254"/>
      <c r="E174" s="254"/>
      <c r="F174" s="275" t="s">
        <v>595</v>
      </c>
      <c r="G174" s="254"/>
      <c r="H174" s="254" t="s">
        <v>656</v>
      </c>
      <c r="I174" s="254" t="s">
        <v>591</v>
      </c>
      <c r="J174" s="254">
        <v>50</v>
      </c>
      <c r="K174" s="300"/>
    </row>
    <row r="175" spans="2:11" s="1" customFormat="1" ht="15" customHeight="1">
      <c r="B175" s="277"/>
      <c r="C175" s="254" t="s">
        <v>616</v>
      </c>
      <c r="D175" s="254"/>
      <c r="E175" s="254"/>
      <c r="F175" s="275" t="s">
        <v>595</v>
      </c>
      <c r="G175" s="254"/>
      <c r="H175" s="254" t="s">
        <v>656</v>
      </c>
      <c r="I175" s="254" t="s">
        <v>591</v>
      </c>
      <c r="J175" s="254">
        <v>50</v>
      </c>
      <c r="K175" s="300"/>
    </row>
    <row r="176" spans="2:11" s="1" customFormat="1" ht="15" customHeight="1">
      <c r="B176" s="277"/>
      <c r="C176" s="254" t="s">
        <v>614</v>
      </c>
      <c r="D176" s="254"/>
      <c r="E176" s="254"/>
      <c r="F176" s="275" t="s">
        <v>595</v>
      </c>
      <c r="G176" s="254"/>
      <c r="H176" s="254" t="s">
        <v>656</v>
      </c>
      <c r="I176" s="254" t="s">
        <v>591</v>
      </c>
      <c r="J176" s="254">
        <v>50</v>
      </c>
      <c r="K176" s="300"/>
    </row>
    <row r="177" spans="2:11" s="1" customFormat="1" ht="15" customHeight="1">
      <c r="B177" s="277"/>
      <c r="C177" s="254" t="s">
        <v>101</v>
      </c>
      <c r="D177" s="254"/>
      <c r="E177" s="254"/>
      <c r="F177" s="275" t="s">
        <v>589</v>
      </c>
      <c r="G177" s="254"/>
      <c r="H177" s="254" t="s">
        <v>657</v>
      </c>
      <c r="I177" s="254" t="s">
        <v>658</v>
      </c>
      <c r="J177" s="254"/>
      <c r="K177" s="300"/>
    </row>
    <row r="178" spans="2:11" s="1" customFormat="1" ht="15" customHeight="1">
      <c r="B178" s="277"/>
      <c r="C178" s="254" t="s">
        <v>60</v>
      </c>
      <c r="D178" s="254"/>
      <c r="E178" s="254"/>
      <c r="F178" s="275" t="s">
        <v>589</v>
      </c>
      <c r="G178" s="254"/>
      <c r="H178" s="254" t="s">
        <v>659</v>
      </c>
      <c r="I178" s="254" t="s">
        <v>660</v>
      </c>
      <c r="J178" s="254">
        <v>1</v>
      </c>
      <c r="K178" s="300"/>
    </row>
    <row r="179" spans="2:11" s="1" customFormat="1" ht="15" customHeight="1">
      <c r="B179" s="277"/>
      <c r="C179" s="254" t="s">
        <v>56</v>
      </c>
      <c r="D179" s="254"/>
      <c r="E179" s="254"/>
      <c r="F179" s="275" t="s">
        <v>589</v>
      </c>
      <c r="G179" s="254"/>
      <c r="H179" s="254" t="s">
        <v>661</v>
      </c>
      <c r="I179" s="254" t="s">
        <v>591</v>
      </c>
      <c r="J179" s="254">
        <v>20</v>
      </c>
      <c r="K179" s="300"/>
    </row>
    <row r="180" spans="2:11" s="1" customFormat="1" ht="15" customHeight="1">
      <c r="B180" s="277"/>
      <c r="C180" s="254" t="s">
        <v>57</v>
      </c>
      <c r="D180" s="254"/>
      <c r="E180" s="254"/>
      <c r="F180" s="275" t="s">
        <v>589</v>
      </c>
      <c r="G180" s="254"/>
      <c r="H180" s="254" t="s">
        <v>662</v>
      </c>
      <c r="I180" s="254" t="s">
        <v>591</v>
      </c>
      <c r="J180" s="254">
        <v>255</v>
      </c>
      <c r="K180" s="300"/>
    </row>
    <row r="181" spans="2:11" s="1" customFormat="1" ht="15" customHeight="1">
      <c r="B181" s="277"/>
      <c r="C181" s="254" t="s">
        <v>102</v>
      </c>
      <c r="D181" s="254"/>
      <c r="E181" s="254"/>
      <c r="F181" s="275" t="s">
        <v>589</v>
      </c>
      <c r="G181" s="254"/>
      <c r="H181" s="254" t="s">
        <v>553</v>
      </c>
      <c r="I181" s="254" t="s">
        <v>591</v>
      </c>
      <c r="J181" s="254">
        <v>10</v>
      </c>
      <c r="K181" s="300"/>
    </row>
    <row r="182" spans="2:11" s="1" customFormat="1" ht="15" customHeight="1">
      <c r="B182" s="277"/>
      <c r="C182" s="254" t="s">
        <v>103</v>
      </c>
      <c r="D182" s="254"/>
      <c r="E182" s="254"/>
      <c r="F182" s="275" t="s">
        <v>589</v>
      </c>
      <c r="G182" s="254"/>
      <c r="H182" s="254" t="s">
        <v>663</v>
      </c>
      <c r="I182" s="254" t="s">
        <v>624</v>
      </c>
      <c r="J182" s="254"/>
      <c r="K182" s="300"/>
    </row>
    <row r="183" spans="2:11" s="1" customFormat="1" ht="15" customHeight="1">
      <c r="B183" s="277"/>
      <c r="C183" s="254" t="s">
        <v>664</v>
      </c>
      <c r="D183" s="254"/>
      <c r="E183" s="254"/>
      <c r="F183" s="275" t="s">
        <v>589</v>
      </c>
      <c r="G183" s="254"/>
      <c r="H183" s="254" t="s">
        <v>665</v>
      </c>
      <c r="I183" s="254" t="s">
        <v>624</v>
      </c>
      <c r="J183" s="254"/>
      <c r="K183" s="300"/>
    </row>
    <row r="184" spans="2:11" s="1" customFormat="1" ht="15" customHeight="1">
      <c r="B184" s="277"/>
      <c r="C184" s="254" t="s">
        <v>653</v>
      </c>
      <c r="D184" s="254"/>
      <c r="E184" s="254"/>
      <c r="F184" s="275" t="s">
        <v>589</v>
      </c>
      <c r="G184" s="254"/>
      <c r="H184" s="254" t="s">
        <v>666</v>
      </c>
      <c r="I184" s="254" t="s">
        <v>624</v>
      </c>
      <c r="J184" s="254"/>
      <c r="K184" s="300"/>
    </row>
    <row r="185" spans="2:11" s="1" customFormat="1" ht="15" customHeight="1">
      <c r="B185" s="277"/>
      <c r="C185" s="254" t="s">
        <v>105</v>
      </c>
      <c r="D185" s="254"/>
      <c r="E185" s="254"/>
      <c r="F185" s="275" t="s">
        <v>595</v>
      </c>
      <c r="G185" s="254"/>
      <c r="H185" s="254" t="s">
        <v>667</v>
      </c>
      <c r="I185" s="254" t="s">
        <v>591</v>
      </c>
      <c r="J185" s="254">
        <v>50</v>
      </c>
      <c r="K185" s="300"/>
    </row>
    <row r="186" spans="2:11" s="1" customFormat="1" ht="15" customHeight="1">
      <c r="B186" s="277"/>
      <c r="C186" s="254" t="s">
        <v>668</v>
      </c>
      <c r="D186" s="254"/>
      <c r="E186" s="254"/>
      <c r="F186" s="275" t="s">
        <v>595</v>
      </c>
      <c r="G186" s="254"/>
      <c r="H186" s="254" t="s">
        <v>669</v>
      </c>
      <c r="I186" s="254" t="s">
        <v>670</v>
      </c>
      <c r="J186" s="254"/>
      <c r="K186" s="300"/>
    </row>
    <row r="187" spans="2:11" s="1" customFormat="1" ht="15" customHeight="1">
      <c r="B187" s="277"/>
      <c r="C187" s="254" t="s">
        <v>671</v>
      </c>
      <c r="D187" s="254"/>
      <c r="E187" s="254"/>
      <c r="F187" s="275" t="s">
        <v>595</v>
      </c>
      <c r="G187" s="254"/>
      <c r="H187" s="254" t="s">
        <v>672</v>
      </c>
      <c r="I187" s="254" t="s">
        <v>670</v>
      </c>
      <c r="J187" s="254"/>
      <c r="K187" s="300"/>
    </row>
    <row r="188" spans="2:11" s="1" customFormat="1" ht="15" customHeight="1">
      <c r="B188" s="277"/>
      <c r="C188" s="254" t="s">
        <v>673</v>
      </c>
      <c r="D188" s="254"/>
      <c r="E188" s="254"/>
      <c r="F188" s="275" t="s">
        <v>595</v>
      </c>
      <c r="G188" s="254"/>
      <c r="H188" s="254" t="s">
        <v>674</v>
      </c>
      <c r="I188" s="254" t="s">
        <v>670</v>
      </c>
      <c r="J188" s="254"/>
      <c r="K188" s="300"/>
    </row>
    <row r="189" spans="2:11" s="1" customFormat="1" ht="15" customHeight="1">
      <c r="B189" s="277"/>
      <c r="C189" s="313" t="s">
        <v>675</v>
      </c>
      <c r="D189" s="254"/>
      <c r="E189" s="254"/>
      <c r="F189" s="275" t="s">
        <v>595</v>
      </c>
      <c r="G189" s="254"/>
      <c r="H189" s="254" t="s">
        <v>676</v>
      </c>
      <c r="I189" s="254" t="s">
        <v>677</v>
      </c>
      <c r="J189" s="314" t="s">
        <v>678</v>
      </c>
      <c r="K189" s="300"/>
    </row>
    <row r="190" spans="2:11" s="1" customFormat="1" ht="15" customHeight="1">
      <c r="B190" s="277"/>
      <c r="C190" s="313" t="s">
        <v>45</v>
      </c>
      <c r="D190" s="254"/>
      <c r="E190" s="254"/>
      <c r="F190" s="275" t="s">
        <v>589</v>
      </c>
      <c r="G190" s="254"/>
      <c r="H190" s="251" t="s">
        <v>679</v>
      </c>
      <c r="I190" s="254" t="s">
        <v>680</v>
      </c>
      <c r="J190" s="254"/>
      <c r="K190" s="300"/>
    </row>
    <row r="191" spans="2:11" s="1" customFormat="1" ht="15" customHeight="1">
      <c r="B191" s="277"/>
      <c r="C191" s="313" t="s">
        <v>681</v>
      </c>
      <c r="D191" s="254"/>
      <c r="E191" s="254"/>
      <c r="F191" s="275" t="s">
        <v>589</v>
      </c>
      <c r="G191" s="254"/>
      <c r="H191" s="254" t="s">
        <v>682</v>
      </c>
      <c r="I191" s="254" t="s">
        <v>624</v>
      </c>
      <c r="J191" s="254"/>
      <c r="K191" s="300"/>
    </row>
    <row r="192" spans="2:11" s="1" customFormat="1" ht="15" customHeight="1">
      <c r="B192" s="277"/>
      <c r="C192" s="313" t="s">
        <v>683</v>
      </c>
      <c r="D192" s="254"/>
      <c r="E192" s="254"/>
      <c r="F192" s="275" t="s">
        <v>589</v>
      </c>
      <c r="G192" s="254"/>
      <c r="H192" s="254" t="s">
        <v>684</v>
      </c>
      <c r="I192" s="254" t="s">
        <v>624</v>
      </c>
      <c r="J192" s="254"/>
      <c r="K192" s="300"/>
    </row>
    <row r="193" spans="2:11" s="1" customFormat="1" ht="15" customHeight="1">
      <c r="B193" s="277"/>
      <c r="C193" s="313" t="s">
        <v>685</v>
      </c>
      <c r="D193" s="254"/>
      <c r="E193" s="254"/>
      <c r="F193" s="275" t="s">
        <v>595</v>
      </c>
      <c r="G193" s="254"/>
      <c r="H193" s="254" t="s">
        <v>686</v>
      </c>
      <c r="I193" s="254" t="s">
        <v>624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1">
      <c r="B199" s="246"/>
      <c r="C199" s="374" t="s">
        <v>687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688</v>
      </c>
      <c r="D200" s="316"/>
      <c r="E200" s="316"/>
      <c r="F200" s="316" t="s">
        <v>689</v>
      </c>
      <c r="G200" s="317"/>
      <c r="H200" s="375" t="s">
        <v>690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680</v>
      </c>
      <c r="D202" s="254"/>
      <c r="E202" s="254"/>
      <c r="F202" s="275" t="s">
        <v>46</v>
      </c>
      <c r="G202" s="254"/>
      <c r="H202" s="376" t="s">
        <v>691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47</v>
      </c>
      <c r="G203" s="254"/>
      <c r="H203" s="376" t="s">
        <v>692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50</v>
      </c>
      <c r="G204" s="254"/>
      <c r="H204" s="376" t="s">
        <v>693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48</v>
      </c>
      <c r="G205" s="254"/>
      <c r="H205" s="376" t="s">
        <v>694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49</v>
      </c>
      <c r="G206" s="254"/>
      <c r="H206" s="376" t="s">
        <v>695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636</v>
      </c>
      <c r="D208" s="254"/>
      <c r="E208" s="254"/>
      <c r="F208" s="275" t="s">
        <v>82</v>
      </c>
      <c r="G208" s="254"/>
      <c r="H208" s="376" t="s">
        <v>696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531</v>
      </c>
      <c r="G209" s="254"/>
      <c r="H209" s="376" t="s">
        <v>532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529</v>
      </c>
      <c r="G210" s="254"/>
      <c r="H210" s="376" t="s">
        <v>697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533</v>
      </c>
      <c r="G211" s="313"/>
      <c r="H211" s="377" t="s">
        <v>534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535</v>
      </c>
      <c r="G212" s="313"/>
      <c r="H212" s="377" t="s">
        <v>698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660</v>
      </c>
      <c r="D214" s="254"/>
      <c r="E214" s="254"/>
      <c r="F214" s="275">
        <v>1</v>
      </c>
      <c r="G214" s="313"/>
      <c r="H214" s="377" t="s">
        <v>699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700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701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702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001 - VRN</vt:lpstr>
      <vt:lpstr>101 - KOMUNIKACE</vt:lpstr>
      <vt:lpstr>Pokyny pro vyplnění</vt:lpstr>
      <vt:lpstr>'001 - VRN'!Názvy_tisku</vt:lpstr>
      <vt:lpstr>'101 - KOMUNIKACE'!Názvy_tisku</vt:lpstr>
      <vt:lpstr>'Rekapitulace stavby'!Názvy_tisku</vt:lpstr>
      <vt:lpstr>'001 - VRN'!Oblast_tisku</vt:lpstr>
      <vt:lpstr>'101 - KOMUNIKACE'!Oblast_tisku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Nedvěd Michal</cp:lastModifiedBy>
  <dcterms:created xsi:type="dcterms:W3CDTF">2022-01-24T08:15:44Z</dcterms:created>
  <dcterms:modified xsi:type="dcterms:W3CDTF">2022-05-02T08:18:44Z</dcterms:modified>
</cp:coreProperties>
</file>