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35" activeTab="0"/>
  </bookViews>
  <sheets>
    <sheet name="Rekapitulace stavby" sheetId="1" r:id="rId1"/>
    <sheet name="A - Výpis oken" sheetId="2" r:id="rId2"/>
    <sheet name="B - Výpis dveří" sheetId="3" r:id="rId3"/>
    <sheet name="C - Práce společné pro dv..." sheetId="4" r:id="rId4"/>
  </sheets>
  <definedNames>
    <definedName name="_xlnm._FilterDatabase" localSheetId="1" hidden="1">'A - Výpis oken'!$C$79:$K$99</definedName>
    <definedName name="_xlnm._FilterDatabase" localSheetId="2" hidden="1">'B - Výpis dveří'!$C$79:$K$97</definedName>
    <definedName name="_xlnm._FilterDatabase" localSheetId="3" hidden="1">'C - Práce společné pro dv...'!$C$79:$K$97</definedName>
    <definedName name="_xlnm.Print_Area" localSheetId="1">'A - Výpis oken'!$C$4:$J$39,'A - Výpis oken'!$C$67:$K$99</definedName>
    <definedName name="_xlnm.Print_Area" localSheetId="2">'B - Výpis dveří'!$C$4:$J$39,'B - Výpis dveří'!$C$67:$K$97</definedName>
    <definedName name="_xlnm.Print_Area" localSheetId="3">'C - Práce společné pro dv...'!$C$4:$J$39,'C - Práce společné pro dv...'!$C$67:$K$97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'A - Výpis oken'!$79:$79</definedName>
    <definedName name="_xlnm.Print_Titles" localSheetId="2">'B - Výpis dveří'!$79:$79</definedName>
    <definedName name="_xlnm.Print_Titles" localSheetId="3">'C - Práce společné pro dv...'!$79:$79</definedName>
  </definedNames>
  <calcPr calcId="152511"/>
</workbook>
</file>

<file path=xl/sharedStrings.xml><?xml version="1.0" encoding="utf-8"?>
<sst xmlns="http://schemas.openxmlformats.org/spreadsheetml/2006/main" count="928" uniqueCount="200">
  <si>
    <t>Export Komplet</t>
  </si>
  <si>
    <t>VZ</t>
  </si>
  <si>
    <t>2.0</t>
  </si>
  <si>
    <t>ZAMOK</t>
  </si>
  <si>
    <t>False</t>
  </si>
  <si>
    <t>{9f7506ab-3ea9-44c6-b422-a6505429be74}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</si>
  <si>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</si>
  <si>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</si>
  <si>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</si>
  <si>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</si>
  <si>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</si>
  <si>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</si>
  <si>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</si>
  <si>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</si>
  <si>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P2210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</si>
  <si>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</si>
  <si>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</si>
  <si>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Klatovská 200G</t>
  </si>
  <si>
    <t>KSO:</t>
  </si>
  <si>
    <t/>
  </si>
  <si>
    <t>CC-CZ:</t>
  </si>
  <si>
    <t>Místo:</t>
  </si>
  <si>
    <t xml:space="preserve"> </t>
  </si>
  <si>
    <t>Datum:</t>
  </si>
  <si>
    <t>30. 3. 2022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</si>
  <si>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</si>
  <si>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</si>
  <si>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</si>
  <si>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</si>
  <si>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</si>
  <si>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</si>
  <si>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</si>
  <si>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</si>
  <si>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</si>
  <si>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</si>
  <si>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</si>
  <si>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</si>
  <si>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</si>
  <si>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</si>
  <si>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</si>
  <si>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</si>
  <si>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</si>
  <si>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</si>
  <si>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</si>
  <si>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</si>
  <si>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</si>
  <si>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</si>
  <si>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</si>
  <si>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</si>
  <si>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</si>
  <si>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</si>
  <si>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</si>
  <si>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</si>
  <si>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</si>
  <si>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</si>
  <si>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</si>
  <si>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</si>
  <si>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</si>
  <si>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</si>
  <si>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</si>
  <si>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</si>
  <si>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</si>
  <si>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</si>
  <si>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</si>
  <si>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</si>
  <si>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</si>
  <si>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</si>
  <si>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</si>
  <si>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</si>
  <si>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</si>
  <si>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</si>
  <si>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</si>
  <si>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</si>
  <si>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</si>
  <si>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</si>
  <si>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Výpis oken</t>
  </si>
  <si>
    <t>STA</t>
  </si>
  <si>
    <t>1</t>
  </si>
  <si>
    <t>{cbc3be62-d8ee-4b22-97c1-62e5e787ba2e}</t>
  </si>
  <si>
    <t>2</t>
  </si>
  <si>
    <t>B</t>
  </si>
  <si>
    <t>Výpis dveří</t>
  </si>
  <si>
    <t>{e679465c-47dd-46b9-b285-1e813194db8c}</t>
  </si>
  <si>
    <t>C</t>
  </si>
  <si>
    <t>Práce společné pro dveře i okna</t>
  </si>
  <si>
    <t>{11f2df35-960c-4448-a5ee-d5557ca081ba}</t>
  </si>
  <si>
    <t>KRYCÍ LIST SOUPISU PRACÍ</t>
  </si>
  <si>
    <t>Objekt:</t>
  </si>
  <si>
    <t>A - Výpis oken</t>
  </si>
  <si>
    <t>REKAPITULACE ČLENĚNÍ SOUPISU PRACÍ</t>
  </si>
  <si>
    <t>Kód dílu - Popis</t>
  </si>
  <si>
    <t>Cena celkem [CZK]</t>
  </si>
  <si>
    <t>-1</t>
  </si>
  <si>
    <t>VÝPIS - OKEN HAVÁRIE - VÝMĚNA OKEN V BUDOVĚ ŠKOLY PLZEŇ, KLATOVSKÁ 200G, PLZEŇ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</si>
  <si>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</si>
  <si>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</si>
  <si>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</si>
  <si>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</si>
  <si>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</si>
  <si>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</si>
  <si>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</si>
  <si>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</si>
  <si>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</si>
  <si>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</si>
  <si>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</si>
  <si>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</si>
  <si>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</si>
  <si>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VÝPIS</t>
  </si>
  <si>
    <t>OKEN HAVÁRIE - VÝMĚNA OKEN V BUDOVĚ ŠKOLY PLZEŇ, KLATOVSKÁ 200G, PLZEŇ</t>
  </si>
  <si>
    <t>ROZPOCET</t>
  </si>
  <si>
    <t>K</t>
  </si>
  <si>
    <t>OJ1</t>
  </si>
  <si>
    <t>1150x1750 PLASTOVÉ OKNO - BÍLÉ S TROJSKLEM JEDNOKŘÍDLOVÉ OTEVÍRAVÉ A SKLÁPĚCÍ</t>
  </si>
  <si>
    <t>ks</t>
  </si>
  <si>
    <t>4</t>
  </si>
  <si>
    <t>P</t>
  </si>
  <si>
    <t>Poznámka k položce:
včetně vnitřního parapetu</t>
  </si>
  <si>
    <t>OJ2</t>
  </si>
  <si>
    <t>6</t>
  </si>
  <si>
    <t>3</t>
  </si>
  <si>
    <t>OJ3</t>
  </si>
  <si>
    <t>8</t>
  </si>
  <si>
    <t>Poznámka k položce:
VNITŘNÍ ŽALUZIE včetně vnitřního parapetu</t>
  </si>
  <si>
    <t>OJ4</t>
  </si>
  <si>
    <t>10</t>
  </si>
  <si>
    <t>5</t>
  </si>
  <si>
    <t>OJ5</t>
  </si>
  <si>
    <t>1150x1320 PLASTOVÉ OKNO - BÍLÉ S TROJSKLEM JEDNOKŘÍDLOVÉ OTEVÍRAVÉ A SKLÁPĚCÍ</t>
  </si>
  <si>
    <t>12</t>
  </si>
  <si>
    <t>OJ6</t>
  </si>
  <si>
    <t>1150x1010 PLASTOVÉ OKNO - BÍLÉ S TROJSKLEM JEDNOKŘÍDLOVÉ OTEVÍRAVÉ A SKLÁPĚCÍ</t>
  </si>
  <si>
    <t>14</t>
  </si>
  <si>
    <t>Poznámka k položce:
včetně vnitřního</t>
  </si>
  <si>
    <t>7</t>
  </si>
  <si>
    <t>OJ7</t>
  </si>
  <si>
    <t>1150x1510 PLASTOVÉ OKNO - BÍLÉ S TROJSKLEM JEDNOKŘÍDLOVÉ OTEVÍRAVÉ A SKLÁPĚCÍ</t>
  </si>
  <si>
    <t>16</t>
  </si>
  <si>
    <t>OJ8</t>
  </si>
  <si>
    <t>18</t>
  </si>
  <si>
    <t>Poznámka k položce:
SPOJOVACÍ PLASTOVÝ PŘÍČKOVÝ PROFIL včetně vnitřního parapetu</t>
  </si>
  <si>
    <t>9</t>
  </si>
  <si>
    <t>OJ9</t>
  </si>
  <si>
    <t>1150x550 PLASTOVÉ OKNO - BÍLÉ S TROJSKLEM JEDNOKŘÍDLOVÉ OTEVÍRAVÉ A SKLÁPĚCÍ</t>
  </si>
  <si>
    <t>20</t>
  </si>
  <si>
    <t>B - Výpis dveří</t>
  </si>
  <si>
    <t>VÝPIS VNĚJŠÍCH DVEŘÍ - HAVÁRIE - VÝMĚNA DVEŘÍ V BUDOVĚ ŠKOLY PLZEŇ, KLATOVSKÁ 200G, PLZEŇ</t>
  </si>
  <si>
    <t>VÝPIS VNĚJŠÍCH DVEŘÍ</t>
  </si>
  <si>
    <t>HAVÁRIE - VÝMĚNA DVEŘÍ V BUDOVĚ ŠKOLY PLZEŇ, KLATOVSKÁ 200G, PLZEŇ</t>
  </si>
  <si>
    <t>DV1</t>
  </si>
  <si>
    <t>1550x2390 VCHODOVÉ PLASTOVÉ DVEŘE, DVOUKŘÍDLOVÉ PROSKLENÉ, PRŮCHOD 950mm, OTEVÍRAVÉ DOVNITŘ</t>
  </si>
  <si>
    <t>Poznámka k položce:
klika/klika bezp. vložka bílé</t>
  </si>
  <si>
    <t>DV2</t>
  </si>
  <si>
    <t>1700x2090 VCHODOVÉ PLASTOVÉ DVEŘE, DVOUKŘÍDLOVÉ PROSKLENÉ, PRŮCHOD 950mm, OTEVÍRAVÉ VEN</t>
  </si>
  <si>
    <t>DV3</t>
  </si>
  <si>
    <t>1090x2850 2100 750 2100 750 VCHODOVÉ PLASTOVÉ DVEŘE, JEDNOKŘÍDLOVÉ SKLO 1/3, VÝPLŇ 2/3 OTEVÍRAVÉ VEN</t>
  </si>
  <si>
    <t>DV4</t>
  </si>
  <si>
    <t>1060x2060 VCHODOVÉ PLASTOVÉ DVEŘE, JEDNOKŘÍDLOVÉ PROSKLENÉ OTEVÍRAVÉ VEN</t>
  </si>
  <si>
    <t>Poznámka k položce:
klika/klika bezp. vložka samozavířač el. vrátný bílé</t>
  </si>
  <si>
    <t>DV5</t>
  </si>
  <si>
    <t>1070x2390 VCHODOVÉ PLASTOVÉ DVEŘE, JEDNOKŘÍDLOVÉ PROSKLENÉ OTEVÍRAVÉ VEN</t>
  </si>
  <si>
    <t>DV6</t>
  </si>
  <si>
    <t>1750x2040 VCHODOVÉ PLASTOVÉ DVEŘE, DVOUKŘÍDLOVÉ PROSKLENÉ, OTEVÍRAVÉ VEN</t>
  </si>
  <si>
    <t>Poznámka k položce:
klika/klika bezp. vložka samozavírač panikové kování bílé</t>
  </si>
  <si>
    <t>DV7</t>
  </si>
  <si>
    <t>3230x2430 VCHODOVÉ PLASTOVÉ DVEŘE DVOUKŘÍDLOVÉ PROSKLENÉ, OTEVÍRAVÉ VEN</t>
  </si>
  <si>
    <t>Poznámka k položce:
klika/klika bezp. vložka samozavírač bílé</t>
  </si>
  <si>
    <t>DV8</t>
  </si>
  <si>
    <t>2000x2300 VCHODOVÉ PLASTOVÉ DVEŘE, DVOUKŘÍDLOVÉ PROSKLENÉ, OTEVÍRAVÉ VEN</t>
  </si>
  <si>
    <t>Poznámka k položce:
bezp. vložka nové lištování do stávající bílé</t>
  </si>
  <si>
    <t>C - Práce společné pro dveře i okna</t>
  </si>
  <si>
    <t>999 - Práce společné pro výměnu oken a dveří</t>
  </si>
  <si>
    <t>999</t>
  </si>
  <si>
    <t>Práce společné pro výměnu oken a dveří</t>
  </si>
  <si>
    <t>20R</t>
  </si>
  <si>
    <t>Demontáž stávajících výplní PVC</t>
  </si>
  <si>
    <t>m</t>
  </si>
  <si>
    <t>198746619</t>
  </si>
  <si>
    <t>VV</t>
  </si>
  <si>
    <t>(1,15+1,75)*2*(26+18+30+27)</t>
  </si>
  <si>
    <t>(1,15+1,32)*2*2+(1,15+1,01)*2*(2+1)+(1,15+1,51)*2*2+(1,15+0,55)*2*2</t>
  </si>
  <si>
    <t>(1,55+2,39)*2*2+(1,7+2,09)*2*1+(1,09+2,85)*2*1+(1,06+2,06)*2*1</t>
  </si>
  <si>
    <t>(1,07+2,39)*2*1+(1,75+2,04)*2*1+(3,23+2,43)*2*1+(2+2,3)*2*1</t>
  </si>
  <si>
    <t>21R</t>
  </si>
  <si>
    <t>Při demontáži osekat ostění tak, aby bylo připravené pro vložení parotěsné pásky s perlinkou, zapravení vnitřní špalety - zednické - zdvojená okna</t>
  </si>
  <si>
    <t>1353100695</t>
  </si>
  <si>
    <t>22R</t>
  </si>
  <si>
    <t>Likvidace demontovaných PVC oken a dvěří včetně suti</t>
  </si>
  <si>
    <t>-830670226</t>
  </si>
  <si>
    <t>23R</t>
  </si>
  <si>
    <t>Montáž plastových oken/dveří přes okenní šrouby a 
předvrtané rámy</t>
  </si>
  <si>
    <t>-877629314</t>
  </si>
  <si>
    <t>24R</t>
  </si>
  <si>
    <t>Doprava - 4 patra</t>
  </si>
  <si>
    <t>1748959391</t>
  </si>
  <si>
    <t>25R</t>
  </si>
  <si>
    <t>Montáž interiérových parapetů - bez úpravy lože parapetu</t>
  </si>
  <si>
    <t>-2081824237</t>
  </si>
  <si>
    <t>(1,15)*(26+18+30+27)</t>
  </si>
  <si>
    <t>(1,15)*2+(1,15)*(2+1)+(1,15)*2+(1,1)*2</t>
  </si>
  <si>
    <t>Mezisoučet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</si>
</sst>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10" t="s">
        <v>14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0"/>
      <c r="AQ5" s="20"/>
      <c r="AR5" s="18"/>
      <c r="BE5" s="207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12" t="s">
        <v>17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0"/>
      <c r="AQ6" s="20"/>
      <c r="AR6" s="18"/>
      <c r="BE6" s="208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19</v>
      </c>
      <c r="AO7" s="20"/>
      <c r="AP7" s="20"/>
      <c r="AQ7" s="20"/>
      <c r="AR7" s="18"/>
      <c r="BE7" s="208"/>
      <c r="BS7" s="15" t="s">
        <v>6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E8" s="208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08"/>
      <c r="BS9" s="15" t="s">
        <v>6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08"/>
      <c r="BS10" s="15" t="s">
        <v>6</v>
      </c>
    </row>
    <row r="11" spans="2:71" s="1" customFormat="1" ht="18.4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19</v>
      </c>
      <c r="AO11" s="20"/>
      <c r="AP11" s="20"/>
      <c r="AQ11" s="20"/>
      <c r="AR11" s="18"/>
      <c r="BE11" s="208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08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29</v>
      </c>
      <c r="AO13" s="20"/>
      <c r="AP13" s="20"/>
      <c r="AQ13" s="20"/>
      <c r="AR13" s="18"/>
      <c r="BE13" s="208"/>
      <c r="BS13" s="15" t="s">
        <v>6</v>
      </c>
    </row>
    <row r="14" spans="2:71" ht="12.75">
      <c r="B14" s="19"/>
      <c r="C14" s="20"/>
      <c r="D14" s="20"/>
      <c r="E14" s="213" t="s">
        <v>29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08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08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08"/>
      <c r="BS16" s="15" t="s">
        <v>4</v>
      </c>
    </row>
    <row r="17" spans="2:71" s="1" customFormat="1" ht="18.4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19</v>
      </c>
      <c r="AO17" s="20"/>
      <c r="AP17" s="20"/>
      <c r="AQ17" s="20"/>
      <c r="AR17" s="18"/>
      <c r="BE17" s="208"/>
      <c r="BS17" s="15" t="s">
        <v>31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08"/>
      <c r="BS18" s="15" t="s">
        <v>6</v>
      </c>
    </row>
    <row r="19" spans="2:71" s="1" customFormat="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08"/>
      <c r="BS19" s="15" t="s">
        <v>6</v>
      </c>
    </row>
    <row r="20" spans="2:71" s="1" customFormat="1" ht="18.4" customHeight="1">
      <c r="B20" s="19"/>
      <c r="C20" s="20"/>
      <c r="D20" s="20"/>
      <c r="E20" s="25" t="s">
        <v>22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19</v>
      </c>
      <c r="AO20" s="20"/>
      <c r="AP20" s="20"/>
      <c r="AQ20" s="20"/>
      <c r="AR20" s="18"/>
      <c r="BE20" s="208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08"/>
    </row>
    <row r="22" spans="2:57" s="1" customFormat="1" ht="12" customHeight="1">
      <c r="B22" s="19"/>
      <c r="C22" s="20"/>
      <c r="D22" s="27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08"/>
    </row>
    <row r="23" spans="2:57" s="1" customFormat="1" ht="47.25" customHeight="1">
      <c r="B23" s="19"/>
      <c r="C23" s="20"/>
      <c r="D23" s="20"/>
      <c r="E23" s="215" t="s">
        <v>34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0"/>
      <c r="AP23" s="20"/>
      <c r="AQ23" s="20"/>
      <c r="AR23" s="18"/>
      <c r="BE23" s="208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08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08"/>
    </row>
    <row r="26" spans="1:57" s="2" customFormat="1" ht="25.9" customHeight="1">
      <c r="A26" s="32"/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16">
        <f>ROUND(AG54,2)</f>
        <v>0</v>
      </c>
      <c r="AL26" s="217"/>
      <c r="AM26" s="217"/>
      <c r="AN26" s="217"/>
      <c r="AO26" s="217"/>
      <c r="AP26" s="34"/>
      <c r="AQ26" s="34"/>
      <c r="AR26" s="37"/>
      <c r="BE26" s="208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08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18" t="s">
        <v>36</v>
      </c>
      <c r="M28" s="218"/>
      <c r="N28" s="218"/>
      <c r="O28" s="218"/>
      <c r="P28" s="218"/>
      <c r="Q28" s="34"/>
      <c r="R28" s="34"/>
      <c r="S28" s="34"/>
      <c r="T28" s="34"/>
      <c r="U28" s="34"/>
      <c r="V28" s="34"/>
      <c r="W28" s="218" t="s">
        <v>37</v>
      </c>
      <c r="X28" s="218"/>
      <c r="Y28" s="218"/>
      <c r="Z28" s="218"/>
      <c r="AA28" s="218"/>
      <c r="AB28" s="218"/>
      <c r="AC28" s="218"/>
      <c r="AD28" s="218"/>
      <c r="AE28" s="218"/>
      <c r="AF28" s="34"/>
      <c r="AG28" s="34"/>
      <c r="AH28" s="34"/>
      <c r="AI28" s="34"/>
      <c r="AJ28" s="34"/>
      <c r="AK28" s="218" t="s">
        <v>38</v>
      </c>
      <c r="AL28" s="218"/>
      <c r="AM28" s="218"/>
      <c r="AN28" s="218"/>
      <c r="AO28" s="218"/>
      <c r="AP28" s="34"/>
      <c r="AQ28" s="34"/>
      <c r="AR28" s="37"/>
      <c r="BE28" s="208"/>
    </row>
    <row r="29" spans="2:57" s="3" customFormat="1" ht="14.45" customHeight="1">
      <c r="B29" s="38"/>
      <c r="C29" s="39"/>
      <c r="D29" s="27" t="s">
        <v>39</v>
      </c>
      <c r="E29" s="39"/>
      <c r="F29" s="27" t="s">
        <v>40</v>
      </c>
      <c r="G29" s="39"/>
      <c r="H29" s="39"/>
      <c r="I29" s="39"/>
      <c r="J29" s="39"/>
      <c r="K29" s="39"/>
      <c r="L29" s="221">
        <v>0.21</v>
      </c>
      <c r="M29" s="220"/>
      <c r="N29" s="220"/>
      <c r="O29" s="220"/>
      <c r="P29" s="220"/>
      <c r="Q29" s="39"/>
      <c r="R29" s="39"/>
      <c r="S29" s="39"/>
      <c r="T29" s="39"/>
      <c r="U29" s="39"/>
      <c r="V29" s="39"/>
      <c r="W29" s="219">
        <f>ROUND(AZ54,2)</f>
        <v>0</v>
      </c>
      <c r="X29" s="220"/>
      <c r="Y29" s="220"/>
      <c r="Z29" s="220"/>
      <c r="AA29" s="220"/>
      <c r="AB29" s="220"/>
      <c r="AC29" s="220"/>
      <c r="AD29" s="220"/>
      <c r="AE29" s="220"/>
      <c r="AF29" s="39"/>
      <c r="AG29" s="39"/>
      <c r="AH29" s="39"/>
      <c r="AI29" s="39"/>
      <c r="AJ29" s="39"/>
      <c r="AK29" s="219">
        <f>ROUND(AV54,2)</f>
        <v>0</v>
      </c>
      <c r="AL29" s="220"/>
      <c r="AM29" s="220"/>
      <c r="AN29" s="220"/>
      <c r="AO29" s="220"/>
      <c r="AP29" s="39"/>
      <c r="AQ29" s="39"/>
      <c r="AR29" s="40"/>
      <c r="BE29" s="209"/>
    </row>
    <row r="30" spans="2:57" s="3" customFormat="1" ht="14.45" customHeight="1">
      <c r="B30" s="38"/>
      <c r="C30" s="39"/>
      <c r="D30" s="39"/>
      <c r="E30" s="39"/>
      <c r="F30" s="27" t="s">
        <v>41</v>
      </c>
      <c r="G30" s="39"/>
      <c r="H30" s="39"/>
      <c r="I30" s="39"/>
      <c r="J30" s="39"/>
      <c r="K30" s="39"/>
      <c r="L30" s="221">
        <v>0.15</v>
      </c>
      <c r="M30" s="220"/>
      <c r="N30" s="220"/>
      <c r="O30" s="220"/>
      <c r="P30" s="220"/>
      <c r="Q30" s="39"/>
      <c r="R30" s="39"/>
      <c r="S30" s="39"/>
      <c r="T30" s="39"/>
      <c r="U30" s="39"/>
      <c r="V30" s="39"/>
      <c r="W30" s="219">
        <f>ROUND(BA54,2)</f>
        <v>0</v>
      </c>
      <c r="X30" s="220"/>
      <c r="Y30" s="220"/>
      <c r="Z30" s="220"/>
      <c r="AA30" s="220"/>
      <c r="AB30" s="220"/>
      <c r="AC30" s="220"/>
      <c r="AD30" s="220"/>
      <c r="AE30" s="220"/>
      <c r="AF30" s="39"/>
      <c r="AG30" s="39"/>
      <c r="AH30" s="39"/>
      <c r="AI30" s="39"/>
      <c r="AJ30" s="39"/>
      <c r="AK30" s="219">
        <f>ROUND(AW54,2)</f>
        <v>0</v>
      </c>
      <c r="AL30" s="220"/>
      <c r="AM30" s="220"/>
      <c r="AN30" s="220"/>
      <c r="AO30" s="220"/>
      <c r="AP30" s="39"/>
      <c r="AQ30" s="39"/>
      <c r="AR30" s="40"/>
      <c r="BE30" s="209"/>
    </row>
    <row r="31" spans="2:57" s="3" customFormat="1" ht="14.45" customHeight="1" hidden="1">
      <c r="B31" s="38"/>
      <c r="C31" s="39"/>
      <c r="D31" s="39"/>
      <c r="E31" s="39"/>
      <c r="F31" s="27" t="s">
        <v>42</v>
      </c>
      <c r="G31" s="39"/>
      <c r="H31" s="39"/>
      <c r="I31" s="39"/>
      <c r="J31" s="39"/>
      <c r="K31" s="39"/>
      <c r="L31" s="221">
        <v>0.21</v>
      </c>
      <c r="M31" s="220"/>
      <c r="N31" s="220"/>
      <c r="O31" s="220"/>
      <c r="P31" s="220"/>
      <c r="Q31" s="39"/>
      <c r="R31" s="39"/>
      <c r="S31" s="39"/>
      <c r="T31" s="39"/>
      <c r="U31" s="39"/>
      <c r="V31" s="39"/>
      <c r="W31" s="219">
        <f>ROUND(BB54,2)</f>
        <v>0</v>
      </c>
      <c r="X31" s="220"/>
      <c r="Y31" s="220"/>
      <c r="Z31" s="220"/>
      <c r="AA31" s="220"/>
      <c r="AB31" s="220"/>
      <c r="AC31" s="220"/>
      <c r="AD31" s="220"/>
      <c r="AE31" s="220"/>
      <c r="AF31" s="39"/>
      <c r="AG31" s="39"/>
      <c r="AH31" s="39"/>
      <c r="AI31" s="39"/>
      <c r="AJ31" s="39"/>
      <c r="AK31" s="219">
        <v>0</v>
      </c>
      <c r="AL31" s="220"/>
      <c r="AM31" s="220"/>
      <c r="AN31" s="220"/>
      <c r="AO31" s="220"/>
      <c r="AP31" s="39"/>
      <c r="AQ31" s="39"/>
      <c r="AR31" s="40"/>
      <c r="BE31" s="209"/>
    </row>
    <row r="32" spans="2:57" s="3" customFormat="1" ht="14.45" customHeight="1" hidden="1">
      <c r="B32" s="38"/>
      <c r="C32" s="39"/>
      <c r="D32" s="39"/>
      <c r="E32" s="39"/>
      <c r="F32" s="27" t="s">
        <v>43</v>
      </c>
      <c r="G32" s="39"/>
      <c r="H32" s="39"/>
      <c r="I32" s="39"/>
      <c r="J32" s="39"/>
      <c r="K32" s="39"/>
      <c r="L32" s="221">
        <v>0.15</v>
      </c>
      <c r="M32" s="220"/>
      <c r="N32" s="220"/>
      <c r="O32" s="220"/>
      <c r="P32" s="220"/>
      <c r="Q32" s="39"/>
      <c r="R32" s="39"/>
      <c r="S32" s="39"/>
      <c r="T32" s="39"/>
      <c r="U32" s="39"/>
      <c r="V32" s="39"/>
      <c r="W32" s="219">
        <f>ROUND(BC54,2)</f>
        <v>0</v>
      </c>
      <c r="X32" s="220"/>
      <c r="Y32" s="220"/>
      <c r="Z32" s="220"/>
      <c r="AA32" s="220"/>
      <c r="AB32" s="220"/>
      <c r="AC32" s="220"/>
      <c r="AD32" s="220"/>
      <c r="AE32" s="220"/>
      <c r="AF32" s="39"/>
      <c r="AG32" s="39"/>
      <c r="AH32" s="39"/>
      <c r="AI32" s="39"/>
      <c r="AJ32" s="39"/>
      <c r="AK32" s="219">
        <v>0</v>
      </c>
      <c r="AL32" s="220"/>
      <c r="AM32" s="220"/>
      <c r="AN32" s="220"/>
      <c r="AO32" s="220"/>
      <c r="AP32" s="39"/>
      <c r="AQ32" s="39"/>
      <c r="AR32" s="40"/>
      <c r="BE32" s="209"/>
    </row>
    <row r="33" spans="2:44" s="3" customFormat="1" ht="14.45" customHeight="1" hidden="1">
      <c r="B33" s="38"/>
      <c r="C33" s="39"/>
      <c r="D33" s="39"/>
      <c r="E33" s="39"/>
      <c r="F33" s="27" t="s">
        <v>44</v>
      </c>
      <c r="G33" s="39"/>
      <c r="H33" s="39"/>
      <c r="I33" s="39"/>
      <c r="J33" s="39"/>
      <c r="K33" s="39"/>
      <c r="L33" s="221">
        <v>0</v>
      </c>
      <c r="M33" s="220"/>
      <c r="N33" s="220"/>
      <c r="O33" s="220"/>
      <c r="P33" s="220"/>
      <c r="Q33" s="39"/>
      <c r="R33" s="39"/>
      <c r="S33" s="39"/>
      <c r="T33" s="39"/>
      <c r="U33" s="39"/>
      <c r="V33" s="39"/>
      <c r="W33" s="219">
        <f>ROUND(BD54,2)</f>
        <v>0</v>
      </c>
      <c r="X33" s="220"/>
      <c r="Y33" s="220"/>
      <c r="Z33" s="220"/>
      <c r="AA33" s="220"/>
      <c r="AB33" s="220"/>
      <c r="AC33" s="220"/>
      <c r="AD33" s="220"/>
      <c r="AE33" s="220"/>
      <c r="AF33" s="39"/>
      <c r="AG33" s="39"/>
      <c r="AH33" s="39"/>
      <c r="AI33" s="39"/>
      <c r="AJ33" s="39"/>
      <c r="AK33" s="219">
        <v>0</v>
      </c>
      <c r="AL33" s="220"/>
      <c r="AM33" s="220"/>
      <c r="AN33" s="220"/>
      <c r="AO33" s="220"/>
      <c r="AP33" s="39"/>
      <c r="AQ33" s="39"/>
      <c r="AR33" s="40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2"/>
    </row>
    <row r="35" spans="1:57" s="2" customFormat="1" ht="25.9" customHeight="1">
      <c r="A35" s="32"/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22" t="s">
        <v>47</v>
      </c>
      <c r="Y35" s="223"/>
      <c r="Z35" s="223"/>
      <c r="AA35" s="223"/>
      <c r="AB35" s="223"/>
      <c r="AC35" s="43"/>
      <c r="AD35" s="43"/>
      <c r="AE35" s="43"/>
      <c r="AF35" s="43"/>
      <c r="AG35" s="43"/>
      <c r="AH35" s="43"/>
      <c r="AI35" s="43"/>
      <c r="AJ35" s="43"/>
      <c r="AK35" s="224">
        <f>SUM(AK26:AK33)</f>
        <v>0</v>
      </c>
      <c r="AL35" s="223"/>
      <c r="AM35" s="223"/>
      <c r="AN35" s="223"/>
      <c r="AO35" s="225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6.95" customHeight="1">
      <c r="A37" s="3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  <c r="BE37" s="32"/>
    </row>
    <row r="41" spans="1:57" s="2" customFormat="1" ht="6.95" customHeight="1">
      <c r="A41" s="3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  <c r="BE41" s="32"/>
    </row>
    <row r="42" spans="1:57" s="2" customFormat="1" ht="24.95" customHeight="1">
      <c r="A42" s="32"/>
      <c r="B42" s="33"/>
      <c r="C42" s="21" t="s">
        <v>48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BE42" s="32"/>
    </row>
    <row r="43" spans="1:57" s="2" customFormat="1" ht="6.95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BE43" s="32"/>
    </row>
    <row r="44" spans="2:44" s="4" customFormat="1" ht="12" customHeight="1">
      <c r="B44" s="49"/>
      <c r="C44" s="27" t="s">
        <v>13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P2210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5" customFormat="1" ht="36.95" customHeight="1">
      <c r="B45" s="52"/>
      <c r="C45" s="53" t="s">
        <v>16</v>
      </c>
      <c r="D45" s="54"/>
      <c r="E45" s="54"/>
      <c r="F45" s="54"/>
      <c r="G45" s="54"/>
      <c r="H45" s="54"/>
      <c r="I45" s="54"/>
      <c r="J45" s="54"/>
      <c r="K45" s="54"/>
      <c r="L45" s="226" t="str">
        <f>K6</f>
        <v>Klatovská 200G</v>
      </c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54"/>
      <c r="AQ45" s="54"/>
      <c r="AR45" s="55"/>
    </row>
    <row r="46" spans="1:57" s="2" customFormat="1" ht="6.95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BE46" s="32"/>
    </row>
    <row r="47" spans="1:57" s="2" customFormat="1" ht="12" customHeight="1">
      <c r="A47" s="32"/>
      <c r="B47" s="33"/>
      <c r="C47" s="27" t="s">
        <v>21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23</v>
      </c>
      <c r="AJ47" s="34"/>
      <c r="AK47" s="34"/>
      <c r="AL47" s="34"/>
      <c r="AM47" s="228" t="str">
        <f>IF(AN8="","",AN8)</f>
        <v>30. 3. 2022</v>
      </c>
      <c r="AN47" s="228"/>
      <c r="AO47" s="34"/>
      <c r="AP47" s="34"/>
      <c r="AQ47" s="34"/>
      <c r="AR47" s="37"/>
      <c r="BE47" s="32"/>
    </row>
    <row r="48" spans="1:57" s="2" customFormat="1" ht="6.95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BE48" s="32"/>
    </row>
    <row r="49" spans="1:57" s="2" customFormat="1" ht="15.2" customHeight="1">
      <c r="A49" s="32"/>
      <c r="B49" s="33"/>
      <c r="C49" s="27" t="s">
        <v>25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30</v>
      </c>
      <c r="AJ49" s="34"/>
      <c r="AK49" s="34"/>
      <c r="AL49" s="34"/>
      <c r="AM49" s="229" t="str">
        <f>IF(E17="","",E17)</f>
        <v xml:space="preserve"> </v>
      </c>
      <c r="AN49" s="230"/>
      <c r="AO49" s="230"/>
      <c r="AP49" s="230"/>
      <c r="AQ49" s="34"/>
      <c r="AR49" s="37"/>
      <c r="AS49" s="231" t="s">
        <v>49</v>
      </c>
      <c r="AT49" s="232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32"/>
    </row>
    <row r="50" spans="1:57" s="2" customFormat="1" ht="15.2" customHeight="1">
      <c r="A50" s="32"/>
      <c r="B50" s="33"/>
      <c r="C50" s="27" t="s">
        <v>28</v>
      </c>
      <c r="D50" s="34"/>
      <c r="E50" s="34"/>
      <c r="F50" s="34"/>
      <c r="G50" s="34"/>
      <c r="H50" s="34"/>
      <c r="I50" s="34"/>
      <c r="J50" s="34"/>
      <c r="K50" s="34"/>
      <c r="L50" s="50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32</v>
      </c>
      <c r="AJ50" s="34"/>
      <c r="AK50" s="34"/>
      <c r="AL50" s="34"/>
      <c r="AM50" s="229" t="str">
        <f>IF(E20="","",E20)</f>
        <v xml:space="preserve"> </v>
      </c>
      <c r="AN50" s="230"/>
      <c r="AO50" s="230"/>
      <c r="AP50" s="230"/>
      <c r="AQ50" s="34"/>
      <c r="AR50" s="37"/>
      <c r="AS50" s="233"/>
      <c r="AT50" s="234"/>
      <c r="AU50" s="60"/>
      <c r="AV50" s="60"/>
      <c r="AW50" s="60"/>
      <c r="AX50" s="60"/>
      <c r="AY50" s="60"/>
      <c r="AZ50" s="60"/>
      <c r="BA50" s="60"/>
      <c r="BB50" s="60"/>
      <c r="BC50" s="60"/>
      <c r="BD50" s="61"/>
      <c r="BE50" s="32"/>
    </row>
    <row r="51" spans="1:57" s="2" customFormat="1" ht="10.9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35"/>
      <c r="AT51" s="236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32"/>
    </row>
    <row r="52" spans="1:57" s="2" customFormat="1" ht="29.25" customHeight="1">
      <c r="A52" s="32"/>
      <c r="B52" s="33"/>
      <c r="C52" s="237" t="s">
        <v>50</v>
      </c>
      <c r="D52" s="238"/>
      <c r="E52" s="238"/>
      <c r="F52" s="238"/>
      <c r="G52" s="238"/>
      <c r="H52" s="64"/>
      <c r="I52" s="239" t="s">
        <v>51</v>
      </c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40" t="s">
        <v>52</v>
      </c>
      <c r="AH52" s="238"/>
      <c r="AI52" s="238"/>
      <c r="AJ52" s="238"/>
      <c r="AK52" s="238"/>
      <c r="AL52" s="238"/>
      <c r="AM52" s="238"/>
      <c r="AN52" s="239" t="s">
        <v>53</v>
      </c>
      <c r="AO52" s="238"/>
      <c r="AP52" s="238"/>
      <c r="AQ52" s="65" t="s">
        <v>54</v>
      </c>
      <c r="AR52" s="37"/>
      <c r="AS52" s="66" t="s">
        <v>55</v>
      </c>
      <c r="AT52" s="67" t="s">
        <v>56</v>
      </c>
      <c r="AU52" s="67" t="s">
        <v>57</v>
      </c>
      <c r="AV52" s="67" t="s">
        <v>58</v>
      </c>
      <c r="AW52" s="67" t="s">
        <v>59</v>
      </c>
      <c r="AX52" s="67" t="s">
        <v>60</v>
      </c>
      <c r="AY52" s="67" t="s">
        <v>61</v>
      </c>
      <c r="AZ52" s="67" t="s">
        <v>62</v>
      </c>
      <c r="BA52" s="67" t="s">
        <v>63</v>
      </c>
      <c r="BB52" s="67" t="s">
        <v>64</v>
      </c>
      <c r="BC52" s="67" t="s">
        <v>65</v>
      </c>
      <c r="BD52" s="68" t="s">
        <v>66</v>
      </c>
      <c r="BE52" s="32"/>
    </row>
    <row r="53" spans="1:57" s="2" customFormat="1" ht="10.9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  <c r="BE53" s="32"/>
    </row>
    <row r="54" spans="2:90" s="6" customFormat="1" ht="32.45" customHeight="1">
      <c r="B54" s="72"/>
      <c r="C54" s="73" t="s">
        <v>67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244">
        <f>ROUND(SUM(AG55:AG57),2)</f>
        <v>0</v>
      </c>
      <c r="AH54" s="244"/>
      <c r="AI54" s="244"/>
      <c r="AJ54" s="244"/>
      <c r="AK54" s="244"/>
      <c r="AL54" s="244"/>
      <c r="AM54" s="244"/>
      <c r="AN54" s="245">
        <f>SUM(AG54,AT54)</f>
        <v>0</v>
      </c>
      <c r="AO54" s="245"/>
      <c r="AP54" s="245"/>
      <c r="AQ54" s="76" t="s">
        <v>19</v>
      </c>
      <c r="AR54" s="77"/>
      <c r="AS54" s="78">
        <f>ROUND(SUM(AS55:AS57),2)</f>
        <v>0</v>
      </c>
      <c r="AT54" s="79">
        <f>ROUND(SUM(AV54:AW54),2)</f>
        <v>0</v>
      </c>
      <c r="AU54" s="80">
        <f>ROUND(SUM(AU55:AU57),5)</f>
        <v>0</v>
      </c>
      <c r="AV54" s="79">
        <f>ROUND(AZ54*L29,2)</f>
        <v>0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>ROUND(SUM(AZ55:AZ57),2)</f>
        <v>0</v>
      </c>
      <c r="BA54" s="79">
        <f>ROUND(SUM(BA55:BA57),2)</f>
        <v>0</v>
      </c>
      <c r="BB54" s="79">
        <f>ROUND(SUM(BB55:BB57),2)</f>
        <v>0</v>
      </c>
      <c r="BC54" s="79">
        <f>ROUND(SUM(BC55:BC57),2)</f>
        <v>0</v>
      </c>
      <c r="BD54" s="81">
        <f>ROUND(SUM(BD55:BD57),2)</f>
        <v>0</v>
      </c>
      <c r="BS54" s="82" t="s">
        <v>68</v>
      </c>
      <c r="BT54" s="82" t="s">
        <v>69</v>
      </c>
      <c r="BU54" s="83" t="s">
        <v>70</v>
      </c>
      <c r="BV54" s="82" t="s">
        <v>71</v>
      </c>
      <c r="BW54" s="82" t="s">
        <v>5</v>
      </c>
      <c r="BX54" s="82" t="s">
        <v>72</v>
      </c>
      <c r="CL54" s="82" t="s">
        <v>19</v>
      </c>
    </row>
    <row r="55" spans="1:91" s="7" customFormat="1" ht="16.5" customHeight="1">
      <c r="A55" s="84" t="s">
        <v>73</v>
      </c>
      <c r="B55" s="85"/>
      <c r="C55" s="86"/>
      <c r="D55" s="243" t="s">
        <v>74</v>
      </c>
      <c r="E55" s="243"/>
      <c r="F55" s="243"/>
      <c r="G55" s="243"/>
      <c r="H55" s="243"/>
      <c r="I55" s="87"/>
      <c r="J55" s="243" t="s">
        <v>75</v>
      </c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1">
        <f>'A - Výpis oken'!J30</f>
        <v>0</v>
      </c>
      <c r="AH55" s="242"/>
      <c r="AI55" s="242"/>
      <c r="AJ55" s="242"/>
      <c r="AK55" s="242"/>
      <c r="AL55" s="242"/>
      <c r="AM55" s="242"/>
      <c r="AN55" s="241">
        <f>SUM(AG55,AT55)</f>
        <v>0</v>
      </c>
      <c r="AO55" s="242"/>
      <c r="AP55" s="242"/>
      <c r="AQ55" s="88" t="s">
        <v>76</v>
      </c>
      <c r="AR55" s="89"/>
      <c r="AS55" s="90">
        <v>0</v>
      </c>
      <c r="AT55" s="91">
        <f>ROUND(SUM(AV55:AW55),2)</f>
        <v>0</v>
      </c>
      <c r="AU55" s="92">
        <f>'A - Výpis oken'!P80</f>
        <v>0</v>
      </c>
      <c r="AV55" s="91">
        <f>'A - Výpis oken'!J33</f>
        <v>0</v>
      </c>
      <c r="AW55" s="91">
        <f>'A - Výpis oken'!J34</f>
        <v>0</v>
      </c>
      <c r="AX55" s="91">
        <f>'A - Výpis oken'!J35</f>
        <v>0</v>
      </c>
      <c r="AY55" s="91">
        <f>'A - Výpis oken'!J36</f>
        <v>0</v>
      </c>
      <c r="AZ55" s="91">
        <f>'A - Výpis oken'!F33</f>
        <v>0</v>
      </c>
      <c r="BA55" s="91">
        <f>'A - Výpis oken'!F34</f>
        <v>0</v>
      </c>
      <c r="BB55" s="91">
        <f>'A - Výpis oken'!F35</f>
        <v>0</v>
      </c>
      <c r="BC55" s="91">
        <f>'A - Výpis oken'!F36</f>
        <v>0</v>
      </c>
      <c r="BD55" s="93">
        <f>'A - Výpis oken'!F37</f>
        <v>0</v>
      </c>
      <c r="BT55" s="94" t="s">
        <v>77</v>
      </c>
      <c r="BV55" s="94" t="s">
        <v>71</v>
      </c>
      <c r="BW55" s="94" t="s">
        <v>78</v>
      </c>
      <c r="BX55" s="94" t="s">
        <v>5</v>
      </c>
      <c r="CL55" s="94" t="s">
        <v>19</v>
      </c>
      <c r="CM55" s="94" t="s">
        <v>79</v>
      </c>
    </row>
    <row r="56" spans="1:91" s="7" customFormat="1" ht="16.5" customHeight="1">
      <c r="A56" s="84" t="s">
        <v>73</v>
      </c>
      <c r="B56" s="85"/>
      <c r="C56" s="86"/>
      <c r="D56" s="243" t="s">
        <v>80</v>
      </c>
      <c r="E56" s="243"/>
      <c r="F56" s="243"/>
      <c r="G56" s="243"/>
      <c r="H56" s="243"/>
      <c r="I56" s="87"/>
      <c r="J56" s="243" t="s">
        <v>81</v>
      </c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1">
        <f>'B - Výpis dveří'!J30</f>
        <v>0</v>
      </c>
      <c r="AH56" s="242"/>
      <c r="AI56" s="242"/>
      <c r="AJ56" s="242"/>
      <c r="AK56" s="242"/>
      <c r="AL56" s="242"/>
      <c r="AM56" s="242"/>
      <c r="AN56" s="241">
        <f>SUM(AG56,AT56)</f>
        <v>0</v>
      </c>
      <c r="AO56" s="242"/>
      <c r="AP56" s="242"/>
      <c r="AQ56" s="88" t="s">
        <v>76</v>
      </c>
      <c r="AR56" s="89"/>
      <c r="AS56" s="90">
        <v>0</v>
      </c>
      <c r="AT56" s="91">
        <f>ROUND(SUM(AV56:AW56),2)</f>
        <v>0</v>
      </c>
      <c r="AU56" s="92">
        <f>'B - Výpis dveří'!P80</f>
        <v>0</v>
      </c>
      <c r="AV56" s="91">
        <f>'B - Výpis dveří'!J33</f>
        <v>0</v>
      </c>
      <c r="AW56" s="91">
        <f>'B - Výpis dveří'!J34</f>
        <v>0</v>
      </c>
      <c r="AX56" s="91">
        <f>'B - Výpis dveří'!J35</f>
        <v>0</v>
      </c>
      <c r="AY56" s="91">
        <f>'B - Výpis dveří'!J36</f>
        <v>0</v>
      </c>
      <c r="AZ56" s="91">
        <f>'B - Výpis dveří'!F33</f>
        <v>0</v>
      </c>
      <c r="BA56" s="91">
        <f>'B - Výpis dveří'!F34</f>
        <v>0</v>
      </c>
      <c r="BB56" s="91">
        <f>'B - Výpis dveří'!F35</f>
        <v>0</v>
      </c>
      <c r="BC56" s="91">
        <f>'B - Výpis dveří'!F36</f>
        <v>0</v>
      </c>
      <c r="BD56" s="93">
        <f>'B - Výpis dveří'!F37</f>
        <v>0</v>
      </c>
      <c r="BT56" s="94" t="s">
        <v>77</v>
      </c>
      <c r="BV56" s="94" t="s">
        <v>71</v>
      </c>
      <c r="BW56" s="94" t="s">
        <v>82</v>
      </c>
      <c r="BX56" s="94" t="s">
        <v>5</v>
      </c>
      <c r="CL56" s="94" t="s">
        <v>19</v>
      </c>
      <c r="CM56" s="94" t="s">
        <v>79</v>
      </c>
    </row>
    <row r="57" spans="1:91" s="7" customFormat="1" ht="16.5" customHeight="1">
      <c r="A57" s="84" t="s">
        <v>73</v>
      </c>
      <c r="B57" s="85"/>
      <c r="C57" s="86"/>
      <c r="D57" s="243" t="s">
        <v>83</v>
      </c>
      <c r="E57" s="243"/>
      <c r="F57" s="243"/>
      <c r="G57" s="243"/>
      <c r="H57" s="243"/>
      <c r="I57" s="87"/>
      <c r="J57" s="243" t="s">
        <v>84</v>
      </c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1">
        <f>'C - Práce společné pro dv...'!J30</f>
        <v>0</v>
      </c>
      <c r="AH57" s="242"/>
      <c r="AI57" s="242"/>
      <c r="AJ57" s="242"/>
      <c r="AK57" s="242"/>
      <c r="AL57" s="242"/>
      <c r="AM57" s="242"/>
      <c r="AN57" s="241">
        <f>SUM(AG57,AT57)</f>
        <v>0</v>
      </c>
      <c r="AO57" s="242"/>
      <c r="AP57" s="242"/>
      <c r="AQ57" s="88" t="s">
        <v>76</v>
      </c>
      <c r="AR57" s="89"/>
      <c r="AS57" s="95">
        <v>0</v>
      </c>
      <c r="AT57" s="96">
        <f>ROUND(SUM(AV57:AW57),2)</f>
        <v>0</v>
      </c>
      <c r="AU57" s="97">
        <f>'C - Práce společné pro dv...'!P80</f>
        <v>0</v>
      </c>
      <c r="AV57" s="96">
        <f>'C - Práce společné pro dv...'!J33</f>
        <v>0</v>
      </c>
      <c r="AW57" s="96">
        <f>'C - Práce společné pro dv...'!J34</f>
        <v>0</v>
      </c>
      <c r="AX57" s="96">
        <f>'C - Práce společné pro dv...'!J35</f>
        <v>0</v>
      </c>
      <c r="AY57" s="96">
        <f>'C - Práce společné pro dv...'!J36</f>
        <v>0</v>
      </c>
      <c r="AZ57" s="96">
        <f>'C - Práce společné pro dv...'!F33</f>
        <v>0</v>
      </c>
      <c r="BA57" s="96">
        <f>'C - Práce společné pro dv...'!F34</f>
        <v>0</v>
      </c>
      <c r="BB57" s="96">
        <f>'C - Práce společné pro dv...'!F35</f>
        <v>0</v>
      </c>
      <c r="BC57" s="96">
        <f>'C - Práce společné pro dv...'!F36</f>
        <v>0</v>
      </c>
      <c r="BD57" s="98">
        <f>'C - Práce společné pro dv...'!F37</f>
        <v>0</v>
      </c>
      <c r="BT57" s="94" t="s">
        <v>77</v>
      </c>
      <c r="BV57" s="94" t="s">
        <v>71</v>
      </c>
      <c r="BW57" s="94" t="s">
        <v>85</v>
      </c>
      <c r="BX57" s="94" t="s">
        <v>5</v>
      </c>
      <c r="CL57" s="94" t="s">
        <v>19</v>
      </c>
      <c r="CM57" s="94" t="s">
        <v>79</v>
      </c>
    </row>
    <row r="58" spans="1:57" s="2" customFormat="1" ht="30" customHeight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7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  <row r="59" spans="1:57" s="2" customFormat="1" ht="6.95" customHeight="1">
      <c r="A59" s="32"/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37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</sheetData>
  <sheetProtection algorithmName="SHA-512" hashValue="kUMA6fa139d6trehwX8j10A9OyMNxPSON/TQWkGA0NnE8PBhG0zLhwINPU9s8dBz9Xlc47sX9dNjGtu843Ur2w==" saltValue="32feDM92oB5EGWJuokemJkxjLynfX8/ERjdrxleKOTWvq3TJaBG3j/RF1HsnkVoX89K2FxKwoHyYQTnUcno2/Q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A - Výpis oken'!C2" display="/"/>
    <hyperlink ref="A56" location="'B - Výpis dveří'!C2" display="/"/>
    <hyperlink ref="A57" location="'C - Práce společné pro d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5" t="s">
        <v>78</v>
      </c>
    </row>
    <row r="3" spans="2:46" s="1" customFormat="1" ht="6.9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8"/>
      <c r="AT3" s="15" t="s">
        <v>79</v>
      </c>
    </row>
    <row r="4" spans="2:46" s="1" customFormat="1" ht="24.95" customHeight="1">
      <c r="B4" s="18"/>
      <c r="D4" s="101" t="s">
        <v>86</v>
      </c>
      <c r="L4" s="18"/>
      <c r="M4" s="102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03" t="s">
        <v>16</v>
      </c>
      <c r="L6" s="18"/>
    </row>
    <row r="7" spans="2:12" s="1" customFormat="1" ht="16.5" customHeight="1">
      <c r="B7" s="18"/>
      <c r="E7" s="247" t="str">
        <f>'Rekapitulace stavby'!K6</f>
        <v>Klatovská 200G</v>
      </c>
      <c r="F7" s="248"/>
      <c r="G7" s="248"/>
      <c r="H7" s="248"/>
      <c r="L7" s="18"/>
    </row>
    <row r="8" spans="1:31" s="2" customFormat="1" ht="12" customHeight="1">
      <c r="A8" s="32"/>
      <c r="B8" s="37"/>
      <c r="C8" s="32"/>
      <c r="D8" s="103" t="s">
        <v>87</v>
      </c>
      <c r="E8" s="32"/>
      <c r="F8" s="32"/>
      <c r="G8" s="32"/>
      <c r="H8" s="32"/>
      <c r="I8" s="32"/>
      <c r="J8" s="32"/>
      <c r="K8" s="32"/>
      <c r="L8" s="104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49" t="s">
        <v>88</v>
      </c>
      <c r="F9" s="250"/>
      <c r="G9" s="250"/>
      <c r="H9" s="250"/>
      <c r="I9" s="32"/>
      <c r="J9" s="32"/>
      <c r="K9" s="32"/>
      <c r="L9" s="104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104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03" t="s">
        <v>18</v>
      </c>
      <c r="E11" s="32"/>
      <c r="F11" s="105" t="s">
        <v>19</v>
      </c>
      <c r="G11" s="32"/>
      <c r="H11" s="32"/>
      <c r="I11" s="103" t="s">
        <v>20</v>
      </c>
      <c r="J11" s="105" t="s">
        <v>19</v>
      </c>
      <c r="K11" s="32"/>
      <c r="L11" s="104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3" t="s">
        <v>21</v>
      </c>
      <c r="E12" s="32"/>
      <c r="F12" s="105" t="s">
        <v>22</v>
      </c>
      <c r="G12" s="32"/>
      <c r="H12" s="32"/>
      <c r="I12" s="103" t="s">
        <v>23</v>
      </c>
      <c r="J12" s="106" t="str">
        <f>'Rekapitulace stavby'!AN8</f>
        <v>30. 3. 2022</v>
      </c>
      <c r="K12" s="32"/>
      <c r="L12" s="104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10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03" t="s">
        <v>25</v>
      </c>
      <c r="E14" s="32"/>
      <c r="F14" s="32"/>
      <c r="G14" s="32"/>
      <c r="H14" s="32"/>
      <c r="I14" s="103" t="s">
        <v>26</v>
      </c>
      <c r="J14" s="105" t="str">
        <f>IF('Rekapitulace stavby'!AN10="","",'Rekapitulace stavby'!AN10)</f>
        <v/>
      </c>
      <c r="K14" s="32"/>
      <c r="L14" s="10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5" t="str">
        <f>IF('Rekapitulace stavby'!E11="","",'Rekapitulace stavby'!E11)</f>
        <v xml:space="preserve"> </v>
      </c>
      <c r="F15" s="32"/>
      <c r="G15" s="32"/>
      <c r="H15" s="32"/>
      <c r="I15" s="103" t="s">
        <v>27</v>
      </c>
      <c r="J15" s="105" t="str">
        <f>IF('Rekapitulace stavby'!AN11="","",'Rekapitulace stavby'!AN11)</f>
        <v/>
      </c>
      <c r="K15" s="32"/>
      <c r="L15" s="104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104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3" t="s">
        <v>28</v>
      </c>
      <c r="E17" s="32"/>
      <c r="F17" s="32"/>
      <c r="G17" s="32"/>
      <c r="H17" s="32"/>
      <c r="I17" s="103" t="s">
        <v>26</v>
      </c>
      <c r="J17" s="28" t="str">
        <f>'Rekapitulace stavby'!AN13</f>
        <v>Vyplň údaj</v>
      </c>
      <c r="K17" s="32"/>
      <c r="L17" s="104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51" t="str">
        <f>'Rekapitulace stavby'!E14</f>
        <v>Vyplň údaj</v>
      </c>
      <c r="F18" s="252"/>
      <c r="G18" s="252"/>
      <c r="H18" s="252"/>
      <c r="I18" s="103" t="s">
        <v>27</v>
      </c>
      <c r="J18" s="28" t="str">
        <f>'Rekapitulace stavby'!AN14</f>
        <v>Vyplň údaj</v>
      </c>
      <c r="K18" s="32"/>
      <c r="L18" s="10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10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3" t="s">
        <v>30</v>
      </c>
      <c r="E20" s="32"/>
      <c r="F20" s="32"/>
      <c r="G20" s="32"/>
      <c r="H20" s="32"/>
      <c r="I20" s="103" t="s">
        <v>26</v>
      </c>
      <c r="J20" s="105" t="str">
        <f>IF('Rekapitulace stavby'!AN16="","",'Rekapitulace stavby'!AN16)</f>
        <v/>
      </c>
      <c r="K20" s="32"/>
      <c r="L20" s="10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5" t="str">
        <f>IF('Rekapitulace stavby'!E17="","",'Rekapitulace stavby'!E17)</f>
        <v xml:space="preserve"> </v>
      </c>
      <c r="F21" s="32"/>
      <c r="G21" s="32"/>
      <c r="H21" s="32"/>
      <c r="I21" s="103" t="s">
        <v>27</v>
      </c>
      <c r="J21" s="105" t="str">
        <f>IF('Rekapitulace stavby'!AN17="","",'Rekapitulace stavby'!AN17)</f>
        <v/>
      </c>
      <c r="K21" s="32"/>
      <c r="L21" s="104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104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3" t="s">
        <v>32</v>
      </c>
      <c r="E23" s="32"/>
      <c r="F23" s="32"/>
      <c r="G23" s="32"/>
      <c r="H23" s="32"/>
      <c r="I23" s="103" t="s">
        <v>26</v>
      </c>
      <c r="J23" s="105" t="str">
        <f>IF('Rekapitulace stavby'!AN19="","",'Rekapitulace stavby'!AN19)</f>
        <v/>
      </c>
      <c r="K23" s="32"/>
      <c r="L23" s="104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5" t="str">
        <f>IF('Rekapitulace stavby'!E20="","",'Rekapitulace stavby'!E20)</f>
        <v xml:space="preserve"> </v>
      </c>
      <c r="F24" s="32"/>
      <c r="G24" s="32"/>
      <c r="H24" s="32"/>
      <c r="I24" s="103" t="s">
        <v>27</v>
      </c>
      <c r="J24" s="105" t="str">
        <f>IF('Rekapitulace stavby'!AN20="","",'Rekapitulace stavby'!AN20)</f>
        <v/>
      </c>
      <c r="K24" s="32"/>
      <c r="L24" s="10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104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3" t="s">
        <v>33</v>
      </c>
      <c r="E26" s="32"/>
      <c r="F26" s="32"/>
      <c r="G26" s="32"/>
      <c r="H26" s="32"/>
      <c r="I26" s="32"/>
      <c r="J26" s="32"/>
      <c r="K26" s="32"/>
      <c r="L26" s="10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7"/>
      <c r="B27" s="108"/>
      <c r="C27" s="107"/>
      <c r="D27" s="107"/>
      <c r="E27" s="253" t="s">
        <v>19</v>
      </c>
      <c r="F27" s="253"/>
      <c r="G27" s="253"/>
      <c r="H27" s="253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10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0"/>
      <c r="E29" s="110"/>
      <c r="F29" s="110"/>
      <c r="G29" s="110"/>
      <c r="H29" s="110"/>
      <c r="I29" s="110"/>
      <c r="J29" s="110"/>
      <c r="K29" s="110"/>
      <c r="L29" s="10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1" t="s">
        <v>35</v>
      </c>
      <c r="E30" s="32"/>
      <c r="F30" s="32"/>
      <c r="G30" s="32"/>
      <c r="H30" s="32"/>
      <c r="I30" s="32"/>
      <c r="J30" s="112">
        <f>ROUND(J80,2)</f>
        <v>0</v>
      </c>
      <c r="K30" s="32"/>
      <c r="L30" s="10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10"/>
      <c r="E31" s="110"/>
      <c r="F31" s="110"/>
      <c r="G31" s="110"/>
      <c r="H31" s="110"/>
      <c r="I31" s="110"/>
      <c r="J31" s="110"/>
      <c r="K31" s="110"/>
      <c r="L31" s="104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13" t="s">
        <v>37</v>
      </c>
      <c r="G32" s="32"/>
      <c r="H32" s="32"/>
      <c r="I32" s="113" t="s">
        <v>36</v>
      </c>
      <c r="J32" s="113" t="s">
        <v>38</v>
      </c>
      <c r="K32" s="32"/>
      <c r="L32" s="104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14" t="s">
        <v>39</v>
      </c>
      <c r="E33" s="103" t="s">
        <v>40</v>
      </c>
      <c r="F33" s="115">
        <f>ROUND((SUM(BE80:BE99)),2)</f>
        <v>0</v>
      </c>
      <c r="G33" s="32"/>
      <c r="H33" s="32"/>
      <c r="I33" s="116">
        <v>0.21</v>
      </c>
      <c r="J33" s="115">
        <f>ROUND(((SUM(BE80:BE99))*I33),2)</f>
        <v>0</v>
      </c>
      <c r="K33" s="32"/>
      <c r="L33" s="104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03" t="s">
        <v>41</v>
      </c>
      <c r="F34" s="115">
        <f>ROUND((SUM(BF80:BF99)),2)</f>
        <v>0</v>
      </c>
      <c r="G34" s="32"/>
      <c r="H34" s="32"/>
      <c r="I34" s="116">
        <v>0.15</v>
      </c>
      <c r="J34" s="115">
        <f>ROUND(((SUM(BF80:BF99))*I34),2)</f>
        <v>0</v>
      </c>
      <c r="K34" s="32"/>
      <c r="L34" s="104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03" t="s">
        <v>42</v>
      </c>
      <c r="F35" s="115">
        <f>ROUND((SUM(BG80:BG99)),2)</f>
        <v>0</v>
      </c>
      <c r="G35" s="32"/>
      <c r="H35" s="32"/>
      <c r="I35" s="116">
        <v>0.21</v>
      </c>
      <c r="J35" s="115">
        <f>0</f>
        <v>0</v>
      </c>
      <c r="K35" s="32"/>
      <c r="L35" s="104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03" t="s">
        <v>43</v>
      </c>
      <c r="F36" s="115">
        <f>ROUND((SUM(BH80:BH99)),2)</f>
        <v>0</v>
      </c>
      <c r="G36" s="32"/>
      <c r="H36" s="32"/>
      <c r="I36" s="116">
        <v>0.15</v>
      </c>
      <c r="J36" s="115">
        <f>0</f>
        <v>0</v>
      </c>
      <c r="K36" s="32"/>
      <c r="L36" s="104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03" t="s">
        <v>44</v>
      </c>
      <c r="F37" s="115">
        <f>ROUND((SUM(BI80:BI99)),2)</f>
        <v>0</v>
      </c>
      <c r="G37" s="32"/>
      <c r="H37" s="32"/>
      <c r="I37" s="116">
        <v>0</v>
      </c>
      <c r="J37" s="115">
        <f>0</f>
        <v>0</v>
      </c>
      <c r="K37" s="32"/>
      <c r="L37" s="104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104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17"/>
      <c r="D39" s="118" t="s">
        <v>45</v>
      </c>
      <c r="E39" s="119"/>
      <c r="F39" s="119"/>
      <c r="G39" s="120" t="s">
        <v>46</v>
      </c>
      <c r="H39" s="121" t="s">
        <v>47</v>
      </c>
      <c r="I39" s="119"/>
      <c r="J39" s="122">
        <f>SUM(J30:J37)</f>
        <v>0</v>
      </c>
      <c r="K39" s="123"/>
      <c r="L39" s="104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04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 hidden="1">
      <c r="A44" s="32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04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 hidden="1">
      <c r="A45" s="32"/>
      <c r="B45" s="33"/>
      <c r="C45" s="21" t="s">
        <v>89</v>
      </c>
      <c r="D45" s="34"/>
      <c r="E45" s="34"/>
      <c r="F45" s="34"/>
      <c r="G45" s="34"/>
      <c r="H45" s="34"/>
      <c r="I45" s="34"/>
      <c r="J45" s="34"/>
      <c r="K45" s="34"/>
      <c r="L45" s="104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 hidden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104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7" t="s">
        <v>16</v>
      </c>
      <c r="D47" s="34"/>
      <c r="E47" s="34"/>
      <c r="F47" s="34"/>
      <c r="G47" s="34"/>
      <c r="H47" s="34"/>
      <c r="I47" s="34"/>
      <c r="J47" s="34"/>
      <c r="K47" s="34"/>
      <c r="L47" s="104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 hidden="1">
      <c r="A48" s="32"/>
      <c r="B48" s="33"/>
      <c r="C48" s="34"/>
      <c r="D48" s="34"/>
      <c r="E48" s="254" t="str">
        <f>E7</f>
        <v>Klatovská 200G</v>
      </c>
      <c r="F48" s="255"/>
      <c r="G48" s="255"/>
      <c r="H48" s="255"/>
      <c r="I48" s="34"/>
      <c r="J48" s="34"/>
      <c r="K48" s="34"/>
      <c r="L48" s="104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7" t="s">
        <v>87</v>
      </c>
      <c r="D49" s="34"/>
      <c r="E49" s="34"/>
      <c r="F49" s="34"/>
      <c r="G49" s="34"/>
      <c r="H49" s="34"/>
      <c r="I49" s="34"/>
      <c r="J49" s="34"/>
      <c r="K49" s="34"/>
      <c r="L49" s="104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226" t="str">
        <f>E9</f>
        <v>A - Výpis oken</v>
      </c>
      <c r="F50" s="256"/>
      <c r="G50" s="256"/>
      <c r="H50" s="256"/>
      <c r="I50" s="34"/>
      <c r="J50" s="34"/>
      <c r="K50" s="34"/>
      <c r="L50" s="104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 hidden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104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7" t="s">
        <v>21</v>
      </c>
      <c r="D52" s="34"/>
      <c r="E52" s="34"/>
      <c r="F52" s="25" t="str">
        <f>F12</f>
        <v xml:space="preserve"> </v>
      </c>
      <c r="G52" s="34"/>
      <c r="H52" s="34"/>
      <c r="I52" s="27" t="s">
        <v>23</v>
      </c>
      <c r="J52" s="57" t="str">
        <f>IF(J12="","",J12)</f>
        <v>30. 3. 2022</v>
      </c>
      <c r="K52" s="34"/>
      <c r="L52" s="104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 hidden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104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2" customHeight="1" hidden="1">
      <c r="A54" s="32"/>
      <c r="B54" s="33"/>
      <c r="C54" s="27" t="s">
        <v>25</v>
      </c>
      <c r="D54" s="34"/>
      <c r="E54" s="34"/>
      <c r="F54" s="25" t="str">
        <f>E15</f>
        <v xml:space="preserve"> </v>
      </c>
      <c r="G54" s="34"/>
      <c r="H54" s="34"/>
      <c r="I54" s="27" t="s">
        <v>30</v>
      </c>
      <c r="J54" s="30" t="str">
        <f>E21</f>
        <v xml:space="preserve"> </v>
      </c>
      <c r="K54" s="34"/>
      <c r="L54" s="104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2" customHeight="1" hidden="1">
      <c r="A55" s="32"/>
      <c r="B55" s="33"/>
      <c r="C55" s="27" t="s">
        <v>28</v>
      </c>
      <c r="D55" s="34"/>
      <c r="E55" s="34"/>
      <c r="F55" s="25" t="str">
        <f>IF(E18="","",E18)</f>
        <v>Vyplň údaj</v>
      </c>
      <c r="G55" s="34"/>
      <c r="H55" s="34"/>
      <c r="I55" s="27" t="s">
        <v>32</v>
      </c>
      <c r="J55" s="30" t="str">
        <f>E24</f>
        <v xml:space="preserve"> </v>
      </c>
      <c r="K55" s="34"/>
      <c r="L55" s="104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 hidden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104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28" t="s">
        <v>90</v>
      </c>
      <c r="D57" s="129"/>
      <c r="E57" s="129"/>
      <c r="F57" s="129"/>
      <c r="G57" s="129"/>
      <c r="H57" s="129"/>
      <c r="I57" s="129"/>
      <c r="J57" s="130" t="s">
        <v>91</v>
      </c>
      <c r="K57" s="129"/>
      <c r="L57" s="104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 hidden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104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 hidden="1">
      <c r="A59" s="32"/>
      <c r="B59" s="33"/>
      <c r="C59" s="131" t="s">
        <v>67</v>
      </c>
      <c r="D59" s="34"/>
      <c r="E59" s="34"/>
      <c r="F59" s="34"/>
      <c r="G59" s="34"/>
      <c r="H59" s="34"/>
      <c r="I59" s="34"/>
      <c r="J59" s="75">
        <f>J80</f>
        <v>0</v>
      </c>
      <c r="K59" s="34"/>
      <c r="L59" s="104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5" t="s">
        <v>92</v>
      </c>
    </row>
    <row r="60" spans="2:12" s="9" customFormat="1" ht="24.95" customHeight="1" hidden="1">
      <c r="B60" s="132"/>
      <c r="C60" s="133"/>
      <c r="D60" s="134" t="s">
        <v>93</v>
      </c>
      <c r="E60" s="135"/>
      <c r="F60" s="135"/>
      <c r="G60" s="135"/>
      <c r="H60" s="135"/>
      <c r="I60" s="135"/>
      <c r="J60" s="136">
        <f>J81</f>
        <v>0</v>
      </c>
      <c r="K60" s="133"/>
      <c r="L60" s="137"/>
    </row>
    <row r="61" spans="1:31" s="2" customFormat="1" ht="21.75" customHeight="1" hidden="1">
      <c r="A61" s="32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104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6.95" customHeight="1" hidden="1">
      <c r="A62" s="32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104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ht="11.25" hidden="1"/>
    <row r="64" ht="11.25" hidden="1"/>
    <row r="65" ht="11.25" hidden="1"/>
    <row r="66" spans="1:31" s="2" customFormat="1" ht="6.95" customHeight="1">
      <c r="A66" s="32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4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24.95" customHeight="1">
      <c r="A67" s="32"/>
      <c r="B67" s="33"/>
      <c r="C67" s="21" t="s">
        <v>94</v>
      </c>
      <c r="D67" s="34"/>
      <c r="E67" s="34"/>
      <c r="F67" s="34"/>
      <c r="G67" s="34"/>
      <c r="H67" s="34"/>
      <c r="I67" s="34"/>
      <c r="J67" s="34"/>
      <c r="K67" s="34"/>
      <c r="L67" s="104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6.95" customHeight="1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104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12" customHeight="1">
      <c r="A69" s="32"/>
      <c r="B69" s="33"/>
      <c r="C69" s="27" t="s">
        <v>16</v>
      </c>
      <c r="D69" s="34"/>
      <c r="E69" s="34"/>
      <c r="F69" s="34"/>
      <c r="G69" s="34"/>
      <c r="H69" s="34"/>
      <c r="I69" s="34"/>
      <c r="J69" s="34"/>
      <c r="K69" s="34"/>
      <c r="L69" s="104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6.5" customHeight="1">
      <c r="A70" s="32"/>
      <c r="B70" s="33"/>
      <c r="C70" s="34"/>
      <c r="D70" s="34"/>
      <c r="E70" s="254" t="str">
        <f>E7</f>
        <v>Klatovská 200G</v>
      </c>
      <c r="F70" s="255"/>
      <c r="G70" s="255"/>
      <c r="H70" s="255"/>
      <c r="I70" s="34"/>
      <c r="J70" s="34"/>
      <c r="K70" s="34"/>
      <c r="L70" s="104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2" customHeight="1">
      <c r="A71" s="32"/>
      <c r="B71" s="33"/>
      <c r="C71" s="27" t="s">
        <v>87</v>
      </c>
      <c r="D71" s="34"/>
      <c r="E71" s="34"/>
      <c r="F71" s="34"/>
      <c r="G71" s="34"/>
      <c r="H71" s="34"/>
      <c r="I71" s="34"/>
      <c r="J71" s="34"/>
      <c r="K71" s="34"/>
      <c r="L71" s="104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6.5" customHeight="1">
      <c r="A72" s="32"/>
      <c r="B72" s="33"/>
      <c r="C72" s="34"/>
      <c r="D72" s="34"/>
      <c r="E72" s="226" t="str">
        <f>E9</f>
        <v>A - Výpis oken</v>
      </c>
      <c r="F72" s="256"/>
      <c r="G72" s="256"/>
      <c r="H72" s="256"/>
      <c r="I72" s="34"/>
      <c r="J72" s="34"/>
      <c r="K72" s="34"/>
      <c r="L72" s="104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6.95" customHeight="1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104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2" customHeight="1">
      <c r="A74" s="32"/>
      <c r="B74" s="33"/>
      <c r="C74" s="27" t="s">
        <v>21</v>
      </c>
      <c r="D74" s="34"/>
      <c r="E74" s="34"/>
      <c r="F74" s="25" t="str">
        <f>F12</f>
        <v xml:space="preserve"> </v>
      </c>
      <c r="G74" s="34"/>
      <c r="H74" s="34"/>
      <c r="I74" s="27" t="s">
        <v>23</v>
      </c>
      <c r="J74" s="57" t="str">
        <f>IF(J12="","",J12)</f>
        <v>30. 3. 2022</v>
      </c>
      <c r="K74" s="34"/>
      <c r="L74" s="104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6.95" customHeight="1">
      <c r="A75" s="32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104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5.2" customHeight="1">
      <c r="A76" s="32"/>
      <c r="B76" s="33"/>
      <c r="C76" s="27" t="s">
        <v>25</v>
      </c>
      <c r="D76" s="34"/>
      <c r="E76" s="34"/>
      <c r="F76" s="25" t="str">
        <f>E15</f>
        <v xml:space="preserve"> </v>
      </c>
      <c r="G76" s="34"/>
      <c r="H76" s="34"/>
      <c r="I76" s="27" t="s">
        <v>30</v>
      </c>
      <c r="J76" s="30" t="str">
        <f>E21</f>
        <v xml:space="preserve"> </v>
      </c>
      <c r="K76" s="34"/>
      <c r="L76" s="104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5.2" customHeight="1">
      <c r="A77" s="32"/>
      <c r="B77" s="33"/>
      <c r="C77" s="27" t="s">
        <v>28</v>
      </c>
      <c r="D77" s="34"/>
      <c r="E77" s="34"/>
      <c r="F77" s="25" t="str">
        <f>IF(E18="","",E18)</f>
        <v>Vyplň údaj</v>
      </c>
      <c r="G77" s="34"/>
      <c r="H77" s="34"/>
      <c r="I77" s="27" t="s">
        <v>32</v>
      </c>
      <c r="J77" s="30" t="str">
        <f>E24</f>
        <v xml:space="preserve"> </v>
      </c>
      <c r="K77" s="34"/>
      <c r="L77" s="104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0.35" customHeight="1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104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10" customFormat="1" ht="29.25" customHeight="1">
      <c r="A79" s="138"/>
      <c r="B79" s="139"/>
      <c r="C79" s="140" t="s">
        <v>95</v>
      </c>
      <c r="D79" s="141" t="s">
        <v>54</v>
      </c>
      <c r="E79" s="141" t="s">
        <v>50</v>
      </c>
      <c r="F79" s="141" t="s">
        <v>51</v>
      </c>
      <c r="G79" s="141" t="s">
        <v>96</v>
      </c>
      <c r="H79" s="141" t="s">
        <v>97</v>
      </c>
      <c r="I79" s="141" t="s">
        <v>98</v>
      </c>
      <c r="J79" s="141" t="s">
        <v>91</v>
      </c>
      <c r="K79" s="142" t="s">
        <v>99</v>
      </c>
      <c r="L79" s="143"/>
      <c r="M79" s="66" t="s">
        <v>19</v>
      </c>
      <c r="N79" s="67" t="s">
        <v>39</v>
      </c>
      <c r="O79" s="67" t="s">
        <v>100</v>
      </c>
      <c r="P79" s="67" t="s">
        <v>101</v>
      </c>
      <c r="Q79" s="67" t="s">
        <v>102</v>
      </c>
      <c r="R79" s="67" t="s">
        <v>103</v>
      </c>
      <c r="S79" s="67" t="s">
        <v>104</v>
      </c>
      <c r="T79" s="68" t="s">
        <v>105</v>
      </c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  <row r="80" spans="1:63" s="2" customFormat="1" ht="22.9" customHeight="1">
      <c r="A80" s="32"/>
      <c r="B80" s="33"/>
      <c r="C80" s="73" t="s">
        <v>106</v>
      </c>
      <c r="D80" s="34"/>
      <c r="E80" s="34"/>
      <c r="F80" s="34"/>
      <c r="G80" s="34"/>
      <c r="H80" s="34"/>
      <c r="I80" s="34"/>
      <c r="J80" s="144">
        <f>BK80</f>
        <v>0</v>
      </c>
      <c r="K80" s="34"/>
      <c r="L80" s="37"/>
      <c r="M80" s="69"/>
      <c r="N80" s="145"/>
      <c r="O80" s="70"/>
      <c r="P80" s="146">
        <f>P81</f>
        <v>0</v>
      </c>
      <c r="Q80" s="70"/>
      <c r="R80" s="146">
        <f>R81</f>
        <v>0</v>
      </c>
      <c r="S80" s="70"/>
      <c r="T80" s="147">
        <f>T81</f>
        <v>0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T80" s="15" t="s">
        <v>68</v>
      </c>
      <c r="AU80" s="15" t="s">
        <v>92</v>
      </c>
      <c r="BK80" s="148">
        <f>BK81</f>
        <v>0</v>
      </c>
    </row>
    <row r="81" spans="2:63" s="11" customFormat="1" ht="25.9" customHeight="1">
      <c r="B81" s="149"/>
      <c r="C81" s="150"/>
      <c r="D81" s="151" t="s">
        <v>68</v>
      </c>
      <c r="E81" s="152" t="s">
        <v>107</v>
      </c>
      <c r="F81" s="152" t="s">
        <v>108</v>
      </c>
      <c r="G81" s="150"/>
      <c r="H81" s="150"/>
      <c r="I81" s="153"/>
      <c r="J81" s="154">
        <f>BK81</f>
        <v>0</v>
      </c>
      <c r="K81" s="150"/>
      <c r="L81" s="155"/>
      <c r="M81" s="156"/>
      <c r="N81" s="157"/>
      <c r="O81" s="157"/>
      <c r="P81" s="158">
        <f>SUM(P82:P99)</f>
        <v>0</v>
      </c>
      <c r="Q81" s="157"/>
      <c r="R81" s="158">
        <f>SUM(R82:R99)</f>
        <v>0</v>
      </c>
      <c r="S81" s="157"/>
      <c r="T81" s="159">
        <f>SUM(T82:T99)</f>
        <v>0</v>
      </c>
      <c r="AR81" s="160" t="s">
        <v>77</v>
      </c>
      <c r="AT81" s="161" t="s">
        <v>68</v>
      </c>
      <c r="AU81" s="161" t="s">
        <v>69</v>
      </c>
      <c r="AY81" s="160" t="s">
        <v>109</v>
      </c>
      <c r="BK81" s="162">
        <f>SUM(BK82:BK99)</f>
        <v>0</v>
      </c>
    </row>
    <row r="82" spans="1:65" s="2" customFormat="1" ht="33" customHeight="1">
      <c r="A82" s="32"/>
      <c r="B82" s="33"/>
      <c r="C82" s="163" t="s">
        <v>77</v>
      </c>
      <c r="D82" s="163" t="s">
        <v>110</v>
      </c>
      <c r="E82" s="164" t="s">
        <v>111</v>
      </c>
      <c r="F82" s="165" t="s">
        <v>112</v>
      </c>
      <c r="G82" s="166" t="s">
        <v>113</v>
      </c>
      <c r="H82" s="167">
        <v>26</v>
      </c>
      <c r="I82" s="168"/>
      <c r="J82" s="169">
        <f>ROUND(I82*H82,2)</f>
        <v>0</v>
      </c>
      <c r="K82" s="165" t="s">
        <v>19</v>
      </c>
      <c r="L82" s="37"/>
      <c r="M82" s="170" t="s">
        <v>19</v>
      </c>
      <c r="N82" s="171" t="s">
        <v>40</v>
      </c>
      <c r="O82" s="62"/>
      <c r="P82" s="172">
        <f>O82*H82</f>
        <v>0</v>
      </c>
      <c r="Q82" s="172">
        <v>0</v>
      </c>
      <c r="R82" s="172">
        <f>Q82*H82</f>
        <v>0</v>
      </c>
      <c r="S82" s="172">
        <v>0</v>
      </c>
      <c r="T82" s="173">
        <f>S82*H82</f>
        <v>0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R82" s="174" t="s">
        <v>114</v>
      </c>
      <c r="AT82" s="174" t="s">
        <v>110</v>
      </c>
      <c r="AU82" s="174" t="s">
        <v>77</v>
      </c>
      <c r="AY82" s="15" t="s">
        <v>109</v>
      </c>
      <c r="BE82" s="175">
        <f>IF(N82="základní",J82,0)</f>
        <v>0</v>
      </c>
      <c r="BF82" s="175">
        <f>IF(N82="snížená",J82,0)</f>
        <v>0</v>
      </c>
      <c r="BG82" s="175">
        <f>IF(N82="zákl. přenesená",J82,0)</f>
        <v>0</v>
      </c>
      <c r="BH82" s="175">
        <f>IF(N82="sníž. přenesená",J82,0)</f>
        <v>0</v>
      </c>
      <c r="BI82" s="175">
        <f>IF(N82="nulová",J82,0)</f>
        <v>0</v>
      </c>
      <c r="BJ82" s="15" t="s">
        <v>77</v>
      </c>
      <c r="BK82" s="175">
        <f>ROUND(I82*H82,2)</f>
        <v>0</v>
      </c>
      <c r="BL82" s="15" t="s">
        <v>114</v>
      </c>
      <c r="BM82" s="174" t="s">
        <v>114</v>
      </c>
    </row>
    <row r="83" spans="1:47" s="2" customFormat="1" ht="19.5">
      <c r="A83" s="32"/>
      <c r="B83" s="33"/>
      <c r="C83" s="34"/>
      <c r="D83" s="176" t="s">
        <v>115</v>
      </c>
      <c r="E83" s="34"/>
      <c r="F83" s="177" t="s">
        <v>116</v>
      </c>
      <c r="G83" s="34"/>
      <c r="H83" s="34"/>
      <c r="I83" s="178"/>
      <c r="J83" s="34"/>
      <c r="K83" s="34"/>
      <c r="L83" s="37"/>
      <c r="M83" s="179"/>
      <c r="N83" s="180"/>
      <c r="O83" s="62"/>
      <c r="P83" s="62"/>
      <c r="Q83" s="62"/>
      <c r="R83" s="62"/>
      <c r="S83" s="62"/>
      <c r="T83" s="63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T83" s="15" t="s">
        <v>115</v>
      </c>
      <c r="AU83" s="15" t="s">
        <v>77</v>
      </c>
    </row>
    <row r="84" spans="1:65" s="2" customFormat="1" ht="33" customHeight="1">
      <c r="A84" s="32"/>
      <c r="B84" s="33"/>
      <c r="C84" s="163" t="s">
        <v>79</v>
      </c>
      <c r="D84" s="163" t="s">
        <v>110</v>
      </c>
      <c r="E84" s="164" t="s">
        <v>117</v>
      </c>
      <c r="F84" s="165" t="s">
        <v>112</v>
      </c>
      <c r="G84" s="166" t="s">
        <v>113</v>
      </c>
      <c r="H84" s="167">
        <v>18</v>
      </c>
      <c r="I84" s="168"/>
      <c r="J84" s="169">
        <f>ROUND(I84*H84,2)</f>
        <v>0</v>
      </c>
      <c r="K84" s="165" t="s">
        <v>19</v>
      </c>
      <c r="L84" s="37"/>
      <c r="M84" s="170" t="s">
        <v>19</v>
      </c>
      <c r="N84" s="171" t="s">
        <v>40</v>
      </c>
      <c r="O84" s="62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74" t="s">
        <v>114</v>
      </c>
      <c r="AT84" s="174" t="s">
        <v>110</v>
      </c>
      <c r="AU84" s="174" t="s">
        <v>77</v>
      </c>
      <c r="AY84" s="15" t="s">
        <v>109</v>
      </c>
      <c r="BE84" s="175">
        <f>IF(N84="základní",J84,0)</f>
        <v>0</v>
      </c>
      <c r="BF84" s="175">
        <f>IF(N84="snížená",J84,0)</f>
        <v>0</v>
      </c>
      <c r="BG84" s="175">
        <f>IF(N84="zákl. přenesená",J84,0)</f>
        <v>0</v>
      </c>
      <c r="BH84" s="175">
        <f>IF(N84="sníž. přenesená",J84,0)</f>
        <v>0</v>
      </c>
      <c r="BI84" s="175">
        <f>IF(N84="nulová",J84,0)</f>
        <v>0</v>
      </c>
      <c r="BJ84" s="15" t="s">
        <v>77</v>
      </c>
      <c r="BK84" s="175">
        <f>ROUND(I84*H84,2)</f>
        <v>0</v>
      </c>
      <c r="BL84" s="15" t="s">
        <v>114</v>
      </c>
      <c r="BM84" s="174" t="s">
        <v>118</v>
      </c>
    </row>
    <row r="85" spans="1:47" s="2" customFormat="1" ht="19.5">
      <c r="A85" s="32"/>
      <c r="B85" s="33"/>
      <c r="C85" s="34"/>
      <c r="D85" s="176" t="s">
        <v>115</v>
      </c>
      <c r="E85" s="34"/>
      <c r="F85" s="177" t="s">
        <v>116</v>
      </c>
      <c r="G85" s="34"/>
      <c r="H85" s="34"/>
      <c r="I85" s="178"/>
      <c r="J85" s="34"/>
      <c r="K85" s="34"/>
      <c r="L85" s="37"/>
      <c r="M85" s="179"/>
      <c r="N85" s="180"/>
      <c r="O85" s="62"/>
      <c r="P85" s="62"/>
      <c r="Q85" s="62"/>
      <c r="R85" s="62"/>
      <c r="S85" s="62"/>
      <c r="T85" s="63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5" t="s">
        <v>115</v>
      </c>
      <c r="AU85" s="15" t="s">
        <v>77</v>
      </c>
    </row>
    <row r="86" spans="1:65" s="2" customFormat="1" ht="33" customHeight="1">
      <c r="A86" s="32"/>
      <c r="B86" s="33"/>
      <c r="C86" s="163" t="s">
        <v>119</v>
      </c>
      <c r="D86" s="163" t="s">
        <v>110</v>
      </c>
      <c r="E86" s="164" t="s">
        <v>120</v>
      </c>
      <c r="F86" s="165" t="s">
        <v>112</v>
      </c>
      <c r="G86" s="166" t="s">
        <v>113</v>
      </c>
      <c r="H86" s="167">
        <v>30</v>
      </c>
      <c r="I86" s="168"/>
      <c r="J86" s="169">
        <f>ROUND(I86*H86,2)</f>
        <v>0</v>
      </c>
      <c r="K86" s="165" t="s">
        <v>19</v>
      </c>
      <c r="L86" s="37"/>
      <c r="M86" s="170" t="s">
        <v>19</v>
      </c>
      <c r="N86" s="171" t="s">
        <v>40</v>
      </c>
      <c r="O86" s="62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R86" s="174" t="s">
        <v>114</v>
      </c>
      <c r="AT86" s="174" t="s">
        <v>110</v>
      </c>
      <c r="AU86" s="174" t="s">
        <v>77</v>
      </c>
      <c r="AY86" s="15" t="s">
        <v>109</v>
      </c>
      <c r="BE86" s="175">
        <f>IF(N86="základní",J86,0)</f>
        <v>0</v>
      </c>
      <c r="BF86" s="175">
        <f>IF(N86="snížená",J86,0)</f>
        <v>0</v>
      </c>
      <c r="BG86" s="175">
        <f>IF(N86="zákl. přenesená",J86,0)</f>
        <v>0</v>
      </c>
      <c r="BH86" s="175">
        <f>IF(N86="sníž. přenesená",J86,0)</f>
        <v>0</v>
      </c>
      <c r="BI86" s="175">
        <f>IF(N86="nulová",J86,0)</f>
        <v>0</v>
      </c>
      <c r="BJ86" s="15" t="s">
        <v>77</v>
      </c>
      <c r="BK86" s="175">
        <f>ROUND(I86*H86,2)</f>
        <v>0</v>
      </c>
      <c r="BL86" s="15" t="s">
        <v>114</v>
      </c>
      <c r="BM86" s="174" t="s">
        <v>121</v>
      </c>
    </row>
    <row r="87" spans="1:47" s="2" customFormat="1" ht="19.5">
      <c r="A87" s="32"/>
      <c r="B87" s="33"/>
      <c r="C87" s="34"/>
      <c r="D87" s="176" t="s">
        <v>115</v>
      </c>
      <c r="E87" s="34"/>
      <c r="F87" s="177" t="s">
        <v>122</v>
      </c>
      <c r="G87" s="34"/>
      <c r="H87" s="34"/>
      <c r="I87" s="178"/>
      <c r="J87" s="34"/>
      <c r="K87" s="34"/>
      <c r="L87" s="37"/>
      <c r="M87" s="179"/>
      <c r="N87" s="180"/>
      <c r="O87" s="62"/>
      <c r="P87" s="62"/>
      <c r="Q87" s="62"/>
      <c r="R87" s="62"/>
      <c r="S87" s="62"/>
      <c r="T87" s="63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T87" s="15" t="s">
        <v>115</v>
      </c>
      <c r="AU87" s="15" t="s">
        <v>77</v>
      </c>
    </row>
    <row r="88" spans="1:65" s="2" customFormat="1" ht="33" customHeight="1">
      <c r="A88" s="32"/>
      <c r="B88" s="33"/>
      <c r="C88" s="163" t="s">
        <v>114</v>
      </c>
      <c r="D88" s="163" t="s">
        <v>110</v>
      </c>
      <c r="E88" s="164" t="s">
        <v>123</v>
      </c>
      <c r="F88" s="165" t="s">
        <v>112</v>
      </c>
      <c r="G88" s="166" t="s">
        <v>113</v>
      </c>
      <c r="H88" s="167">
        <v>27</v>
      </c>
      <c r="I88" s="168"/>
      <c r="J88" s="169">
        <f>ROUND(I88*H88,2)</f>
        <v>0</v>
      </c>
      <c r="K88" s="165" t="s">
        <v>19</v>
      </c>
      <c r="L88" s="37"/>
      <c r="M88" s="170" t="s">
        <v>19</v>
      </c>
      <c r="N88" s="171" t="s">
        <v>40</v>
      </c>
      <c r="O88" s="62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74" t="s">
        <v>114</v>
      </c>
      <c r="AT88" s="174" t="s">
        <v>110</v>
      </c>
      <c r="AU88" s="174" t="s">
        <v>77</v>
      </c>
      <c r="AY88" s="15" t="s">
        <v>109</v>
      </c>
      <c r="BE88" s="175">
        <f>IF(N88="základní",J88,0)</f>
        <v>0</v>
      </c>
      <c r="BF88" s="175">
        <f>IF(N88="snížená",J88,0)</f>
        <v>0</v>
      </c>
      <c r="BG88" s="175">
        <f>IF(N88="zákl. přenesená",J88,0)</f>
        <v>0</v>
      </c>
      <c r="BH88" s="175">
        <f>IF(N88="sníž. přenesená",J88,0)</f>
        <v>0</v>
      </c>
      <c r="BI88" s="175">
        <f>IF(N88="nulová",J88,0)</f>
        <v>0</v>
      </c>
      <c r="BJ88" s="15" t="s">
        <v>77</v>
      </c>
      <c r="BK88" s="175">
        <f>ROUND(I88*H88,2)</f>
        <v>0</v>
      </c>
      <c r="BL88" s="15" t="s">
        <v>114</v>
      </c>
      <c r="BM88" s="174" t="s">
        <v>124</v>
      </c>
    </row>
    <row r="89" spans="1:47" s="2" customFormat="1" ht="19.5">
      <c r="A89" s="32"/>
      <c r="B89" s="33"/>
      <c r="C89" s="34"/>
      <c r="D89" s="176" t="s">
        <v>115</v>
      </c>
      <c r="E89" s="34"/>
      <c r="F89" s="177" t="s">
        <v>122</v>
      </c>
      <c r="G89" s="34"/>
      <c r="H89" s="34"/>
      <c r="I89" s="178"/>
      <c r="J89" s="34"/>
      <c r="K89" s="34"/>
      <c r="L89" s="37"/>
      <c r="M89" s="179"/>
      <c r="N89" s="180"/>
      <c r="O89" s="62"/>
      <c r="P89" s="62"/>
      <c r="Q89" s="62"/>
      <c r="R89" s="62"/>
      <c r="S89" s="62"/>
      <c r="T89" s="63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5" t="s">
        <v>115</v>
      </c>
      <c r="AU89" s="15" t="s">
        <v>77</v>
      </c>
    </row>
    <row r="90" spans="1:65" s="2" customFormat="1" ht="33" customHeight="1">
      <c r="A90" s="32"/>
      <c r="B90" s="33"/>
      <c r="C90" s="163" t="s">
        <v>125</v>
      </c>
      <c r="D90" s="163" t="s">
        <v>110</v>
      </c>
      <c r="E90" s="164" t="s">
        <v>126</v>
      </c>
      <c r="F90" s="165" t="s">
        <v>127</v>
      </c>
      <c r="G90" s="166" t="s">
        <v>113</v>
      </c>
      <c r="H90" s="167">
        <v>2</v>
      </c>
      <c r="I90" s="168"/>
      <c r="J90" s="169">
        <f>ROUND(I90*H90,2)</f>
        <v>0</v>
      </c>
      <c r="K90" s="165" t="s">
        <v>19</v>
      </c>
      <c r="L90" s="37"/>
      <c r="M90" s="170" t="s">
        <v>19</v>
      </c>
      <c r="N90" s="171" t="s">
        <v>40</v>
      </c>
      <c r="O90" s="62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74" t="s">
        <v>114</v>
      </c>
      <c r="AT90" s="174" t="s">
        <v>110</v>
      </c>
      <c r="AU90" s="174" t="s">
        <v>77</v>
      </c>
      <c r="AY90" s="15" t="s">
        <v>109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5" t="s">
        <v>77</v>
      </c>
      <c r="BK90" s="175">
        <f>ROUND(I90*H90,2)</f>
        <v>0</v>
      </c>
      <c r="BL90" s="15" t="s">
        <v>114</v>
      </c>
      <c r="BM90" s="174" t="s">
        <v>128</v>
      </c>
    </row>
    <row r="91" spans="1:47" s="2" customFormat="1" ht="19.5">
      <c r="A91" s="32"/>
      <c r="B91" s="33"/>
      <c r="C91" s="34"/>
      <c r="D91" s="176" t="s">
        <v>115</v>
      </c>
      <c r="E91" s="34"/>
      <c r="F91" s="177" t="s">
        <v>116</v>
      </c>
      <c r="G91" s="34"/>
      <c r="H91" s="34"/>
      <c r="I91" s="178"/>
      <c r="J91" s="34"/>
      <c r="K91" s="34"/>
      <c r="L91" s="37"/>
      <c r="M91" s="179"/>
      <c r="N91" s="180"/>
      <c r="O91" s="62"/>
      <c r="P91" s="62"/>
      <c r="Q91" s="62"/>
      <c r="R91" s="62"/>
      <c r="S91" s="62"/>
      <c r="T91" s="63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5" t="s">
        <v>115</v>
      </c>
      <c r="AU91" s="15" t="s">
        <v>77</v>
      </c>
    </row>
    <row r="92" spans="1:65" s="2" customFormat="1" ht="33" customHeight="1">
      <c r="A92" s="32"/>
      <c r="B92" s="33"/>
      <c r="C92" s="163" t="s">
        <v>118</v>
      </c>
      <c r="D92" s="163" t="s">
        <v>110</v>
      </c>
      <c r="E92" s="164" t="s">
        <v>129</v>
      </c>
      <c r="F92" s="165" t="s">
        <v>130</v>
      </c>
      <c r="G92" s="166" t="s">
        <v>113</v>
      </c>
      <c r="H92" s="167">
        <v>2</v>
      </c>
      <c r="I92" s="168"/>
      <c r="J92" s="169">
        <f>ROUND(I92*H92,2)</f>
        <v>0</v>
      </c>
      <c r="K92" s="165" t="s">
        <v>19</v>
      </c>
      <c r="L92" s="37"/>
      <c r="M92" s="170" t="s">
        <v>19</v>
      </c>
      <c r="N92" s="171" t="s">
        <v>40</v>
      </c>
      <c r="O92" s="62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74" t="s">
        <v>114</v>
      </c>
      <c r="AT92" s="174" t="s">
        <v>110</v>
      </c>
      <c r="AU92" s="174" t="s">
        <v>77</v>
      </c>
      <c r="AY92" s="15" t="s">
        <v>109</v>
      </c>
      <c r="BE92" s="175">
        <f>IF(N92="základní",J92,0)</f>
        <v>0</v>
      </c>
      <c r="BF92" s="175">
        <f>IF(N92="snížená",J92,0)</f>
        <v>0</v>
      </c>
      <c r="BG92" s="175">
        <f>IF(N92="zákl. přenesená",J92,0)</f>
        <v>0</v>
      </c>
      <c r="BH92" s="175">
        <f>IF(N92="sníž. přenesená",J92,0)</f>
        <v>0</v>
      </c>
      <c r="BI92" s="175">
        <f>IF(N92="nulová",J92,0)</f>
        <v>0</v>
      </c>
      <c r="BJ92" s="15" t="s">
        <v>77</v>
      </c>
      <c r="BK92" s="175">
        <f>ROUND(I92*H92,2)</f>
        <v>0</v>
      </c>
      <c r="BL92" s="15" t="s">
        <v>114</v>
      </c>
      <c r="BM92" s="174" t="s">
        <v>131</v>
      </c>
    </row>
    <row r="93" spans="1:47" s="2" customFormat="1" ht="19.5">
      <c r="A93" s="32"/>
      <c r="B93" s="33"/>
      <c r="C93" s="34"/>
      <c r="D93" s="176" t="s">
        <v>115</v>
      </c>
      <c r="E93" s="34"/>
      <c r="F93" s="177" t="s">
        <v>132</v>
      </c>
      <c r="G93" s="34"/>
      <c r="H93" s="34"/>
      <c r="I93" s="178"/>
      <c r="J93" s="34"/>
      <c r="K93" s="34"/>
      <c r="L93" s="37"/>
      <c r="M93" s="179"/>
      <c r="N93" s="180"/>
      <c r="O93" s="62"/>
      <c r="P93" s="62"/>
      <c r="Q93" s="62"/>
      <c r="R93" s="62"/>
      <c r="S93" s="62"/>
      <c r="T93" s="63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5" t="s">
        <v>115</v>
      </c>
      <c r="AU93" s="15" t="s">
        <v>77</v>
      </c>
    </row>
    <row r="94" spans="1:65" s="2" customFormat="1" ht="33" customHeight="1">
      <c r="A94" s="32"/>
      <c r="B94" s="33"/>
      <c r="C94" s="163" t="s">
        <v>133</v>
      </c>
      <c r="D94" s="163" t="s">
        <v>110</v>
      </c>
      <c r="E94" s="164" t="s">
        <v>134</v>
      </c>
      <c r="F94" s="165" t="s">
        <v>135</v>
      </c>
      <c r="G94" s="166" t="s">
        <v>113</v>
      </c>
      <c r="H94" s="167">
        <v>2</v>
      </c>
      <c r="I94" s="168"/>
      <c r="J94" s="169">
        <f>ROUND(I94*H94,2)</f>
        <v>0</v>
      </c>
      <c r="K94" s="165" t="s">
        <v>19</v>
      </c>
      <c r="L94" s="37"/>
      <c r="M94" s="170" t="s">
        <v>19</v>
      </c>
      <c r="N94" s="171" t="s">
        <v>40</v>
      </c>
      <c r="O94" s="62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74" t="s">
        <v>114</v>
      </c>
      <c r="AT94" s="174" t="s">
        <v>110</v>
      </c>
      <c r="AU94" s="174" t="s">
        <v>77</v>
      </c>
      <c r="AY94" s="15" t="s">
        <v>109</v>
      </c>
      <c r="BE94" s="175">
        <f>IF(N94="základní",J94,0)</f>
        <v>0</v>
      </c>
      <c r="BF94" s="175">
        <f>IF(N94="snížená",J94,0)</f>
        <v>0</v>
      </c>
      <c r="BG94" s="175">
        <f>IF(N94="zákl. přenesená",J94,0)</f>
        <v>0</v>
      </c>
      <c r="BH94" s="175">
        <f>IF(N94="sníž. přenesená",J94,0)</f>
        <v>0</v>
      </c>
      <c r="BI94" s="175">
        <f>IF(N94="nulová",J94,0)</f>
        <v>0</v>
      </c>
      <c r="BJ94" s="15" t="s">
        <v>77</v>
      </c>
      <c r="BK94" s="175">
        <f>ROUND(I94*H94,2)</f>
        <v>0</v>
      </c>
      <c r="BL94" s="15" t="s">
        <v>114</v>
      </c>
      <c r="BM94" s="174" t="s">
        <v>136</v>
      </c>
    </row>
    <row r="95" spans="1:47" s="2" customFormat="1" ht="19.5">
      <c r="A95" s="32"/>
      <c r="B95" s="33"/>
      <c r="C95" s="34"/>
      <c r="D95" s="176" t="s">
        <v>115</v>
      </c>
      <c r="E95" s="34"/>
      <c r="F95" s="177" t="s">
        <v>132</v>
      </c>
      <c r="G95" s="34"/>
      <c r="H95" s="34"/>
      <c r="I95" s="178"/>
      <c r="J95" s="34"/>
      <c r="K95" s="34"/>
      <c r="L95" s="37"/>
      <c r="M95" s="179"/>
      <c r="N95" s="180"/>
      <c r="O95" s="62"/>
      <c r="P95" s="62"/>
      <c r="Q95" s="62"/>
      <c r="R95" s="62"/>
      <c r="S95" s="62"/>
      <c r="T95" s="63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5" t="s">
        <v>115</v>
      </c>
      <c r="AU95" s="15" t="s">
        <v>77</v>
      </c>
    </row>
    <row r="96" spans="1:65" s="2" customFormat="1" ht="33" customHeight="1">
      <c r="A96" s="32"/>
      <c r="B96" s="33"/>
      <c r="C96" s="163" t="s">
        <v>121</v>
      </c>
      <c r="D96" s="163" t="s">
        <v>110</v>
      </c>
      <c r="E96" s="164" t="s">
        <v>137</v>
      </c>
      <c r="F96" s="165" t="s">
        <v>130</v>
      </c>
      <c r="G96" s="166" t="s">
        <v>113</v>
      </c>
      <c r="H96" s="167">
        <v>1</v>
      </c>
      <c r="I96" s="168"/>
      <c r="J96" s="169">
        <f>ROUND(I96*H96,2)</f>
        <v>0</v>
      </c>
      <c r="K96" s="165" t="s">
        <v>19</v>
      </c>
      <c r="L96" s="37"/>
      <c r="M96" s="170" t="s">
        <v>19</v>
      </c>
      <c r="N96" s="171" t="s">
        <v>40</v>
      </c>
      <c r="O96" s="62"/>
      <c r="P96" s="172">
        <f>O96*H96</f>
        <v>0</v>
      </c>
      <c r="Q96" s="172">
        <v>0</v>
      </c>
      <c r="R96" s="172">
        <f>Q96*H96</f>
        <v>0</v>
      </c>
      <c r="S96" s="172">
        <v>0</v>
      </c>
      <c r="T96" s="173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74" t="s">
        <v>114</v>
      </c>
      <c r="AT96" s="174" t="s">
        <v>110</v>
      </c>
      <c r="AU96" s="174" t="s">
        <v>77</v>
      </c>
      <c r="AY96" s="15" t="s">
        <v>109</v>
      </c>
      <c r="BE96" s="175">
        <f>IF(N96="základní",J96,0)</f>
        <v>0</v>
      </c>
      <c r="BF96" s="175">
        <f>IF(N96="snížená",J96,0)</f>
        <v>0</v>
      </c>
      <c r="BG96" s="175">
        <f>IF(N96="zákl. přenesená",J96,0)</f>
        <v>0</v>
      </c>
      <c r="BH96" s="175">
        <f>IF(N96="sníž. přenesená",J96,0)</f>
        <v>0</v>
      </c>
      <c r="BI96" s="175">
        <f>IF(N96="nulová",J96,0)</f>
        <v>0</v>
      </c>
      <c r="BJ96" s="15" t="s">
        <v>77</v>
      </c>
      <c r="BK96" s="175">
        <f>ROUND(I96*H96,2)</f>
        <v>0</v>
      </c>
      <c r="BL96" s="15" t="s">
        <v>114</v>
      </c>
      <c r="BM96" s="174" t="s">
        <v>138</v>
      </c>
    </row>
    <row r="97" spans="1:47" s="2" customFormat="1" ht="29.25">
      <c r="A97" s="32"/>
      <c r="B97" s="33"/>
      <c r="C97" s="34"/>
      <c r="D97" s="176" t="s">
        <v>115</v>
      </c>
      <c r="E97" s="34"/>
      <c r="F97" s="177" t="s">
        <v>139</v>
      </c>
      <c r="G97" s="34"/>
      <c r="H97" s="34"/>
      <c r="I97" s="178"/>
      <c r="J97" s="34"/>
      <c r="K97" s="34"/>
      <c r="L97" s="37"/>
      <c r="M97" s="179"/>
      <c r="N97" s="180"/>
      <c r="O97" s="62"/>
      <c r="P97" s="62"/>
      <c r="Q97" s="62"/>
      <c r="R97" s="62"/>
      <c r="S97" s="62"/>
      <c r="T97" s="63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5" t="s">
        <v>115</v>
      </c>
      <c r="AU97" s="15" t="s">
        <v>77</v>
      </c>
    </row>
    <row r="98" spans="1:65" s="2" customFormat="1" ht="33" customHeight="1">
      <c r="A98" s="32"/>
      <c r="B98" s="33"/>
      <c r="C98" s="163" t="s">
        <v>140</v>
      </c>
      <c r="D98" s="163" t="s">
        <v>110</v>
      </c>
      <c r="E98" s="164" t="s">
        <v>141</v>
      </c>
      <c r="F98" s="165" t="s">
        <v>142</v>
      </c>
      <c r="G98" s="166" t="s">
        <v>113</v>
      </c>
      <c r="H98" s="167">
        <v>2</v>
      </c>
      <c r="I98" s="168"/>
      <c r="J98" s="169">
        <f>ROUND(I98*H98,2)</f>
        <v>0</v>
      </c>
      <c r="K98" s="165" t="s">
        <v>19</v>
      </c>
      <c r="L98" s="37"/>
      <c r="M98" s="170" t="s">
        <v>19</v>
      </c>
      <c r="N98" s="171" t="s">
        <v>40</v>
      </c>
      <c r="O98" s="62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74" t="s">
        <v>114</v>
      </c>
      <c r="AT98" s="174" t="s">
        <v>110</v>
      </c>
      <c r="AU98" s="174" t="s">
        <v>77</v>
      </c>
      <c r="AY98" s="15" t="s">
        <v>109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5" t="s">
        <v>77</v>
      </c>
      <c r="BK98" s="175">
        <f>ROUND(I98*H98,2)</f>
        <v>0</v>
      </c>
      <c r="BL98" s="15" t="s">
        <v>114</v>
      </c>
      <c r="BM98" s="174" t="s">
        <v>143</v>
      </c>
    </row>
    <row r="99" spans="1:47" s="2" customFormat="1" ht="19.5">
      <c r="A99" s="32"/>
      <c r="B99" s="33"/>
      <c r="C99" s="34"/>
      <c r="D99" s="176" t="s">
        <v>115</v>
      </c>
      <c r="E99" s="34"/>
      <c r="F99" s="177" t="s">
        <v>116</v>
      </c>
      <c r="G99" s="34"/>
      <c r="H99" s="34"/>
      <c r="I99" s="178"/>
      <c r="J99" s="34"/>
      <c r="K99" s="34"/>
      <c r="L99" s="37"/>
      <c r="M99" s="181"/>
      <c r="N99" s="182"/>
      <c r="O99" s="183"/>
      <c r="P99" s="183"/>
      <c r="Q99" s="183"/>
      <c r="R99" s="183"/>
      <c r="S99" s="183"/>
      <c r="T99" s="184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5" t="s">
        <v>115</v>
      </c>
      <c r="AU99" s="15" t="s">
        <v>77</v>
      </c>
    </row>
    <row r="100" spans="1:31" s="2" customFormat="1" ht="6.95" customHeight="1">
      <c r="A100" s="32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37"/>
      <c r="M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</sheetData>
  <sheetProtection algorithmName="SHA-512" hashValue="THo7PB/FE8IejwtXp87+zONOPpOuDK46N497iGWrCUdChXdOR1CYIfLGrjxoznZTRUxB29pEwM8IHhl4t/adEw==" saltValue="bUHZnmJU81IwmYeax0k1jDIQKJGSxFBgxu8UVYK3XE/kVvRC959WENJgeQaxTgM9274pM4k4Bc2Ib9Mb0q/fqQ==" spinCount="100000" sheet="1" objects="1" scenarios="1" formatColumns="0" formatRows="0" autoFilter="0"/>
  <autoFilter ref="C79:K99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5" t="s">
        <v>82</v>
      </c>
    </row>
    <row r="3" spans="2:46" s="1" customFormat="1" ht="6.9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8"/>
      <c r="AT3" s="15" t="s">
        <v>79</v>
      </c>
    </row>
    <row r="4" spans="2:46" s="1" customFormat="1" ht="24.95" customHeight="1">
      <c r="B4" s="18"/>
      <c r="D4" s="101" t="s">
        <v>86</v>
      </c>
      <c r="L4" s="18"/>
      <c r="M4" s="102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03" t="s">
        <v>16</v>
      </c>
      <c r="L6" s="18"/>
    </row>
    <row r="7" spans="2:12" s="1" customFormat="1" ht="16.5" customHeight="1">
      <c r="B7" s="18"/>
      <c r="E7" s="247" t="str">
        <f>'Rekapitulace stavby'!K6</f>
        <v>Klatovská 200G</v>
      </c>
      <c r="F7" s="248"/>
      <c r="G7" s="248"/>
      <c r="H7" s="248"/>
      <c r="L7" s="18"/>
    </row>
    <row r="8" spans="1:31" s="2" customFormat="1" ht="12" customHeight="1">
      <c r="A8" s="32"/>
      <c r="B8" s="37"/>
      <c r="C8" s="32"/>
      <c r="D8" s="103" t="s">
        <v>87</v>
      </c>
      <c r="E8" s="32"/>
      <c r="F8" s="32"/>
      <c r="G8" s="32"/>
      <c r="H8" s="32"/>
      <c r="I8" s="32"/>
      <c r="J8" s="32"/>
      <c r="K8" s="32"/>
      <c r="L8" s="104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49" t="s">
        <v>144</v>
      </c>
      <c r="F9" s="250"/>
      <c r="G9" s="250"/>
      <c r="H9" s="250"/>
      <c r="I9" s="32"/>
      <c r="J9" s="32"/>
      <c r="K9" s="32"/>
      <c r="L9" s="104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104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03" t="s">
        <v>18</v>
      </c>
      <c r="E11" s="32"/>
      <c r="F11" s="105" t="s">
        <v>19</v>
      </c>
      <c r="G11" s="32"/>
      <c r="H11" s="32"/>
      <c r="I11" s="103" t="s">
        <v>20</v>
      </c>
      <c r="J11" s="105" t="s">
        <v>19</v>
      </c>
      <c r="K11" s="32"/>
      <c r="L11" s="104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3" t="s">
        <v>21</v>
      </c>
      <c r="E12" s="32"/>
      <c r="F12" s="105" t="s">
        <v>22</v>
      </c>
      <c r="G12" s="32"/>
      <c r="H12" s="32"/>
      <c r="I12" s="103" t="s">
        <v>23</v>
      </c>
      <c r="J12" s="106" t="str">
        <f>'Rekapitulace stavby'!AN8</f>
        <v>30. 3. 2022</v>
      </c>
      <c r="K12" s="32"/>
      <c r="L12" s="104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10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03" t="s">
        <v>25</v>
      </c>
      <c r="E14" s="32"/>
      <c r="F14" s="32"/>
      <c r="G14" s="32"/>
      <c r="H14" s="32"/>
      <c r="I14" s="103" t="s">
        <v>26</v>
      </c>
      <c r="J14" s="105" t="str">
        <f>IF('Rekapitulace stavby'!AN10="","",'Rekapitulace stavby'!AN10)</f>
        <v/>
      </c>
      <c r="K14" s="32"/>
      <c r="L14" s="10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5" t="str">
        <f>IF('Rekapitulace stavby'!E11="","",'Rekapitulace stavby'!E11)</f>
        <v xml:space="preserve"> </v>
      </c>
      <c r="F15" s="32"/>
      <c r="G15" s="32"/>
      <c r="H15" s="32"/>
      <c r="I15" s="103" t="s">
        <v>27</v>
      </c>
      <c r="J15" s="105" t="str">
        <f>IF('Rekapitulace stavby'!AN11="","",'Rekapitulace stavby'!AN11)</f>
        <v/>
      </c>
      <c r="K15" s="32"/>
      <c r="L15" s="104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104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3" t="s">
        <v>28</v>
      </c>
      <c r="E17" s="32"/>
      <c r="F17" s="32"/>
      <c r="G17" s="32"/>
      <c r="H17" s="32"/>
      <c r="I17" s="103" t="s">
        <v>26</v>
      </c>
      <c r="J17" s="28" t="str">
        <f>'Rekapitulace stavby'!AN13</f>
        <v>Vyplň údaj</v>
      </c>
      <c r="K17" s="32"/>
      <c r="L17" s="104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51" t="str">
        <f>'Rekapitulace stavby'!E14</f>
        <v>Vyplň údaj</v>
      </c>
      <c r="F18" s="252"/>
      <c r="G18" s="252"/>
      <c r="H18" s="252"/>
      <c r="I18" s="103" t="s">
        <v>27</v>
      </c>
      <c r="J18" s="28" t="str">
        <f>'Rekapitulace stavby'!AN14</f>
        <v>Vyplň údaj</v>
      </c>
      <c r="K18" s="32"/>
      <c r="L18" s="10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10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3" t="s">
        <v>30</v>
      </c>
      <c r="E20" s="32"/>
      <c r="F20" s="32"/>
      <c r="G20" s="32"/>
      <c r="H20" s="32"/>
      <c r="I20" s="103" t="s">
        <v>26</v>
      </c>
      <c r="J20" s="105" t="str">
        <f>IF('Rekapitulace stavby'!AN16="","",'Rekapitulace stavby'!AN16)</f>
        <v/>
      </c>
      <c r="K20" s="32"/>
      <c r="L20" s="10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5" t="str">
        <f>IF('Rekapitulace stavby'!E17="","",'Rekapitulace stavby'!E17)</f>
        <v xml:space="preserve"> </v>
      </c>
      <c r="F21" s="32"/>
      <c r="G21" s="32"/>
      <c r="H21" s="32"/>
      <c r="I21" s="103" t="s">
        <v>27</v>
      </c>
      <c r="J21" s="105" t="str">
        <f>IF('Rekapitulace stavby'!AN17="","",'Rekapitulace stavby'!AN17)</f>
        <v/>
      </c>
      <c r="K21" s="32"/>
      <c r="L21" s="104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104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3" t="s">
        <v>32</v>
      </c>
      <c r="E23" s="32"/>
      <c r="F23" s="32"/>
      <c r="G23" s="32"/>
      <c r="H23" s="32"/>
      <c r="I23" s="103" t="s">
        <v>26</v>
      </c>
      <c r="J23" s="105" t="str">
        <f>IF('Rekapitulace stavby'!AN19="","",'Rekapitulace stavby'!AN19)</f>
        <v/>
      </c>
      <c r="K23" s="32"/>
      <c r="L23" s="104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5" t="str">
        <f>IF('Rekapitulace stavby'!E20="","",'Rekapitulace stavby'!E20)</f>
        <v xml:space="preserve"> </v>
      </c>
      <c r="F24" s="32"/>
      <c r="G24" s="32"/>
      <c r="H24" s="32"/>
      <c r="I24" s="103" t="s">
        <v>27</v>
      </c>
      <c r="J24" s="105" t="str">
        <f>IF('Rekapitulace stavby'!AN20="","",'Rekapitulace stavby'!AN20)</f>
        <v/>
      </c>
      <c r="K24" s="32"/>
      <c r="L24" s="10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104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3" t="s">
        <v>33</v>
      </c>
      <c r="E26" s="32"/>
      <c r="F26" s="32"/>
      <c r="G26" s="32"/>
      <c r="H26" s="32"/>
      <c r="I26" s="32"/>
      <c r="J26" s="32"/>
      <c r="K26" s="32"/>
      <c r="L26" s="10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7"/>
      <c r="B27" s="108"/>
      <c r="C27" s="107"/>
      <c r="D27" s="107"/>
      <c r="E27" s="253" t="s">
        <v>19</v>
      </c>
      <c r="F27" s="253"/>
      <c r="G27" s="253"/>
      <c r="H27" s="253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10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0"/>
      <c r="E29" s="110"/>
      <c r="F29" s="110"/>
      <c r="G29" s="110"/>
      <c r="H29" s="110"/>
      <c r="I29" s="110"/>
      <c r="J29" s="110"/>
      <c r="K29" s="110"/>
      <c r="L29" s="10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1" t="s">
        <v>35</v>
      </c>
      <c r="E30" s="32"/>
      <c r="F30" s="32"/>
      <c r="G30" s="32"/>
      <c r="H30" s="32"/>
      <c r="I30" s="32"/>
      <c r="J30" s="112">
        <f>ROUND(J80,2)</f>
        <v>0</v>
      </c>
      <c r="K30" s="32"/>
      <c r="L30" s="10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10"/>
      <c r="E31" s="110"/>
      <c r="F31" s="110"/>
      <c r="G31" s="110"/>
      <c r="H31" s="110"/>
      <c r="I31" s="110"/>
      <c r="J31" s="110"/>
      <c r="K31" s="110"/>
      <c r="L31" s="104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13" t="s">
        <v>37</v>
      </c>
      <c r="G32" s="32"/>
      <c r="H32" s="32"/>
      <c r="I32" s="113" t="s">
        <v>36</v>
      </c>
      <c r="J32" s="113" t="s">
        <v>38</v>
      </c>
      <c r="K32" s="32"/>
      <c r="L32" s="104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14" t="s">
        <v>39</v>
      </c>
      <c r="E33" s="103" t="s">
        <v>40</v>
      </c>
      <c r="F33" s="115">
        <f>ROUND((SUM(BE80:BE97)),2)</f>
        <v>0</v>
      </c>
      <c r="G33" s="32"/>
      <c r="H33" s="32"/>
      <c r="I33" s="116">
        <v>0.21</v>
      </c>
      <c r="J33" s="115">
        <f>ROUND(((SUM(BE80:BE97))*I33),2)</f>
        <v>0</v>
      </c>
      <c r="K33" s="32"/>
      <c r="L33" s="104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03" t="s">
        <v>41</v>
      </c>
      <c r="F34" s="115">
        <f>ROUND((SUM(BF80:BF97)),2)</f>
        <v>0</v>
      </c>
      <c r="G34" s="32"/>
      <c r="H34" s="32"/>
      <c r="I34" s="116">
        <v>0.15</v>
      </c>
      <c r="J34" s="115">
        <f>ROUND(((SUM(BF80:BF97))*I34),2)</f>
        <v>0</v>
      </c>
      <c r="K34" s="32"/>
      <c r="L34" s="104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03" t="s">
        <v>42</v>
      </c>
      <c r="F35" s="115">
        <f>ROUND((SUM(BG80:BG97)),2)</f>
        <v>0</v>
      </c>
      <c r="G35" s="32"/>
      <c r="H35" s="32"/>
      <c r="I35" s="116">
        <v>0.21</v>
      </c>
      <c r="J35" s="115">
        <f>0</f>
        <v>0</v>
      </c>
      <c r="K35" s="32"/>
      <c r="L35" s="104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03" t="s">
        <v>43</v>
      </c>
      <c r="F36" s="115">
        <f>ROUND((SUM(BH80:BH97)),2)</f>
        <v>0</v>
      </c>
      <c r="G36" s="32"/>
      <c r="H36" s="32"/>
      <c r="I36" s="116">
        <v>0.15</v>
      </c>
      <c r="J36" s="115">
        <f>0</f>
        <v>0</v>
      </c>
      <c r="K36" s="32"/>
      <c r="L36" s="104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03" t="s">
        <v>44</v>
      </c>
      <c r="F37" s="115">
        <f>ROUND((SUM(BI80:BI97)),2)</f>
        <v>0</v>
      </c>
      <c r="G37" s="32"/>
      <c r="H37" s="32"/>
      <c r="I37" s="116">
        <v>0</v>
      </c>
      <c r="J37" s="115">
        <f>0</f>
        <v>0</v>
      </c>
      <c r="K37" s="32"/>
      <c r="L37" s="104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104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17"/>
      <c r="D39" s="118" t="s">
        <v>45</v>
      </c>
      <c r="E39" s="119"/>
      <c r="F39" s="119"/>
      <c r="G39" s="120" t="s">
        <v>46</v>
      </c>
      <c r="H39" s="121" t="s">
        <v>47</v>
      </c>
      <c r="I39" s="119"/>
      <c r="J39" s="122">
        <f>SUM(J30:J37)</f>
        <v>0</v>
      </c>
      <c r="K39" s="123"/>
      <c r="L39" s="104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04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 hidden="1">
      <c r="A44" s="32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04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 hidden="1">
      <c r="A45" s="32"/>
      <c r="B45" s="33"/>
      <c r="C45" s="21" t="s">
        <v>89</v>
      </c>
      <c r="D45" s="34"/>
      <c r="E45" s="34"/>
      <c r="F45" s="34"/>
      <c r="G45" s="34"/>
      <c r="H45" s="34"/>
      <c r="I45" s="34"/>
      <c r="J45" s="34"/>
      <c r="K45" s="34"/>
      <c r="L45" s="104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 hidden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104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7" t="s">
        <v>16</v>
      </c>
      <c r="D47" s="34"/>
      <c r="E47" s="34"/>
      <c r="F47" s="34"/>
      <c r="G47" s="34"/>
      <c r="H47" s="34"/>
      <c r="I47" s="34"/>
      <c r="J47" s="34"/>
      <c r="K47" s="34"/>
      <c r="L47" s="104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 hidden="1">
      <c r="A48" s="32"/>
      <c r="B48" s="33"/>
      <c r="C48" s="34"/>
      <c r="D48" s="34"/>
      <c r="E48" s="254" t="str">
        <f>E7</f>
        <v>Klatovská 200G</v>
      </c>
      <c r="F48" s="255"/>
      <c r="G48" s="255"/>
      <c r="H48" s="255"/>
      <c r="I48" s="34"/>
      <c r="J48" s="34"/>
      <c r="K48" s="34"/>
      <c r="L48" s="104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7" t="s">
        <v>87</v>
      </c>
      <c r="D49" s="34"/>
      <c r="E49" s="34"/>
      <c r="F49" s="34"/>
      <c r="G49" s="34"/>
      <c r="H49" s="34"/>
      <c r="I49" s="34"/>
      <c r="J49" s="34"/>
      <c r="K49" s="34"/>
      <c r="L49" s="104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226" t="str">
        <f>E9</f>
        <v>B - Výpis dveří</v>
      </c>
      <c r="F50" s="256"/>
      <c r="G50" s="256"/>
      <c r="H50" s="256"/>
      <c r="I50" s="34"/>
      <c r="J50" s="34"/>
      <c r="K50" s="34"/>
      <c r="L50" s="104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 hidden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104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7" t="s">
        <v>21</v>
      </c>
      <c r="D52" s="34"/>
      <c r="E52" s="34"/>
      <c r="F52" s="25" t="str">
        <f>F12</f>
        <v xml:space="preserve"> </v>
      </c>
      <c r="G52" s="34"/>
      <c r="H52" s="34"/>
      <c r="I52" s="27" t="s">
        <v>23</v>
      </c>
      <c r="J52" s="57" t="str">
        <f>IF(J12="","",J12)</f>
        <v>30. 3. 2022</v>
      </c>
      <c r="K52" s="34"/>
      <c r="L52" s="104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 hidden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104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2" customHeight="1" hidden="1">
      <c r="A54" s="32"/>
      <c r="B54" s="33"/>
      <c r="C54" s="27" t="s">
        <v>25</v>
      </c>
      <c r="D54" s="34"/>
      <c r="E54" s="34"/>
      <c r="F54" s="25" t="str">
        <f>E15</f>
        <v xml:space="preserve"> </v>
      </c>
      <c r="G54" s="34"/>
      <c r="H54" s="34"/>
      <c r="I54" s="27" t="s">
        <v>30</v>
      </c>
      <c r="J54" s="30" t="str">
        <f>E21</f>
        <v xml:space="preserve"> </v>
      </c>
      <c r="K54" s="34"/>
      <c r="L54" s="104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2" customHeight="1" hidden="1">
      <c r="A55" s="32"/>
      <c r="B55" s="33"/>
      <c r="C55" s="27" t="s">
        <v>28</v>
      </c>
      <c r="D55" s="34"/>
      <c r="E55" s="34"/>
      <c r="F55" s="25" t="str">
        <f>IF(E18="","",E18)</f>
        <v>Vyplň údaj</v>
      </c>
      <c r="G55" s="34"/>
      <c r="H55" s="34"/>
      <c r="I55" s="27" t="s">
        <v>32</v>
      </c>
      <c r="J55" s="30" t="str">
        <f>E24</f>
        <v xml:space="preserve"> </v>
      </c>
      <c r="K55" s="34"/>
      <c r="L55" s="104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 hidden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104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28" t="s">
        <v>90</v>
      </c>
      <c r="D57" s="129"/>
      <c r="E57" s="129"/>
      <c r="F57" s="129"/>
      <c r="G57" s="129"/>
      <c r="H57" s="129"/>
      <c r="I57" s="129"/>
      <c r="J57" s="130" t="s">
        <v>91</v>
      </c>
      <c r="K57" s="129"/>
      <c r="L57" s="104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 hidden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104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 hidden="1">
      <c r="A59" s="32"/>
      <c r="B59" s="33"/>
      <c r="C59" s="131" t="s">
        <v>67</v>
      </c>
      <c r="D59" s="34"/>
      <c r="E59" s="34"/>
      <c r="F59" s="34"/>
      <c r="G59" s="34"/>
      <c r="H59" s="34"/>
      <c r="I59" s="34"/>
      <c r="J59" s="75">
        <f>J80</f>
        <v>0</v>
      </c>
      <c r="K59" s="34"/>
      <c r="L59" s="104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5" t="s">
        <v>92</v>
      </c>
    </row>
    <row r="60" spans="2:12" s="9" customFormat="1" ht="24.95" customHeight="1" hidden="1">
      <c r="B60" s="132"/>
      <c r="C60" s="133"/>
      <c r="D60" s="134" t="s">
        <v>145</v>
      </c>
      <c r="E60" s="135"/>
      <c r="F60" s="135"/>
      <c r="G60" s="135"/>
      <c r="H60" s="135"/>
      <c r="I60" s="135"/>
      <c r="J60" s="136">
        <f>J81</f>
        <v>0</v>
      </c>
      <c r="K60" s="133"/>
      <c r="L60" s="137"/>
    </row>
    <row r="61" spans="1:31" s="2" customFormat="1" ht="21.75" customHeight="1" hidden="1">
      <c r="A61" s="32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104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6.95" customHeight="1" hidden="1">
      <c r="A62" s="32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104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ht="11.25" hidden="1"/>
    <row r="64" ht="11.25" hidden="1"/>
    <row r="65" ht="11.25" hidden="1"/>
    <row r="66" spans="1:31" s="2" customFormat="1" ht="6.95" customHeight="1">
      <c r="A66" s="32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4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24.95" customHeight="1">
      <c r="A67" s="32"/>
      <c r="B67" s="33"/>
      <c r="C67" s="21" t="s">
        <v>94</v>
      </c>
      <c r="D67" s="34"/>
      <c r="E67" s="34"/>
      <c r="F67" s="34"/>
      <c r="G67" s="34"/>
      <c r="H67" s="34"/>
      <c r="I67" s="34"/>
      <c r="J67" s="34"/>
      <c r="K67" s="34"/>
      <c r="L67" s="104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6.95" customHeight="1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104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12" customHeight="1">
      <c r="A69" s="32"/>
      <c r="B69" s="33"/>
      <c r="C69" s="27" t="s">
        <v>16</v>
      </c>
      <c r="D69" s="34"/>
      <c r="E69" s="34"/>
      <c r="F69" s="34"/>
      <c r="G69" s="34"/>
      <c r="H69" s="34"/>
      <c r="I69" s="34"/>
      <c r="J69" s="34"/>
      <c r="K69" s="34"/>
      <c r="L69" s="104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6.5" customHeight="1">
      <c r="A70" s="32"/>
      <c r="B70" s="33"/>
      <c r="C70" s="34"/>
      <c r="D70" s="34"/>
      <c r="E70" s="254" t="str">
        <f>E7</f>
        <v>Klatovská 200G</v>
      </c>
      <c r="F70" s="255"/>
      <c r="G70" s="255"/>
      <c r="H70" s="255"/>
      <c r="I70" s="34"/>
      <c r="J70" s="34"/>
      <c r="K70" s="34"/>
      <c r="L70" s="104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2" customHeight="1">
      <c r="A71" s="32"/>
      <c r="B71" s="33"/>
      <c r="C71" s="27" t="s">
        <v>87</v>
      </c>
      <c r="D71" s="34"/>
      <c r="E71" s="34"/>
      <c r="F71" s="34"/>
      <c r="G71" s="34"/>
      <c r="H71" s="34"/>
      <c r="I71" s="34"/>
      <c r="J71" s="34"/>
      <c r="K71" s="34"/>
      <c r="L71" s="104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6.5" customHeight="1">
      <c r="A72" s="32"/>
      <c r="B72" s="33"/>
      <c r="C72" s="34"/>
      <c r="D72" s="34"/>
      <c r="E72" s="226" t="str">
        <f>E9</f>
        <v>B - Výpis dveří</v>
      </c>
      <c r="F72" s="256"/>
      <c r="G72" s="256"/>
      <c r="H72" s="256"/>
      <c r="I72" s="34"/>
      <c r="J72" s="34"/>
      <c r="K72" s="34"/>
      <c r="L72" s="104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6.95" customHeight="1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104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2" customHeight="1">
      <c r="A74" s="32"/>
      <c r="B74" s="33"/>
      <c r="C74" s="27" t="s">
        <v>21</v>
      </c>
      <c r="D74" s="34"/>
      <c r="E74" s="34"/>
      <c r="F74" s="25" t="str">
        <f>F12</f>
        <v xml:space="preserve"> </v>
      </c>
      <c r="G74" s="34"/>
      <c r="H74" s="34"/>
      <c r="I74" s="27" t="s">
        <v>23</v>
      </c>
      <c r="J74" s="57" t="str">
        <f>IF(J12="","",J12)</f>
        <v>30. 3. 2022</v>
      </c>
      <c r="K74" s="34"/>
      <c r="L74" s="104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6.95" customHeight="1">
      <c r="A75" s="32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104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5.2" customHeight="1">
      <c r="A76" s="32"/>
      <c r="B76" s="33"/>
      <c r="C76" s="27" t="s">
        <v>25</v>
      </c>
      <c r="D76" s="34"/>
      <c r="E76" s="34"/>
      <c r="F76" s="25" t="str">
        <f>E15</f>
        <v xml:space="preserve"> </v>
      </c>
      <c r="G76" s="34"/>
      <c r="H76" s="34"/>
      <c r="I76" s="27" t="s">
        <v>30</v>
      </c>
      <c r="J76" s="30" t="str">
        <f>E21</f>
        <v xml:space="preserve"> </v>
      </c>
      <c r="K76" s="34"/>
      <c r="L76" s="104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5.2" customHeight="1">
      <c r="A77" s="32"/>
      <c r="B77" s="33"/>
      <c r="C77" s="27" t="s">
        <v>28</v>
      </c>
      <c r="D77" s="34"/>
      <c r="E77" s="34"/>
      <c r="F77" s="25" t="str">
        <f>IF(E18="","",E18)</f>
        <v>Vyplň údaj</v>
      </c>
      <c r="G77" s="34"/>
      <c r="H77" s="34"/>
      <c r="I77" s="27" t="s">
        <v>32</v>
      </c>
      <c r="J77" s="30" t="str">
        <f>E24</f>
        <v xml:space="preserve"> </v>
      </c>
      <c r="K77" s="34"/>
      <c r="L77" s="104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0.35" customHeight="1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104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10" customFormat="1" ht="29.25" customHeight="1">
      <c r="A79" s="138"/>
      <c r="B79" s="139"/>
      <c r="C79" s="140" t="s">
        <v>95</v>
      </c>
      <c r="D79" s="141" t="s">
        <v>54</v>
      </c>
      <c r="E79" s="141" t="s">
        <v>50</v>
      </c>
      <c r="F79" s="141" t="s">
        <v>51</v>
      </c>
      <c r="G79" s="141" t="s">
        <v>96</v>
      </c>
      <c r="H79" s="141" t="s">
        <v>97</v>
      </c>
      <c r="I79" s="141" t="s">
        <v>98</v>
      </c>
      <c r="J79" s="141" t="s">
        <v>91</v>
      </c>
      <c r="K79" s="142" t="s">
        <v>99</v>
      </c>
      <c r="L79" s="143"/>
      <c r="M79" s="66" t="s">
        <v>19</v>
      </c>
      <c r="N79" s="67" t="s">
        <v>39</v>
      </c>
      <c r="O79" s="67" t="s">
        <v>100</v>
      </c>
      <c r="P79" s="67" t="s">
        <v>101</v>
      </c>
      <c r="Q79" s="67" t="s">
        <v>102</v>
      </c>
      <c r="R79" s="67" t="s">
        <v>103</v>
      </c>
      <c r="S79" s="67" t="s">
        <v>104</v>
      </c>
      <c r="T79" s="68" t="s">
        <v>105</v>
      </c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  <row r="80" spans="1:63" s="2" customFormat="1" ht="22.9" customHeight="1">
      <c r="A80" s="32"/>
      <c r="B80" s="33"/>
      <c r="C80" s="73" t="s">
        <v>106</v>
      </c>
      <c r="D80" s="34"/>
      <c r="E80" s="34"/>
      <c r="F80" s="34"/>
      <c r="G80" s="34"/>
      <c r="H80" s="34"/>
      <c r="I80" s="34"/>
      <c r="J80" s="144">
        <f>BK80</f>
        <v>0</v>
      </c>
      <c r="K80" s="34"/>
      <c r="L80" s="37"/>
      <c r="M80" s="69"/>
      <c r="N80" s="145"/>
      <c r="O80" s="70"/>
      <c r="P80" s="146">
        <f>P81</f>
        <v>0</v>
      </c>
      <c r="Q80" s="70"/>
      <c r="R80" s="146">
        <f>R81</f>
        <v>0</v>
      </c>
      <c r="S80" s="70"/>
      <c r="T80" s="147">
        <f>T81</f>
        <v>0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T80" s="15" t="s">
        <v>68</v>
      </c>
      <c r="AU80" s="15" t="s">
        <v>92</v>
      </c>
      <c r="BK80" s="148">
        <f>BK81</f>
        <v>0</v>
      </c>
    </row>
    <row r="81" spans="2:63" s="11" customFormat="1" ht="25.9" customHeight="1">
      <c r="B81" s="149"/>
      <c r="C81" s="150"/>
      <c r="D81" s="151" t="s">
        <v>68</v>
      </c>
      <c r="E81" s="152" t="s">
        <v>146</v>
      </c>
      <c r="F81" s="152" t="s">
        <v>147</v>
      </c>
      <c r="G81" s="150"/>
      <c r="H81" s="150"/>
      <c r="I81" s="153"/>
      <c r="J81" s="154">
        <f>BK81</f>
        <v>0</v>
      </c>
      <c r="K81" s="150"/>
      <c r="L81" s="155"/>
      <c r="M81" s="156"/>
      <c r="N81" s="157"/>
      <c r="O81" s="157"/>
      <c r="P81" s="158">
        <f>SUM(P82:P97)</f>
        <v>0</v>
      </c>
      <c r="Q81" s="157"/>
      <c r="R81" s="158">
        <f>SUM(R82:R97)</f>
        <v>0</v>
      </c>
      <c r="S81" s="157"/>
      <c r="T81" s="159">
        <f>SUM(T82:T97)</f>
        <v>0</v>
      </c>
      <c r="AR81" s="160" t="s">
        <v>77</v>
      </c>
      <c r="AT81" s="161" t="s">
        <v>68</v>
      </c>
      <c r="AU81" s="161" t="s">
        <v>69</v>
      </c>
      <c r="AY81" s="160" t="s">
        <v>109</v>
      </c>
      <c r="BK81" s="162">
        <f>SUM(BK82:BK97)</f>
        <v>0</v>
      </c>
    </row>
    <row r="82" spans="1:65" s="2" customFormat="1" ht="37.9" customHeight="1">
      <c r="A82" s="32"/>
      <c r="B82" s="33"/>
      <c r="C82" s="163" t="s">
        <v>77</v>
      </c>
      <c r="D82" s="163" t="s">
        <v>110</v>
      </c>
      <c r="E82" s="164" t="s">
        <v>148</v>
      </c>
      <c r="F82" s="165" t="s">
        <v>149</v>
      </c>
      <c r="G82" s="166" t="s">
        <v>113</v>
      </c>
      <c r="H82" s="167">
        <v>1</v>
      </c>
      <c r="I82" s="168"/>
      <c r="J82" s="169">
        <f>ROUND(I82*H82,2)</f>
        <v>0</v>
      </c>
      <c r="K82" s="165" t="s">
        <v>19</v>
      </c>
      <c r="L82" s="37"/>
      <c r="M82" s="170" t="s">
        <v>19</v>
      </c>
      <c r="N82" s="171" t="s">
        <v>40</v>
      </c>
      <c r="O82" s="62"/>
      <c r="P82" s="172">
        <f>O82*H82</f>
        <v>0</v>
      </c>
      <c r="Q82" s="172">
        <v>0</v>
      </c>
      <c r="R82" s="172">
        <f>Q82*H82</f>
        <v>0</v>
      </c>
      <c r="S82" s="172">
        <v>0</v>
      </c>
      <c r="T82" s="173">
        <f>S82*H82</f>
        <v>0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R82" s="174" t="s">
        <v>114</v>
      </c>
      <c r="AT82" s="174" t="s">
        <v>110</v>
      </c>
      <c r="AU82" s="174" t="s">
        <v>77</v>
      </c>
      <c r="AY82" s="15" t="s">
        <v>109</v>
      </c>
      <c r="BE82" s="175">
        <f>IF(N82="základní",J82,0)</f>
        <v>0</v>
      </c>
      <c r="BF82" s="175">
        <f>IF(N82="snížená",J82,0)</f>
        <v>0</v>
      </c>
      <c r="BG82" s="175">
        <f>IF(N82="zákl. přenesená",J82,0)</f>
        <v>0</v>
      </c>
      <c r="BH82" s="175">
        <f>IF(N82="sníž. přenesená",J82,0)</f>
        <v>0</v>
      </c>
      <c r="BI82" s="175">
        <f>IF(N82="nulová",J82,0)</f>
        <v>0</v>
      </c>
      <c r="BJ82" s="15" t="s">
        <v>77</v>
      </c>
      <c r="BK82" s="175">
        <f>ROUND(I82*H82,2)</f>
        <v>0</v>
      </c>
      <c r="BL82" s="15" t="s">
        <v>114</v>
      </c>
      <c r="BM82" s="174" t="s">
        <v>114</v>
      </c>
    </row>
    <row r="83" spans="1:47" s="2" customFormat="1" ht="19.5">
      <c r="A83" s="32"/>
      <c r="B83" s="33"/>
      <c r="C83" s="34"/>
      <c r="D83" s="176" t="s">
        <v>115</v>
      </c>
      <c r="E83" s="34"/>
      <c r="F83" s="177" t="s">
        <v>150</v>
      </c>
      <c r="G83" s="34"/>
      <c r="H83" s="34"/>
      <c r="I83" s="178"/>
      <c r="J83" s="34"/>
      <c r="K83" s="34"/>
      <c r="L83" s="37"/>
      <c r="M83" s="179"/>
      <c r="N83" s="180"/>
      <c r="O83" s="62"/>
      <c r="P83" s="62"/>
      <c r="Q83" s="62"/>
      <c r="R83" s="62"/>
      <c r="S83" s="62"/>
      <c r="T83" s="63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T83" s="15" t="s">
        <v>115</v>
      </c>
      <c r="AU83" s="15" t="s">
        <v>77</v>
      </c>
    </row>
    <row r="84" spans="1:65" s="2" customFormat="1" ht="37.9" customHeight="1">
      <c r="A84" s="32"/>
      <c r="B84" s="33"/>
      <c r="C84" s="163" t="s">
        <v>79</v>
      </c>
      <c r="D84" s="163" t="s">
        <v>110</v>
      </c>
      <c r="E84" s="164" t="s">
        <v>151</v>
      </c>
      <c r="F84" s="165" t="s">
        <v>152</v>
      </c>
      <c r="G84" s="166" t="s">
        <v>113</v>
      </c>
      <c r="H84" s="167">
        <v>1</v>
      </c>
      <c r="I84" s="168"/>
      <c r="J84" s="169">
        <f>ROUND(I84*H84,2)</f>
        <v>0</v>
      </c>
      <c r="K84" s="165" t="s">
        <v>19</v>
      </c>
      <c r="L84" s="37"/>
      <c r="M84" s="170" t="s">
        <v>19</v>
      </c>
      <c r="N84" s="171" t="s">
        <v>40</v>
      </c>
      <c r="O84" s="62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74" t="s">
        <v>114</v>
      </c>
      <c r="AT84" s="174" t="s">
        <v>110</v>
      </c>
      <c r="AU84" s="174" t="s">
        <v>77</v>
      </c>
      <c r="AY84" s="15" t="s">
        <v>109</v>
      </c>
      <c r="BE84" s="175">
        <f>IF(N84="základní",J84,0)</f>
        <v>0</v>
      </c>
      <c r="BF84" s="175">
        <f>IF(N84="snížená",J84,0)</f>
        <v>0</v>
      </c>
      <c r="BG84" s="175">
        <f>IF(N84="zákl. přenesená",J84,0)</f>
        <v>0</v>
      </c>
      <c r="BH84" s="175">
        <f>IF(N84="sníž. přenesená",J84,0)</f>
        <v>0</v>
      </c>
      <c r="BI84" s="175">
        <f>IF(N84="nulová",J84,0)</f>
        <v>0</v>
      </c>
      <c r="BJ84" s="15" t="s">
        <v>77</v>
      </c>
      <c r="BK84" s="175">
        <f>ROUND(I84*H84,2)</f>
        <v>0</v>
      </c>
      <c r="BL84" s="15" t="s">
        <v>114</v>
      </c>
      <c r="BM84" s="174" t="s">
        <v>118</v>
      </c>
    </row>
    <row r="85" spans="1:47" s="2" customFormat="1" ht="19.5">
      <c r="A85" s="32"/>
      <c r="B85" s="33"/>
      <c r="C85" s="34"/>
      <c r="D85" s="176" t="s">
        <v>115</v>
      </c>
      <c r="E85" s="34"/>
      <c r="F85" s="177" t="s">
        <v>150</v>
      </c>
      <c r="G85" s="34"/>
      <c r="H85" s="34"/>
      <c r="I85" s="178"/>
      <c r="J85" s="34"/>
      <c r="K85" s="34"/>
      <c r="L85" s="37"/>
      <c r="M85" s="179"/>
      <c r="N85" s="180"/>
      <c r="O85" s="62"/>
      <c r="P85" s="62"/>
      <c r="Q85" s="62"/>
      <c r="R85" s="62"/>
      <c r="S85" s="62"/>
      <c r="T85" s="63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5" t="s">
        <v>115</v>
      </c>
      <c r="AU85" s="15" t="s">
        <v>77</v>
      </c>
    </row>
    <row r="86" spans="1:65" s="2" customFormat="1" ht="37.9" customHeight="1">
      <c r="A86" s="32"/>
      <c r="B86" s="33"/>
      <c r="C86" s="163" t="s">
        <v>119</v>
      </c>
      <c r="D86" s="163" t="s">
        <v>110</v>
      </c>
      <c r="E86" s="164" t="s">
        <v>153</v>
      </c>
      <c r="F86" s="165" t="s">
        <v>154</v>
      </c>
      <c r="G86" s="166" t="s">
        <v>113</v>
      </c>
      <c r="H86" s="167">
        <v>1</v>
      </c>
      <c r="I86" s="168"/>
      <c r="J86" s="169">
        <f>ROUND(I86*H86,2)</f>
        <v>0</v>
      </c>
      <c r="K86" s="165" t="s">
        <v>19</v>
      </c>
      <c r="L86" s="37"/>
      <c r="M86" s="170" t="s">
        <v>19</v>
      </c>
      <c r="N86" s="171" t="s">
        <v>40</v>
      </c>
      <c r="O86" s="62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R86" s="174" t="s">
        <v>114</v>
      </c>
      <c r="AT86" s="174" t="s">
        <v>110</v>
      </c>
      <c r="AU86" s="174" t="s">
        <v>77</v>
      </c>
      <c r="AY86" s="15" t="s">
        <v>109</v>
      </c>
      <c r="BE86" s="175">
        <f>IF(N86="základní",J86,0)</f>
        <v>0</v>
      </c>
      <c r="BF86" s="175">
        <f>IF(N86="snížená",J86,0)</f>
        <v>0</v>
      </c>
      <c r="BG86" s="175">
        <f>IF(N86="zákl. přenesená",J86,0)</f>
        <v>0</v>
      </c>
      <c r="BH86" s="175">
        <f>IF(N86="sníž. přenesená",J86,0)</f>
        <v>0</v>
      </c>
      <c r="BI86" s="175">
        <f>IF(N86="nulová",J86,0)</f>
        <v>0</v>
      </c>
      <c r="BJ86" s="15" t="s">
        <v>77</v>
      </c>
      <c r="BK86" s="175">
        <f>ROUND(I86*H86,2)</f>
        <v>0</v>
      </c>
      <c r="BL86" s="15" t="s">
        <v>114</v>
      </c>
      <c r="BM86" s="174" t="s">
        <v>121</v>
      </c>
    </row>
    <row r="87" spans="1:47" s="2" customFormat="1" ht="19.5">
      <c r="A87" s="32"/>
      <c r="B87" s="33"/>
      <c r="C87" s="34"/>
      <c r="D87" s="176" t="s">
        <v>115</v>
      </c>
      <c r="E87" s="34"/>
      <c r="F87" s="177" t="s">
        <v>150</v>
      </c>
      <c r="G87" s="34"/>
      <c r="H87" s="34"/>
      <c r="I87" s="178"/>
      <c r="J87" s="34"/>
      <c r="K87" s="34"/>
      <c r="L87" s="37"/>
      <c r="M87" s="179"/>
      <c r="N87" s="180"/>
      <c r="O87" s="62"/>
      <c r="P87" s="62"/>
      <c r="Q87" s="62"/>
      <c r="R87" s="62"/>
      <c r="S87" s="62"/>
      <c r="T87" s="63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T87" s="15" t="s">
        <v>115</v>
      </c>
      <c r="AU87" s="15" t="s">
        <v>77</v>
      </c>
    </row>
    <row r="88" spans="1:65" s="2" customFormat="1" ht="24.2" customHeight="1">
      <c r="A88" s="32"/>
      <c r="B88" s="33"/>
      <c r="C88" s="163" t="s">
        <v>114</v>
      </c>
      <c r="D88" s="163" t="s">
        <v>110</v>
      </c>
      <c r="E88" s="164" t="s">
        <v>155</v>
      </c>
      <c r="F88" s="165" t="s">
        <v>156</v>
      </c>
      <c r="G88" s="166" t="s">
        <v>113</v>
      </c>
      <c r="H88" s="167">
        <v>1</v>
      </c>
      <c r="I88" s="168"/>
      <c r="J88" s="169">
        <f>ROUND(I88*H88,2)</f>
        <v>0</v>
      </c>
      <c r="K88" s="165" t="s">
        <v>19</v>
      </c>
      <c r="L88" s="37"/>
      <c r="M88" s="170" t="s">
        <v>19</v>
      </c>
      <c r="N88" s="171" t="s">
        <v>40</v>
      </c>
      <c r="O88" s="62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74" t="s">
        <v>114</v>
      </c>
      <c r="AT88" s="174" t="s">
        <v>110</v>
      </c>
      <c r="AU88" s="174" t="s">
        <v>77</v>
      </c>
      <c r="AY88" s="15" t="s">
        <v>109</v>
      </c>
      <c r="BE88" s="175">
        <f>IF(N88="základní",J88,0)</f>
        <v>0</v>
      </c>
      <c r="BF88" s="175">
        <f>IF(N88="snížená",J88,0)</f>
        <v>0</v>
      </c>
      <c r="BG88" s="175">
        <f>IF(N88="zákl. přenesená",J88,0)</f>
        <v>0</v>
      </c>
      <c r="BH88" s="175">
        <f>IF(N88="sníž. přenesená",J88,0)</f>
        <v>0</v>
      </c>
      <c r="BI88" s="175">
        <f>IF(N88="nulová",J88,0)</f>
        <v>0</v>
      </c>
      <c r="BJ88" s="15" t="s">
        <v>77</v>
      </c>
      <c r="BK88" s="175">
        <f>ROUND(I88*H88,2)</f>
        <v>0</v>
      </c>
      <c r="BL88" s="15" t="s">
        <v>114</v>
      </c>
      <c r="BM88" s="174" t="s">
        <v>124</v>
      </c>
    </row>
    <row r="89" spans="1:47" s="2" customFormat="1" ht="19.5">
      <c r="A89" s="32"/>
      <c r="B89" s="33"/>
      <c r="C89" s="34"/>
      <c r="D89" s="176" t="s">
        <v>115</v>
      </c>
      <c r="E89" s="34"/>
      <c r="F89" s="177" t="s">
        <v>157</v>
      </c>
      <c r="G89" s="34"/>
      <c r="H89" s="34"/>
      <c r="I89" s="178"/>
      <c r="J89" s="34"/>
      <c r="K89" s="34"/>
      <c r="L89" s="37"/>
      <c r="M89" s="179"/>
      <c r="N89" s="180"/>
      <c r="O89" s="62"/>
      <c r="P89" s="62"/>
      <c r="Q89" s="62"/>
      <c r="R89" s="62"/>
      <c r="S89" s="62"/>
      <c r="T89" s="63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5" t="s">
        <v>115</v>
      </c>
      <c r="AU89" s="15" t="s">
        <v>77</v>
      </c>
    </row>
    <row r="90" spans="1:65" s="2" customFormat="1" ht="24.2" customHeight="1">
      <c r="A90" s="32"/>
      <c r="B90" s="33"/>
      <c r="C90" s="163" t="s">
        <v>125</v>
      </c>
      <c r="D90" s="163" t="s">
        <v>110</v>
      </c>
      <c r="E90" s="164" t="s">
        <v>158</v>
      </c>
      <c r="F90" s="165" t="s">
        <v>159</v>
      </c>
      <c r="G90" s="166" t="s">
        <v>113</v>
      </c>
      <c r="H90" s="167">
        <v>1</v>
      </c>
      <c r="I90" s="168"/>
      <c r="J90" s="169">
        <f>ROUND(I90*H90,2)</f>
        <v>0</v>
      </c>
      <c r="K90" s="165" t="s">
        <v>19</v>
      </c>
      <c r="L90" s="37"/>
      <c r="M90" s="170" t="s">
        <v>19</v>
      </c>
      <c r="N90" s="171" t="s">
        <v>40</v>
      </c>
      <c r="O90" s="62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74" t="s">
        <v>114</v>
      </c>
      <c r="AT90" s="174" t="s">
        <v>110</v>
      </c>
      <c r="AU90" s="174" t="s">
        <v>77</v>
      </c>
      <c r="AY90" s="15" t="s">
        <v>109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5" t="s">
        <v>77</v>
      </c>
      <c r="BK90" s="175">
        <f>ROUND(I90*H90,2)</f>
        <v>0</v>
      </c>
      <c r="BL90" s="15" t="s">
        <v>114</v>
      </c>
      <c r="BM90" s="174" t="s">
        <v>128</v>
      </c>
    </row>
    <row r="91" spans="1:47" s="2" customFormat="1" ht="19.5">
      <c r="A91" s="32"/>
      <c r="B91" s="33"/>
      <c r="C91" s="34"/>
      <c r="D91" s="176" t="s">
        <v>115</v>
      </c>
      <c r="E91" s="34"/>
      <c r="F91" s="177" t="s">
        <v>150</v>
      </c>
      <c r="G91" s="34"/>
      <c r="H91" s="34"/>
      <c r="I91" s="178"/>
      <c r="J91" s="34"/>
      <c r="K91" s="34"/>
      <c r="L91" s="37"/>
      <c r="M91" s="179"/>
      <c r="N91" s="180"/>
      <c r="O91" s="62"/>
      <c r="P91" s="62"/>
      <c r="Q91" s="62"/>
      <c r="R91" s="62"/>
      <c r="S91" s="62"/>
      <c r="T91" s="63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5" t="s">
        <v>115</v>
      </c>
      <c r="AU91" s="15" t="s">
        <v>77</v>
      </c>
    </row>
    <row r="92" spans="1:65" s="2" customFormat="1" ht="24.2" customHeight="1">
      <c r="A92" s="32"/>
      <c r="B92" s="33"/>
      <c r="C92" s="163" t="s">
        <v>118</v>
      </c>
      <c r="D92" s="163" t="s">
        <v>110</v>
      </c>
      <c r="E92" s="164" t="s">
        <v>160</v>
      </c>
      <c r="F92" s="165" t="s">
        <v>161</v>
      </c>
      <c r="G92" s="166" t="s">
        <v>113</v>
      </c>
      <c r="H92" s="167">
        <v>1</v>
      </c>
      <c r="I92" s="168"/>
      <c r="J92" s="169">
        <f>ROUND(I92*H92,2)</f>
        <v>0</v>
      </c>
      <c r="K92" s="165" t="s">
        <v>19</v>
      </c>
      <c r="L92" s="37"/>
      <c r="M92" s="170" t="s">
        <v>19</v>
      </c>
      <c r="N92" s="171" t="s">
        <v>40</v>
      </c>
      <c r="O92" s="62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74" t="s">
        <v>114</v>
      </c>
      <c r="AT92" s="174" t="s">
        <v>110</v>
      </c>
      <c r="AU92" s="174" t="s">
        <v>77</v>
      </c>
      <c r="AY92" s="15" t="s">
        <v>109</v>
      </c>
      <c r="BE92" s="175">
        <f>IF(N92="základní",J92,0)</f>
        <v>0</v>
      </c>
      <c r="BF92" s="175">
        <f>IF(N92="snížená",J92,0)</f>
        <v>0</v>
      </c>
      <c r="BG92" s="175">
        <f>IF(N92="zákl. přenesená",J92,0)</f>
        <v>0</v>
      </c>
      <c r="BH92" s="175">
        <f>IF(N92="sníž. přenesená",J92,0)</f>
        <v>0</v>
      </c>
      <c r="BI92" s="175">
        <f>IF(N92="nulová",J92,0)</f>
        <v>0</v>
      </c>
      <c r="BJ92" s="15" t="s">
        <v>77</v>
      </c>
      <c r="BK92" s="175">
        <f>ROUND(I92*H92,2)</f>
        <v>0</v>
      </c>
      <c r="BL92" s="15" t="s">
        <v>114</v>
      </c>
      <c r="BM92" s="174" t="s">
        <v>131</v>
      </c>
    </row>
    <row r="93" spans="1:47" s="2" customFormat="1" ht="19.5">
      <c r="A93" s="32"/>
      <c r="B93" s="33"/>
      <c r="C93" s="34"/>
      <c r="D93" s="176" t="s">
        <v>115</v>
      </c>
      <c r="E93" s="34"/>
      <c r="F93" s="177" t="s">
        <v>162</v>
      </c>
      <c r="G93" s="34"/>
      <c r="H93" s="34"/>
      <c r="I93" s="178"/>
      <c r="J93" s="34"/>
      <c r="K93" s="34"/>
      <c r="L93" s="37"/>
      <c r="M93" s="179"/>
      <c r="N93" s="180"/>
      <c r="O93" s="62"/>
      <c r="P93" s="62"/>
      <c r="Q93" s="62"/>
      <c r="R93" s="62"/>
      <c r="S93" s="62"/>
      <c r="T93" s="63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5" t="s">
        <v>115</v>
      </c>
      <c r="AU93" s="15" t="s">
        <v>77</v>
      </c>
    </row>
    <row r="94" spans="1:65" s="2" customFormat="1" ht="24.2" customHeight="1">
      <c r="A94" s="32"/>
      <c r="B94" s="33"/>
      <c r="C94" s="163" t="s">
        <v>133</v>
      </c>
      <c r="D94" s="163" t="s">
        <v>110</v>
      </c>
      <c r="E94" s="164" t="s">
        <v>163</v>
      </c>
      <c r="F94" s="165" t="s">
        <v>164</v>
      </c>
      <c r="G94" s="166" t="s">
        <v>113</v>
      </c>
      <c r="H94" s="167">
        <v>1</v>
      </c>
      <c r="I94" s="168"/>
      <c r="J94" s="169">
        <f>ROUND(I94*H94,2)</f>
        <v>0</v>
      </c>
      <c r="K94" s="165" t="s">
        <v>19</v>
      </c>
      <c r="L94" s="37"/>
      <c r="M94" s="170" t="s">
        <v>19</v>
      </c>
      <c r="N94" s="171" t="s">
        <v>40</v>
      </c>
      <c r="O94" s="62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74" t="s">
        <v>114</v>
      </c>
      <c r="AT94" s="174" t="s">
        <v>110</v>
      </c>
      <c r="AU94" s="174" t="s">
        <v>77</v>
      </c>
      <c r="AY94" s="15" t="s">
        <v>109</v>
      </c>
      <c r="BE94" s="175">
        <f>IF(N94="základní",J94,0)</f>
        <v>0</v>
      </c>
      <c r="BF94" s="175">
        <f>IF(N94="snížená",J94,0)</f>
        <v>0</v>
      </c>
      <c r="BG94" s="175">
        <f>IF(N94="zákl. přenesená",J94,0)</f>
        <v>0</v>
      </c>
      <c r="BH94" s="175">
        <f>IF(N94="sníž. přenesená",J94,0)</f>
        <v>0</v>
      </c>
      <c r="BI94" s="175">
        <f>IF(N94="nulová",J94,0)</f>
        <v>0</v>
      </c>
      <c r="BJ94" s="15" t="s">
        <v>77</v>
      </c>
      <c r="BK94" s="175">
        <f>ROUND(I94*H94,2)</f>
        <v>0</v>
      </c>
      <c r="BL94" s="15" t="s">
        <v>114</v>
      </c>
      <c r="BM94" s="174" t="s">
        <v>136</v>
      </c>
    </row>
    <row r="95" spans="1:47" s="2" customFormat="1" ht="19.5">
      <c r="A95" s="32"/>
      <c r="B95" s="33"/>
      <c r="C95" s="34"/>
      <c r="D95" s="176" t="s">
        <v>115</v>
      </c>
      <c r="E95" s="34"/>
      <c r="F95" s="177" t="s">
        <v>165</v>
      </c>
      <c r="G95" s="34"/>
      <c r="H95" s="34"/>
      <c r="I95" s="178"/>
      <c r="J95" s="34"/>
      <c r="K95" s="34"/>
      <c r="L95" s="37"/>
      <c r="M95" s="179"/>
      <c r="N95" s="180"/>
      <c r="O95" s="62"/>
      <c r="P95" s="62"/>
      <c r="Q95" s="62"/>
      <c r="R95" s="62"/>
      <c r="S95" s="62"/>
      <c r="T95" s="63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5" t="s">
        <v>115</v>
      </c>
      <c r="AU95" s="15" t="s">
        <v>77</v>
      </c>
    </row>
    <row r="96" spans="1:65" s="2" customFormat="1" ht="24.2" customHeight="1">
      <c r="A96" s="32"/>
      <c r="B96" s="33"/>
      <c r="C96" s="163" t="s">
        <v>121</v>
      </c>
      <c r="D96" s="163" t="s">
        <v>110</v>
      </c>
      <c r="E96" s="164" t="s">
        <v>166</v>
      </c>
      <c r="F96" s="165" t="s">
        <v>167</v>
      </c>
      <c r="G96" s="166" t="s">
        <v>113</v>
      </c>
      <c r="H96" s="167">
        <v>1</v>
      </c>
      <c r="I96" s="168"/>
      <c r="J96" s="169">
        <f>ROUND(I96*H96,2)</f>
        <v>0</v>
      </c>
      <c r="K96" s="165" t="s">
        <v>19</v>
      </c>
      <c r="L96" s="37"/>
      <c r="M96" s="170" t="s">
        <v>19</v>
      </c>
      <c r="N96" s="171" t="s">
        <v>40</v>
      </c>
      <c r="O96" s="62"/>
      <c r="P96" s="172">
        <f>O96*H96</f>
        <v>0</v>
      </c>
      <c r="Q96" s="172">
        <v>0</v>
      </c>
      <c r="R96" s="172">
        <f>Q96*H96</f>
        <v>0</v>
      </c>
      <c r="S96" s="172">
        <v>0</v>
      </c>
      <c r="T96" s="173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74" t="s">
        <v>114</v>
      </c>
      <c r="AT96" s="174" t="s">
        <v>110</v>
      </c>
      <c r="AU96" s="174" t="s">
        <v>77</v>
      </c>
      <c r="AY96" s="15" t="s">
        <v>109</v>
      </c>
      <c r="BE96" s="175">
        <f>IF(N96="základní",J96,0)</f>
        <v>0</v>
      </c>
      <c r="BF96" s="175">
        <f>IF(N96="snížená",J96,0)</f>
        <v>0</v>
      </c>
      <c r="BG96" s="175">
        <f>IF(N96="zákl. přenesená",J96,0)</f>
        <v>0</v>
      </c>
      <c r="BH96" s="175">
        <f>IF(N96="sníž. přenesená",J96,0)</f>
        <v>0</v>
      </c>
      <c r="BI96" s="175">
        <f>IF(N96="nulová",J96,0)</f>
        <v>0</v>
      </c>
      <c r="BJ96" s="15" t="s">
        <v>77</v>
      </c>
      <c r="BK96" s="175">
        <f>ROUND(I96*H96,2)</f>
        <v>0</v>
      </c>
      <c r="BL96" s="15" t="s">
        <v>114</v>
      </c>
      <c r="BM96" s="174" t="s">
        <v>138</v>
      </c>
    </row>
    <row r="97" spans="1:47" s="2" customFormat="1" ht="19.5">
      <c r="A97" s="32"/>
      <c r="B97" s="33"/>
      <c r="C97" s="34"/>
      <c r="D97" s="176" t="s">
        <v>115</v>
      </c>
      <c r="E97" s="34"/>
      <c r="F97" s="177" t="s">
        <v>168</v>
      </c>
      <c r="G97" s="34"/>
      <c r="H97" s="34"/>
      <c r="I97" s="178"/>
      <c r="J97" s="34"/>
      <c r="K97" s="34"/>
      <c r="L97" s="37"/>
      <c r="M97" s="181"/>
      <c r="N97" s="182"/>
      <c r="O97" s="183"/>
      <c r="P97" s="183"/>
      <c r="Q97" s="183"/>
      <c r="R97" s="183"/>
      <c r="S97" s="183"/>
      <c r="T97" s="184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5" t="s">
        <v>115</v>
      </c>
      <c r="AU97" s="15" t="s">
        <v>77</v>
      </c>
    </row>
    <row r="98" spans="1:31" s="2" customFormat="1" ht="6.95" customHeight="1">
      <c r="A98" s="32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37"/>
      <c r="M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</sheetData>
  <sheetProtection algorithmName="SHA-512" hashValue="nb3OW7STQbk8gJUc5HPxwKDK9T1TkjjHEomY1Jrb1ovCOBQeas5ncYLB6oCf97iVCc1D92UKQY7bPfHqTRK7Uw==" saltValue="ZT1r8a3ol78G1OdUsKH03S+NQCeBGcEWS9jpIpOrGar7Lmf1BqE+hULIW2oqkoFpaJr14EP/zPkJf7Xd3vXYXA==" spinCount="100000" sheet="1" objects="1" scenarios="1" formatColumns="0" formatRows="0" autoFilter="0"/>
  <autoFilter ref="C79:K97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8"/>
  <sheetViews>
    <sheetView showGridLines="0" workbookViewId="0" topLeftCell="A69">
      <selection activeCell="F82" sqref="F8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5" t="s">
        <v>85</v>
      </c>
    </row>
    <row r="3" spans="2:46" s="1" customFormat="1" ht="6.9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8"/>
      <c r="AT3" s="15" t="s">
        <v>79</v>
      </c>
    </row>
    <row r="4" spans="2:46" s="1" customFormat="1" ht="24.95" customHeight="1">
      <c r="B4" s="18"/>
      <c r="D4" s="101" t="s">
        <v>86</v>
      </c>
      <c r="L4" s="18"/>
      <c r="M4" s="102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03" t="s">
        <v>16</v>
      </c>
      <c r="L6" s="18"/>
    </row>
    <row r="7" spans="2:12" s="1" customFormat="1" ht="16.5" customHeight="1">
      <c r="B7" s="18"/>
      <c r="E7" s="247" t="str">
        <f>'Rekapitulace stavby'!K6</f>
        <v>Klatovská 200G</v>
      </c>
      <c r="F7" s="248"/>
      <c r="G7" s="248"/>
      <c r="H7" s="248"/>
      <c r="L7" s="18"/>
    </row>
    <row r="8" spans="1:31" s="2" customFormat="1" ht="12" customHeight="1">
      <c r="A8" s="32"/>
      <c r="B8" s="37"/>
      <c r="C8" s="32"/>
      <c r="D8" s="103" t="s">
        <v>87</v>
      </c>
      <c r="E8" s="32"/>
      <c r="F8" s="32"/>
      <c r="G8" s="32"/>
      <c r="H8" s="32"/>
      <c r="I8" s="32"/>
      <c r="J8" s="32"/>
      <c r="K8" s="32"/>
      <c r="L8" s="104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49" t="s">
        <v>169</v>
      </c>
      <c r="F9" s="250"/>
      <c r="G9" s="250"/>
      <c r="H9" s="250"/>
      <c r="I9" s="32"/>
      <c r="J9" s="32"/>
      <c r="K9" s="32"/>
      <c r="L9" s="104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104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03" t="s">
        <v>18</v>
      </c>
      <c r="E11" s="32"/>
      <c r="F11" s="105" t="s">
        <v>19</v>
      </c>
      <c r="G11" s="32"/>
      <c r="H11" s="32"/>
      <c r="I11" s="103" t="s">
        <v>20</v>
      </c>
      <c r="J11" s="105" t="s">
        <v>19</v>
      </c>
      <c r="K11" s="32"/>
      <c r="L11" s="104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3" t="s">
        <v>21</v>
      </c>
      <c r="E12" s="32"/>
      <c r="F12" s="105" t="s">
        <v>22</v>
      </c>
      <c r="G12" s="32"/>
      <c r="H12" s="32"/>
      <c r="I12" s="103" t="s">
        <v>23</v>
      </c>
      <c r="J12" s="106" t="str">
        <f>'Rekapitulace stavby'!AN8</f>
        <v>30. 3. 2022</v>
      </c>
      <c r="K12" s="32"/>
      <c r="L12" s="104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10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03" t="s">
        <v>25</v>
      </c>
      <c r="E14" s="32"/>
      <c r="F14" s="32"/>
      <c r="G14" s="32"/>
      <c r="H14" s="32"/>
      <c r="I14" s="103" t="s">
        <v>26</v>
      </c>
      <c r="J14" s="105" t="str">
        <f>IF('Rekapitulace stavby'!AN10="","",'Rekapitulace stavby'!AN10)</f>
        <v/>
      </c>
      <c r="K14" s="32"/>
      <c r="L14" s="10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5" t="str">
        <f>IF('Rekapitulace stavby'!E11="","",'Rekapitulace stavby'!E11)</f>
        <v xml:space="preserve"> </v>
      </c>
      <c r="F15" s="32"/>
      <c r="G15" s="32"/>
      <c r="H15" s="32"/>
      <c r="I15" s="103" t="s">
        <v>27</v>
      </c>
      <c r="J15" s="105" t="str">
        <f>IF('Rekapitulace stavby'!AN11="","",'Rekapitulace stavby'!AN11)</f>
        <v/>
      </c>
      <c r="K15" s="32"/>
      <c r="L15" s="104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104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3" t="s">
        <v>28</v>
      </c>
      <c r="E17" s="32"/>
      <c r="F17" s="32"/>
      <c r="G17" s="32"/>
      <c r="H17" s="32"/>
      <c r="I17" s="103" t="s">
        <v>26</v>
      </c>
      <c r="J17" s="28" t="str">
        <f>'Rekapitulace stavby'!AN13</f>
        <v>Vyplň údaj</v>
      </c>
      <c r="K17" s="32"/>
      <c r="L17" s="104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51" t="str">
        <f>'Rekapitulace stavby'!E14</f>
        <v>Vyplň údaj</v>
      </c>
      <c r="F18" s="252"/>
      <c r="G18" s="252"/>
      <c r="H18" s="252"/>
      <c r="I18" s="103" t="s">
        <v>27</v>
      </c>
      <c r="J18" s="28" t="str">
        <f>'Rekapitulace stavby'!AN14</f>
        <v>Vyplň údaj</v>
      </c>
      <c r="K18" s="32"/>
      <c r="L18" s="10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10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3" t="s">
        <v>30</v>
      </c>
      <c r="E20" s="32"/>
      <c r="F20" s="32"/>
      <c r="G20" s="32"/>
      <c r="H20" s="32"/>
      <c r="I20" s="103" t="s">
        <v>26</v>
      </c>
      <c r="J20" s="105" t="str">
        <f>IF('Rekapitulace stavby'!AN16="","",'Rekapitulace stavby'!AN16)</f>
        <v/>
      </c>
      <c r="K20" s="32"/>
      <c r="L20" s="10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5" t="str">
        <f>IF('Rekapitulace stavby'!E17="","",'Rekapitulace stavby'!E17)</f>
        <v xml:space="preserve"> </v>
      </c>
      <c r="F21" s="32"/>
      <c r="G21" s="32"/>
      <c r="H21" s="32"/>
      <c r="I21" s="103" t="s">
        <v>27</v>
      </c>
      <c r="J21" s="105" t="str">
        <f>IF('Rekapitulace stavby'!AN17="","",'Rekapitulace stavby'!AN17)</f>
        <v/>
      </c>
      <c r="K21" s="32"/>
      <c r="L21" s="104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104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3" t="s">
        <v>32</v>
      </c>
      <c r="E23" s="32"/>
      <c r="F23" s="32"/>
      <c r="G23" s="32"/>
      <c r="H23" s="32"/>
      <c r="I23" s="103" t="s">
        <v>26</v>
      </c>
      <c r="J23" s="105" t="str">
        <f>IF('Rekapitulace stavby'!AN19="","",'Rekapitulace stavby'!AN19)</f>
        <v/>
      </c>
      <c r="K23" s="32"/>
      <c r="L23" s="104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5" t="str">
        <f>IF('Rekapitulace stavby'!E20="","",'Rekapitulace stavby'!E20)</f>
        <v xml:space="preserve"> </v>
      </c>
      <c r="F24" s="32"/>
      <c r="G24" s="32"/>
      <c r="H24" s="32"/>
      <c r="I24" s="103" t="s">
        <v>27</v>
      </c>
      <c r="J24" s="105" t="str">
        <f>IF('Rekapitulace stavby'!AN20="","",'Rekapitulace stavby'!AN20)</f>
        <v/>
      </c>
      <c r="K24" s="32"/>
      <c r="L24" s="10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104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3" t="s">
        <v>33</v>
      </c>
      <c r="E26" s="32"/>
      <c r="F26" s="32"/>
      <c r="G26" s="32"/>
      <c r="H26" s="32"/>
      <c r="I26" s="32"/>
      <c r="J26" s="32"/>
      <c r="K26" s="32"/>
      <c r="L26" s="10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7"/>
      <c r="B27" s="108"/>
      <c r="C27" s="107"/>
      <c r="D27" s="107"/>
      <c r="E27" s="253" t="s">
        <v>19</v>
      </c>
      <c r="F27" s="253"/>
      <c r="G27" s="253"/>
      <c r="H27" s="253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10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0"/>
      <c r="E29" s="110"/>
      <c r="F29" s="110"/>
      <c r="G29" s="110"/>
      <c r="H29" s="110"/>
      <c r="I29" s="110"/>
      <c r="J29" s="110"/>
      <c r="K29" s="110"/>
      <c r="L29" s="10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1" t="s">
        <v>35</v>
      </c>
      <c r="E30" s="32"/>
      <c r="F30" s="32"/>
      <c r="G30" s="32"/>
      <c r="H30" s="32"/>
      <c r="I30" s="32"/>
      <c r="J30" s="112">
        <f>ROUND(J80,2)</f>
        <v>0</v>
      </c>
      <c r="K30" s="32"/>
      <c r="L30" s="10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10"/>
      <c r="E31" s="110"/>
      <c r="F31" s="110"/>
      <c r="G31" s="110"/>
      <c r="H31" s="110"/>
      <c r="I31" s="110"/>
      <c r="J31" s="110"/>
      <c r="K31" s="110"/>
      <c r="L31" s="104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13" t="s">
        <v>37</v>
      </c>
      <c r="G32" s="32"/>
      <c r="H32" s="32"/>
      <c r="I32" s="113" t="s">
        <v>36</v>
      </c>
      <c r="J32" s="113" t="s">
        <v>38</v>
      </c>
      <c r="K32" s="32"/>
      <c r="L32" s="104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14" t="s">
        <v>39</v>
      </c>
      <c r="E33" s="103" t="s">
        <v>40</v>
      </c>
      <c r="F33" s="115">
        <f>ROUND((SUM(BE80:BE97)),2)</f>
        <v>0</v>
      </c>
      <c r="G33" s="32"/>
      <c r="H33" s="32"/>
      <c r="I33" s="116">
        <v>0.21</v>
      </c>
      <c r="J33" s="115">
        <f>ROUND(((SUM(BE80:BE97))*I33),2)</f>
        <v>0</v>
      </c>
      <c r="K33" s="32"/>
      <c r="L33" s="104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03" t="s">
        <v>41</v>
      </c>
      <c r="F34" s="115">
        <f>ROUND((SUM(BF80:BF97)),2)</f>
        <v>0</v>
      </c>
      <c r="G34" s="32"/>
      <c r="H34" s="32"/>
      <c r="I34" s="116">
        <v>0.15</v>
      </c>
      <c r="J34" s="115">
        <f>ROUND(((SUM(BF80:BF97))*I34),2)</f>
        <v>0</v>
      </c>
      <c r="K34" s="32"/>
      <c r="L34" s="104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03" t="s">
        <v>42</v>
      </c>
      <c r="F35" s="115">
        <f>ROUND((SUM(BG80:BG97)),2)</f>
        <v>0</v>
      </c>
      <c r="G35" s="32"/>
      <c r="H35" s="32"/>
      <c r="I35" s="116">
        <v>0.21</v>
      </c>
      <c r="J35" s="115">
        <f>0</f>
        <v>0</v>
      </c>
      <c r="K35" s="32"/>
      <c r="L35" s="104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03" t="s">
        <v>43</v>
      </c>
      <c r="F36" s="115">
        <f>ROUND((SUM(BH80:BH97)),2)</f>
        <v>0</v>
      </c>
      <c r="G36" s="32"/>
      <c r="H36" s="32"/>
      <c r="I36" s="116">
        <v>0.15</v>
      </c>
      <c r="J36" s="115">
        <f>0</f>
        <v>0</v>
      </c>
      <c r="K36" s="32"/>
      <c r="L36" s="104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03" t="s">
        <v>44</v>
      </c>
      <c r="F37" s="115">
        <f>ROUND((SUM(BI80:BI97)),2)</f>
        <v>0</v>
      </c>
      <c r="G37" s="32"/>
      <c r="H37" s="32"/>
      <c r="I37" s="116">
        <v>0</v>
      </c>
      <c r="J37" s="115">
        <f>0</f>
        <v>0</v>
      </c>
      <c r="K37" s="32"/>
      <c r="L37" s="104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104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17"/>
      <c r="D39" s="118" t="s">
        <v>45</v>
      </c>
      <c r="E39" s="119"/>
      <c r="F39" s="119"/>
      <c r="G39" s="120" t="s">
        <v>46</v>
      </c>
      <c r="H39" s="121" t="s">
        <v>47</v>
      </c>
      <c r="I39" s="119"/>
      <c r="J39" s="122">
        <f>SUM(J30:J37)</f>
        <v>0</v>
      </c>
      <c r="K39" s="123"/>
      <c r="L39" s="104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04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 hidden="1">
      <c r="A44" s="32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04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 hidden="1">
      <c r="A45" s="32"/>
      <c r="B45" s="33"/>
      <c r="C45" s="21" t="s">
        <v>89</v>
      </c>
      <c r="D45" s="34"/>
      <c r="E45" s="34"/>
      <c r="F45" s="34"/>
      <c r="G45" s="34"/>
      <c r="H45" s="34"/>
      <c r="I45" s="34"/>
      <c r="J45" s="34"/>
      <c r="K45" s="34"/>
      <c r="L45" s="104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 hidden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104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7" t="s">
        <v>16</v>
      </c>
      <c r="D47" s="34"/>
      <c r="E47" s="34"/>
      <c r="F47" s="34"/>
      <c r="G47" s="34"/>
      <c r="H47" s="34"/>
      <c r="I47" s="34"/>
      <c r="J47" s="34"/>
      <c r="K47" s="34"/>
      <c r="L47" s="104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 hidden="1">
      <c r="A48" s="32"/>
      <c r="B48" s="33"/>
      <c r="C48" s="34"/>
      <c r="D48" s="34"/>
      <c r="E48" s="254" t="str">
        <f>E7</f>
        <v>Klatovská 200G</v>
      </c>
      <c r="F48" s="255"/>
      <c r="G48" s="255"/>
      <c r="H48" s="255"/>
      <c r="I48" s="34"/>
      <c r="J48" s="34"/>
      <c r="K48" s="34"/>
      <c r="L48" s="104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7" t="s">
        <v>87</v>
      </c>
      <c r="D49" s="34"/>
      <c r="E49" s="34"/>
      <c r="F49" s="34"/>
      <c r="G49" s="34"/>
      <c r="H49" s="34"/>
      <c r="I49" s="34"/>
      <c r="J49" s="34"/>
      <c r="K49" s="34"/>
      <c r="L49" s="104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226" t="str">
        <f>E9</f>
        <v>C - Práce společné pro dveře i okna</v>
      </c>
      <c r="F50" s="256"/>
      <c r="G50" s="256"/>
      <c r="H50" s="256"/>
      <c r="I50" s="34"/>
      <c r="J50" s="34"/>
      <c r="K50" s="34"/>
      <c r="L50" s="104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 hidden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104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7" t="s">
        <v>21</v>
      </c>
      <c r="D52" s="34"/>
      <c r="E52" s="34"/>
      <c r="F52" s="25" t="str">
        <f>F12</f>
        <v xml:space="preserve"> </v>
      </c>
      <c r="G52" s="34"/>
      <c r="H52" s="34"/>
      <c r="I52" s="27" t="s">
        <v>23</v>
      </c>
      <c r="J52" s="57" t="str">
        <f>IF(J12="","",J12)</f>
        <v>30. 3. 2022</v>
      </c>
      <c r="K52" s="34"/>
      <c r="L52" s="104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 hidden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104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2" customHeight="1" hidden="1">
      <c r="A54" s="32"/>
      <c r="B54" s="33"/>
      <c r="C54" s="27" t="s">
        <v>25</v>
      </c>
      <c r="D54" s="34"/>
      <c r="E54" s="34"/>
      <c r="F54" s="25" t="str">
        <f>E15</f>
        <v xml:space="preserve"> </v>
      </c>
      <c r="G54" s="34"/>
      <c r="H54" s="34"/>
      <c r="I54" s="27" t="s">
        <v>30</v>
      </c>
      <c r="J54" s="30" t="str">
        <f>E21</f>
        <v xml:space="preserve"> </v>
      </c>
      <c r="K54" s="34"/>
      <c r="L54" s="104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2" customHeight="1" hidden="1">
      <c r="A55" s="32"/>
      <c r="B55" s="33"/>
      <c r="C55" s="27" t="s">
        <v>28</v>
      </c>
      <c r="D55" s="34"/>
      <c r="E55" s="34"/>
      <c r="F55" s="25" t="str">
        <f>IF(E18="","",E18)</f>
        <v>Vyplň údaj</v>
      </c>
      <c r="G55" s="34"/>
      <c r="H55" s="34"/>
      <c r="I55" s="27" t="s">
        <v>32</v>
      </c>
      <c r="J55" s="30" t="str">
        <f>E24</f>
        <v xml:space="preserve"> </v>
      </c>
      <c r="K55" s="34"/>
      <c r="L55" s="104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 hidden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104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28" t="s">
        <v>90</v>
      </c>
      <c r="D57" s="129"/>
      <c r="E57" s="129"/>
      <c r="F57" s="129"/>
      <c r="G57" s="129"/>
      <c r="H57" s="129"/>
      <c r="I57" s="129"/>
      <c r="J57" s="130" t="s">
        <v>91</v>
      </c>
      <c r="K57" s="129"/>
      <c r="L57" s="104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 hidden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104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 hidden="1">
      <c r="A59" s="32"/>
      <c r="B59" s="33"/>
      <c r="C59" s="131" t="s">
        <v>67</v>
      </c>
      <c r="D59" s="34"/>
      <c r="E59" s="34"/>
      <c r="F59" s="34"/>
      <c r="G59" s="34"/>
      <c r="H59" s="34"/>
      <c r="I59" s="34"/>
      <c r="J59" s="75">
        <f>J80</f>
        <v>0</v>
      </c>
      <c r="K59" s="34"/>
      <c r="L59" s="104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5" t="s">
        <v>92</v>
      </c>
    </row>
    <row r="60" spans="2:12" s="9" customFormat="1" ht="24.95" customHeight="1" hidden="1">
      <c r="B60" s="132"/>
      <c r="C60" s="133"/>
      <c r="D60" s="134" t="s">
        <v>170</v>
      </c>
      <c r="E60" s="135"/>
      <c r="F60" s="135"/>
      <c r="G60" s="135"/>
      <c r="H60" s="135"/>
      <c r="I60" s="135"/>
      <c r="J60" s="136">
        <f>J81</f>
        <v>0</v>
      </c>
      <c r="K60" s="133"/>
      <c r="L60" s="137"/>
    </row>
    <row r="61" spans="1:31" s="2" customFormat="1" ht="21.75" customHeight="1" hidden="1">
      <c r="A61" s="32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104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6.95" customHeight="1" hidden="1">
      <c r="A62" s="32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104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ht="11.25" hidden="1"/>
    <row r="64" ht="11.25" hidden="1"/>
    <row r="65" ht="11.25" hidden="1"/>
    <row r="66" spans="1:31" s="2" customFormat="1" ht="6.95" customHeight="1">
      <c r="A66" s="32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4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24.95" customHeight="1">
      <c r="A67" s="32"/>
      <c r="B67" s="33"/>
      <c r="C67" s="21" t="s">
        <v>94</v>
      </c>
      <c r="D67" s="34"/>
      <c r="E67" s="34"/>
      <c r="F67" s="34"/>
      <c r="G67" s="34"/>
      <c r="H67" s="34"/>
      <c r="I67" s="34"/>
      <c r="J67" s="34"/>
      <c r="K67" s="34"/>
      <c r="L67" s="104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6.95" customHeight="1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104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12" customHeight="1">
      <c r="A69" s="32"/>
      <c r="B69" s="33"/>
      <c r="C69" s="27" t="s">
        <v>16</v>
      </c>
      <c r="D69" s="34"/>
      <c r="E69" s="34"/>
      <c r="F69" s="34"/>
      <c r="G69" s="34"/>
      <c r="H69" s="34"/>
      <c r="I69" s="34"/>
      <c r="J69" s="34"/>
      <c r="K69" s="34"/>
      <c r="L69" s="104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6.5" customHeight="1">
      <c r="A70" s="32"/>
      <c r="B70" s="33"/>
      <c r="C70" s="34"/>
      <c r="D70" s="34"/>
      <c r="E70" s="254" t="str">
        <f>E7</f>
        <v>Klatovská 200G</v>
      </c>
      <c r="F70" s="255"/>
      <c r="G70" s="255"/>
      <c r="H70" s="255"/>
      <c r="I70" s="34"/>
      <c r="J70" s="34"/>
      <c r="K70" s="34"/>
      <c r="L70" s="104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2" customHeight="1">
      <c r="A71" s="32"/>
      <c r="B71" s="33"/>
      <c r="C71" s="27" t="s">
        <v>87</v>
      </c>
      <c r="D71" s="34"/>
      <c r="E71" s="34"/>
      <c r="F71" s="34"/>
      <c r="G71" s="34"/>
      <c r="H71" s="34"/>
      <c r="I71" s="34"/>
      <c r="J71" s="34"/>
      <c r="K71" s="34"/>
      <c r="L71" s="104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6.5" customHeight="1">
      <c r="A72" s="32"/>
      <c r="B72" s="33"/>
      <c r="C72" s="34"/>
      <c r="D72" s="34"/>
      <c r="E72" s="226" t="str">
        <f>E9</f>
        <v>C - Práce společné pro dveře i okna</v>
      </c>
      <c r="F72" s="256"/>
      <c r="G72" s="256"/>
      <c r="H72" s="256"/>
      <c r="I72" s="34"/>
      <c r="J72" s="34"/>
      <c r="K72" s="34"/>
      <c r="L72" s="104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6.95" customHeight="1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104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2" customHeight="1">
      <c r="A74" s="32"/>
      <c r="B74" s="33"/>
      <c r="C74" s="27" t="s">
        <v>21</v>
      </c>
      <c r="D74" s="34"/>
      <c r="E74" s="34"/>
      <c r="F74" s="25" t="str">
        <f>F12</f>
        <v xml:space="preserve"> </v>
      </c>
      <c r="G74" s="34"/>
      <c r="H74" s="34"/>
      <c r="I74" s="27" t="s">
        <v>23</v>
      </c>
      <c r="J74" s="57" t="str">
        <f>IF(J12="","",J12)</f>
        <v>30. 3. 2022</v>
      </c>
      <c r="K74" s="34"/>
      <c r="L74" s="104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6.95" customHeight="1">
      <c r="A75" s="32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104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5.2" customHeight="1">
      <c r="A76" s="32"/>
      <c r="B76" s="33"/>
      <c r="C76" s="27" t="s">
        <v>25</v>
      </c>
      <c r="D76" s="34"/>
      <c r="E76" s="34"/>
      <c r="F76" s="25" t="str">
        <f>E15</f>
        <v xml:space="preserve"> </v>
      </c>
      <c r="G76" s="34"/>
      <c r="H76" s="34"/>
      <c r="I76" s="27" t="s">
        <v>30</v>
      </c>
      <c r="J76" s="30" t="str">
        <f>E21</f>
        <v xml:space="preserve"> </v>
      </c>
      <c r="K76" s="34"/>
      <c r="L76" s="104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5.2" customHeight="1">
      <c r="A77" s="32"/>
      <c r="B77" s="33"/>
      <c r="C77" s="27" t="s">
        <v>28</v>
      </c>
      <c r="D77" s="34"/>
      <c r="E77" s="34"/>
      <c r="F77" s="25" t="str">
        <f>IF(E18="","",E18)</f>
        <v>Vyplň údaj</v>
      </c>
      <c r="G77" s="34"/>
      <c r="H77" s="34"/>
      <c r="I77" s="27" t="s">
        <v>32</v>
      </c>
      <c r="J77" s="30" t="str">
        <f>E24</f>
        <v xml:space="preserve"> </v>
      </c>
      <c r="K77" s="34"/>
      <c r="L77" s="104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0.35" customHeight="1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104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10" customFormat="1" ht="29.25" customHeight="1">
      <c r="A79" s="138"/>
      <c r="B79" s="139"/>
      <c r="C79" s="140" t="s">
        <v>95</v>
      </c>
      <c r="D79" s="141" t="s">
        <v>54</v>
      </c>
      <c r="E79" s="141" t="s">
        <v>50</v>
      </c>
      <c r="F79" s="141" t="s">
        <v>51</v>
      </c>
      <c r="G79" s="141" t="s">
        <v>96</v>
      </c>
      <c r="H79" s="141" t="s">
        <v>97</v>
      </c>
      <c r="I79" s="141" t="s">
        <v>98</v>
      </c>
      <c r="J79" s="141" t="s">
        <v>91</v>
      </c>
      <c r="K79" s="142" t="s">
        <v>99</v>
      </c>
      <c r="L79" s="143"/>
      <c r="M79" s="66" t="s">
        <v>19</v>
      </c>
      <c r="N79" s="67" t="s">
        <v>39</v>
      </c>
      <c r="O79" s="67" t="s">
        <v>100</v>
      </c>
      <c r="P79" s="67" t="s">
        <v>101</v>
      </c>
      <c r="Q79" s="67" t="s">
        <v>102</v>
      </c>
      <c r="R79" s="67" t="s">
        <v>103</v>
      </c>
      <c r="S79" s="67" t="s">
        <v>104</v>
      </c>
      <c r="T79" s="68" t="s">
        <v>105</v>
      </c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  <row r="80" spans="1:63" s="2" customFormat="1" ht="22.9" customHeight="1">
      <c r="A80" s="32"/>
      <c r="B80" s="33"/>
      <c r="C80" s="73" t="s">
        <v>106</v>
      </c>
      <c r="D80" s="34"/>
      <c r="E80" s="34"/>
      <c r="F80" s="34"/>
      <c r="G80" s="34"/>
      <c r="H80" s="34"/>
      <c r="I80" s="34"/>
      <c r="J80" s="144">
        <f>BK80</f>
        <v>0</v>
      </c>
      <c r="K80" s="34"/>
      <c r="L80" s="37"/>
      <c r="M80" s="69"/>
      <c r="N80" s="145"/>
      <c r="O80" s="70"/>
      <c r="P80" s="146">
        <f>P81</f>
        <v>0</v>
      </c>
      <c r="Q80" s="70"/>
      <c r="R80" s="146">
        <f>R81</f>
        <v>0</v>
      </c>
      <c r="S80" s="70"/>
      <c r="T80" s="147">
        <f>T81</f>
        <v>0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T80" s="15" t="s">
        <v>68</v>
      </c>
      <c r="AU80" s="15" t="s">
        <v>92</v>
      </c>
      <c r="BK80" s="148">
        <f>BK81</f>
        <v>0</v>
      </c>
    </row>
    <row r="81" spans="2:63" s="11" customFormat="1" ht="25.9" customHeight="1">
      <c r="B81" s="149"/>
      <c r="C81" s="150"/>
      <c r="D81" s="151" t="s">
        <v>68</v>
      </c>
      <c r="E81" s="152" t="s">
        <v>171</v>
      </c>
      <c r="F81" s="152" t="s">
        <v>172</v>
      </c>
      <c r="G81" s="150"/>
      <c r="H81" s="150"/>
      <c r="I81" s="153"/>
      <c r="J81" s="154">
        <f>BK81</f>
        <v>0</v>
      </c>
      <c r="K81" s="150"/>
      <c r="L81" s="155"/>
      <c r="M81" s="156"/>
      <c r="N81" s="157"/>
      <c r="O81" s="157"/>
      <c r="P81" s="158">
        <f>SUM(P82:P97)</f>
        <v>0</v>
      </c>
      <c r="Q81" s="157"/>
      <c r="R81" s="158">
        <f>SUM(R82:R97)</f>
        <v>0</v>
      </c>
      <c r="S81" s="157"/>
      <c r="T81" s="159">
        <f>SUM(T82:T97)</f>
        <v>0</v>
      </c>
      <c r="AR81" s="160" t="s">
        <v>77</v>
      </c>
      <c r="AT81" s="161" t="s">
        <v>68</v>
      </c>
      <c r="AU81" s="161" t="s">
        <v>69</v>
      </c>
      <c r="AY81" s="160" t="s">
        <v>109</v>
      </c>
      <c r="BK81" s="162">
        <f>SUM(BK82:BK97)</f>
        <v>0</v>
      </c>
    </row>
    <row r="82" spans="1:65" s="2" customFormat="1" ht="16.5" customHeight="1">
      <c r="A82" s="32"/>
      <c r="B82" s="33"/>
      <c r="C82" s="163" t="s">
        <v>77</v>
      </c>
      <c r="D82" s="163" t="s">
        <v>110</v>
      </c>
      <c r="E82" s="164" t="s">
        <v>173</v>
      </c>
      <c r="F82" s="165" t="s">
        <v>174</v>
      </c>
      <c r="G82" s="166" t="s">
        <v>175</v>
      </c>
      <c r="H82" s="167">
        <v>697.96</v>
      </c>
      <c r="I82" s="168"/>
      <c r="J82" s="169">
        <f>ROUND(I82*H82,2)</f>
        <v>0</v>
      </c>
      <c r="K82" s="165" t="s">
        <v>19</v>
      </c>
      <c r="L82" s="37"/>
      <c r="M82" s="170" t="s">
        <v>19</v>
      </c>
      <c r="N82" s="171" t="s">
        <v>40</v>
      </c>
      <c r="O82" s="62"/>
      <c r="P82" s="172">
        <f>O82*H82</f>
        <v>0</v>
      </c>
      <c r="Q82" s="172">
        <v>0</v>
      </c>
      <c r="R82" s="172">
        <f>Q82*H82</f>
        <v>0</v>
      </c>
      <c r="S82" s="172">
        <v>0</v>
      </c>
      <c r="T82" s="173">
        <f>S82*H82</f>
        <v>0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R82" s="174" t="s">
        <v>114</v>
      </c>
      <c r="AT82" s="174" t="s">
        <v>110</v>
      </c>
      <c r="AU82" s="174" t="s">
        <v>77</v>
      </c>
      <c r="AY82" s="15" t="s">
        <v>109</v>
      </c>
      <c r="BE82" s="175">
        <f>IF(N82="základní",J82,0)</f>
        <v>0</v>
      </c>
      <c r="BF82" s="175">
        <f>IF(N82="snížená",J82,0)</f>
        <v>0</v>
      </c>
      <c r="BG82" s="175">
        <f>IF(N82="zákl. přenesená",J82,0)</f>
        <v>0</v>
      </c>
      <c r="BH82" s="175">
        <f>IF(N82="sníž. přenesená",J82,0)</f>
        <v>0</v>
      </c>
      <c r="BI82" s="175">
        <f>IF(N82="nulová",J82,0)</f>
        <v>0</v>
      </c>
      <c r="BJ82" s="15" t="s">
        <v>77</v>
      </c>
      <c r="BK82" s="175">
        <f>ROUND(I82*H82,2)</f>
        <v>0</v>
      </c>
      <c r="BL82" s="15" t="s">
        <v>114</v>
      </c>
      <c r="BM82" s="174" t="s">
        <v>176</v>
      </c>
    </row>
    <row r="83" spans="2:51" s="12" customFormat="1" ht="11.25">
      <c r="B83" s="185"/>
      <c r="C83" s="186"/>
      <c r="D83" s="176" t="s">
        <v>177</v>
      </c>
      <c r="E83" s="187" t="s">
        <v>19</v>
      </c>
      <c r="F83" s="188" t="s">
        <v>178</v>
      </c>
      <c r="G83" s="186"/>
      <c r="H83" s="189">
        <v>585.8</v>
      </c>
      <c r="I83" s="190"/>
      <c r="J83" s="186"/>
      <c r="K83" s="186"/>
      <c r="L83" s="191"/>
      <c r="M83" s="192"/>
      <c r="N83" s="193"/>
      <c r="O83" s="193"/>
      <c r="P83" s="193"/>
      <c r="Q83" s="193"/>
      <c r="R83" s="193"/>
      <c r="S83" s="193"/>
      <c r="T83" s="194"/>
      <c r="AT83" s="195" t="s">
        <v>177</v>
      </c>
      <c r="AU83" s="195" t="s">
        <v>77</v>
      </c>
      <c r="AV83" s="12" t="s">
        <v>79</v>
      </c>
      <c r="AW83" s="12" t="s">
        <v>31</v>
      </c>
      <c r="AX83" s="12" t="s">
        <v>69</v>
      </c>
      <c r="AY83" s="195" t="s">
        <v>109</v>
      </c>
    </row>
    <row r="84" spans="2:51" s="12" customFormat="1" ht="22.5">
      <c r="B84" s="185"/>
      <c r="C84" s="186"/>
      <c r="D84" s="176" t="s">
        <v>177</v>
      </c>
      <c r="E84" s="187" t="s">
        <v>19</v>
      </c>
      <c r="F84" s="188" t="s">
        <v>179</v>
      </c>
      <c r="G84" s="186"/>
      <c r="H84" s="189">
        <v>40.28</v>
      </c>
      <c r="I84" s="190"/>
      <c r="J84" s="186"/>
      <c r="K84" s="186"/>
      <c r="L84" s="191"/>
      <c r="M84" s="192"/>
      <c r="N84" s="193"/>
      <c r="O84" s="193"/>
      <c r="P84" s="193"/>
      <c r="Q84" s="193"/>
      <c r="R84" s="193"/>
      <c r="S84" s="193"/>
      <c r="T84" s="194"/>
      <c r="AT84" s="195" t="s">
        <v>177</v>
      </c>
      <c r="AU84" s="195" t="s">
        <v>77</v>
      </c>
      <c r="AV84" s="12" t="s">
        <v>79</v>
      </c>
      <c r="AW84" s="12" t="s">
        <v>31</v>
      </c>
      <c r="AX84" s="12" t="s">
        <v>69</v>
      </c>
      <c r="AY84" s="195" t="s">
        <v>109</v>
      </c>
    </row>
    <row r="85" spans="2:51" s="12" customFormat="1" ht="22.5">
      <c r="B85" s="185"/>
      <c r="C85" s="186"/>
      <c r="D85" s="176" t="s">
        <v>177</v>
      </c>
      <c r="E85" s="187" t="s">
        <v>19</v>
      </c>
      <c r="F85" s="188" t="s">
        <v>180</v>
      </c>
      <c r="G85" s="186"/>
      <c r="H85" s="189">
        <v>37.46</v>
      </c>
      <c r="I85" s="190"/>
      <c r="J85" s="186"/>
      <c r="K85" s="186"/>
      <c r="L85" s="191"/>
      <c r="M85" s="192"/>
      <c r="N85" s="193"/>
      <c r="O85" s="193"/>
      <c r="P85" s="193"/>
      <c r="Q85" s="193"/>
      <c r="R85" s="193"/>
      <c r="S85" s="193"/>
      <c r="T85" s="194"/>
      <c r="AT85" s="195" t="s">
        <v>177</v>
      </c>
      <c r="AU85" s="195" t="s">
        <v>77</v>
      </c>
      <c r="AV85" s="12" t="s">
        <v>79</v>
      </c>
      <c r="AW85" s="12" t="s">
        <v>31</v>
      </c>
      <c r="AX85" s="12" t="s">
        <v>69</v>
      </c>
      <c r="AY85" s="195" t="s">
        <v>109</v>
      </c>
    </row>
    <row r="86" spans="2:51" s="12" customFormat="1" ht="22.5">
      <c r="B86" s="185"/>
      <c r="C86" s="186"/>
      <c r="D86" s="176" t="s">
        <v>177</v>
      </c>
      <c r="E86" s="187" t="s">
        <v>19</v>
      </c>
      <c r="F86" s="188" t="s">
        <v>181</v>
      </c>
      <c r="G86" s="186"/>
      <c r="H86" s="189">
        <v>34.42</v>
      </c>
      <c r="I86" s="190"/>
      <c r="J86" s="186"/>
      <c r="K86" s="186"/>
      <c r="L86" s="191"/>
      <c r="M86" s="192"/>
      <c r="N86" s="193"/>
      <c r="O86" s="193"/>
      <c r="P86" s="193"/>
      <c r="Q86" s="193"/>
      <c r="R86" s="193"/>
      <c r="S86" s="193"/>
      <c r="T86" s="194"/>
      <c r="AT86" s="195" t="s">
        <v>177</v>
      </c>
      <c r="AU86" s="195" t="s">
        <v>77</v>
      </c>
      <c r="AV86" s="12" t="s">
        <v>79</v>
      </c>
      <c r="AW86" s="12" t="s">
        <v>31</v>
      </c>
      <c r="AX86" s="12" t="s">
        <v>69</v>
      </c>
      <c r="AY86" s="195" t="s">
        <v>109</v>
      </c>
    </row>
    <row r="87" spans="1:65" s="2" customFormat="1" ht="44.25" customHeight="1">
      <c r="A87" s="32"/>
      <c r="B87" s="33"/>
      <c r="C87" s="163" t="s">
        <v>79</v>
      </c>
      <c r="D87" s="163" t="s">
        <v>110</v>
      </c>
      <c r="E87" s="164" t="s">
        <v>182</v>
      </c>
      <c r="F87" s="165" t="s">
        <v>183</v>
      </c>
      <c r="G87" s="166" t="s">
        <v>175</v>
      </c>
      <c r="H87" s="167">
        <v>626.08</v>
      </c>
      <c r="I87" s="168"/>
      <c r="J87" s="169">
        <f>ROUND(I87*H87,2)</f>
        <v>0</v>
      </c>
      <c r="K87" s="165" t="s">
        <v>19</v>
      </c>
      <c r="L87" s="37"/>
      <c r="M87" s="170" t="s">
        <v>19</v>
      </c>
      <c r="N87" s="171" t="s">
        <v>40</v>
      </c>
      <c r="O87" s="62"/>
      <c r="P87" s="172">
        <f>O87*H87</f>
        <v>0</v>
      </c>
      <c r="Q87" s="172">
        <v>0</v>
      </c>
      <c r="R87" s="172">
        <f>Q87*H87</f>
        <v>0</v>
      </c>
      <c r="S87" s="172">
        <v>0</v>
      </c>
      <c r="T87" s="173">
        <f>S87*H87</f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74" t="s">
        <v>114</v>
      </c>
      <c r="AT87" s="174" t="s">
        <v>110</v>
      </c>
      <c r="AU87" s="174" t="s">
        <v>77</v>
      </c>
      <c r="AY87" s="15" t="s">
        <v>109</v>
      </c>
      <c r="BE87" s="175">
        <f>IF(N87="základní",J87,0)</f>
        <v>0</v>
      </c>
      <c r="BF87" s="175">
        <f>IF(N87="snížená",J87,0)</f>
        <v>0</v>
      </c>
      <c r="BG87" s="175">
        <f>IF(N87="zákl. přenesená",J87,0)</f>
        <v>0</v>
      </c>
      <c r="BH87" s="175">
        <f>IF(N87="sníž. přenesená",J87,0)</f>
        <v>0</v>
      </c>
      <c r="BI87" s="175">
        <f>IF(N87="nulová",J87,0)</f>
        <v>0</v>
      </c>
      <c r="BJ87" s="15" t="s">
        <v>77</v>
      </c>
      <c r="BK87" s="175">
        <f>ROUND(I87*H87,2)</f>
        <v>0</v>
      </c>
      <c r="BL87" s="15" t="s">
        <v>114</v>
      </c>
      <c r="BM87" s="174" t="s">
        <v>184</v>
      </c>
    </row>
    <row r="88" spans="2:51" s="12" customFormat="1" ht="11.25">
      <c r="B88" s="185"/>
      <c r="C88" s="186"/>
      <c r="D88" s="176" t="s">
        <v>177</v>
      </c>
      <c r="E88" s="187" t="s">
        <v>19</v>
      </c>
      <c r="F88" s="188" t="s">
        <v>178</v>
      </c>
      <c r="G88" s="186"/>
      <c r="H88" s="189">
        <v>585.8</v>
      </c>
      <c r="I88" s="190"/>
      <c r="J88" s="186"/>
      <c r="K88" s="186"/>
      <c r="L88" s="191"/>
      <c r="M88" s="192"/>
      <c r="N88" s="193"/>
      <c r="O88" s="193"/>
      <c r="P88" s="193"/>
      <c r="Q88" s="193"/>
      <c r="R88" s="193"/>
      <c r="S88" s="193"/>
      <c r="T88" s="194"/>
      <c r="AT88" s="195" t="s">
        <v>177</v>
      </c>
      <c r="AU88" s="195" t="s">
        <v>77</v>
      </c>
      <c r="AV88" s="12" t="s">
        <v>79</v>
      </c>
      <c r="AW88" s="12" t="s">
        <v>31</v>
      </c>
      <c r="AX88" s="12" t="s">
        <v>69</v>
      </c>
      <c r="AY88" s="195" t="s">
        <v>109</v>
      </c>
    </row>
    <row r="89" spans="2:51" s="12" customFormat="1" ht="22.5">
      <c r="B89" s="185"/>
      <c r="C89" s="186"/>
      <c r="D89" s="176" t="s">
        <v>177</v>
      </c>
      <c r="E89" s="187" t="s">
        <v>19</v>
      </c>
      <c r="F89" s="188" t="s">
        <v>179</v>
      </c>
      <c r="G89" s="186"/>
      <c r="H89" s="189">
        <v>40.28</v>
      </c>
      <c r="I89" s="190"/>
      <c r="J89" s="186"/>
      <c r="K89" s="186"/>
      <c r="L89" s="191"/>
      <c r="M89" s="192"/>
      <c r="N89" s="193"/>
      <c r="O89" s="193"/>
      <c r="P89" s="193"/>
      <c r="Q89" s="193"/>
      <c r="R89" s="193"/>
      <c r="S89" s="193"/>
      <c r="T89" s="194"/>
      <c r="AT89" s="195" t="s">
        <v>177</v>
      </c>
      <c r="AU89" s="195" t="s">
        <v>77</v>
      </c>
      <c r="AV89" s="12" t="s">
        <v>79</v>
      </c>
      <c r="AW89" s="12" t="s">
        <v>31</v>
      </c>
      <c r="AX89" s="12" t="s">
        <v>69</v>
      </c>
      <c r="AY89" s="195" t="s">
        <v>109</v>
      </c>
    </row>
    <row r="90" spans="1:65" s="2" customFormat="1" ht="21.75" customHeight="1">
      <c r="A90" s="32"/>
      <c r="B90" s="33"/>
      <c r="C90" s="163" t="s">
        <v>119</v>
      </c>
      <c r="D90" s="163" t="s">
        <v>110</v>
      </c>
      <c r="E90" s="164" t="s">
        <v>185</v>
      </c>
      <c r="F90" s="165" t="s">
        <v>186</v>
      </c>
      <c r="G90" s="166" t="s">
        <v>175</v>
      </c>
      <c r="H90" s="167">
        <v>697.96</v>
      </c>
      <c r="I90" s="168"/>
      <c r="J90" s="169">
        <f>ROUND(I90*H90,2)</f>
        <v>0</v>
      </c>
      <c r="K90" s="165" t="s">
        <v>19</v>
      </c>
      <c r="L90" s="37"/>
      <c r="M90" s="170" t="s">
        <v>19</v>
      </c>
      <c r="N90" s="171" t="s">
        <v>40</v>
      </c>
      <c r="O90" s="62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74" t="s">
        <v>114</v>
      </c>
      <c r="AT90" s="174" t="s">
        <v>110</v>
      </c>
      <c r="AU90" s="174" t="s">
        <v>77</v>
      </c>
      <c r="AY90" s="15" t="s">
        <v>109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5" t="s">
        <v>77</v>
      </c>
      <c r="BK90" s="175">
        <f>ROUND(I90*H90,2)</f>
        <v>0</v>
      </c>
      <c r="BL90" s="15" t="s">
        <v>114</v>
      </c>
      <c r="BM90" s="174" t="s">
        <v>187</v>
      </c>
    </row>
    <row r="91" spans="1:65" s="2" customFormat="1" ht="33" customHeight="1">
      <c r="A91" s="32"/>
      <c r="B91" s="33"/>
      <c r="C91" s="163" t="s">
        <v>114</v>
      </c>
      <c r="D91" s="163" t="s">
        <v>110</v>
      </c>
      <c r="E91" s="164" t="s">
        <v>188</v>
      </c>
      <c r="F91" s="165" t="s">
        <v>189</v>
      </c>
      <c r="G91" s="166" t="s">
        <v>175</v>
      </c>
      <c r="H91" s="167">
        <v>697.96</v>
      </c>
      <c r="I91" s="168"/>
      <c r="J91" s="169">
        <f>ROUND(I91*H91,2)</f>
        <v>0</v>
      </c>
      <c r="K91" s="165" t="s">
        <v>19</v>
      </c>
      <c r="L91" s="37"/>
      <c r="M91" s="170" t="s">
        <v>19</v>
      </c>
      <c r="N91" s="171" t="s">
        <v>40</v>
      </c>
      <c r="O91" s="62"/>
      <c r="P91" s="172">
        <f>O91*H91</f>
        <v>0</v>
      </c>
      <c r="Q91" s="172">
        <v>0</v>
      </c>
      <c r="R91" s="172">
        <f>Q91*H91</f>
        <v>0</v>
      </c>
      <c r="S91" s="172">
        <v>0</v>
      </c>
      <c r="T91" s="173">
        <f>S91*H91</f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74" t="s">
        <v>114</v>
      </c>
      <c r="AT91" s="174" t="s">
        <v>110</v>
      </c>
      <c r="AU91" s="174" t="s">
        <v>77</v>
      </c>
      <c r="AY91" s="15" t="s">
        <v>109</v>
      </c>
      <c r="BE91" s="175">
        <f>IF(N91="základní",J91,0)</f>
        <v>0</v>
      </c>
      <c r="BF91" s="175">
        <f>IF(N91="snížená",J91,0)</f>
        <v>0</v>
      </c>
      <c r="BG91" s="175">
        <f>IF(N91="zákl. přenesená",J91,0)</f>
        <v>0</v>
      </c>
      <c r="BH91" s="175">
        <f>IF(N91="sníž. přenesená",J91,0)</f>
        <v>0</v>
      </c>
      <c r="BI91" s="175">
        <f>IF(N91="nulová",J91,0)</f>
        <v>0</v>
      </c>
      <c r="BJ91" s="15" t="s">
        <v>77</v>
      </c>
      <c r="BK91" s="175">
        <f>ROUND(I91*H91,2)</f>
        <v>0</v>
      </c>
      <c r="BL91" s="15" t="s">
        <v>114</v>
      </c>
      <c r="BM91" s="174" t="s">
        <v>190</v>
      </c>
    </row>
    <row r="92" spans="1:65" s="2" customFormat="1" ht="16.5" customHeight="1">
      <c r="A92" s="32"/>
      <c r="B92" s="33"/>
      <c r="C92" s="163" t="s">
        <v>125</v>
      </c>
      <c r="D92" s="163" t="s">
        <v>110</v>
      </c>
      <c r="E92" s="164" t="s">
        <v>191</v>
      </c>
      <c r="F92" s="165" t="s">
        <v>192</v>
      </c>
      <c r="G92" s="166" t="s">
        <v>113</v>
      </c>
      <c r="H92" s="167">
        <v>4</v>
      </c>
      <c r="I92" s="168"/>
      <c r="J92" s="169">
        <f>ROUND(I92*H92,2)</f>
        <v>0</v>
      </c>
      <c r="K92" s="165" t="s">
        <v>19</v>
      </c>
      <c r="L92" s="37"/>
      <c r="M92" s="170" t="s">
        <v>19</v>
      </c>
      <c r="N92" s="171" t="s">
        <v>40</v>
      </c>
      <c r="O92" s="62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74" t="s">
        <v>114</v>
      </c>
      <c r="AT92" s="174" t="s">
        <v>110</v>
      </c>
      <c r="AU92" s="174" t="s">
        <v>77</v>
      </c>
      <c r="AY92" s="15" t="s">
        <v>109</v>
      </c>
      <c r="BE92" s="175">
        <f>IF(N92="základní",J92,0)</f>
        <v>0</v>
      </c>
      <c r="BF92" s="175">
        <f>IF(N92="snížená",J92,0)</f>
        <v>0</v>
      </c>
      <c r="BG92" s="175">
        <f>IF(N92="zákl. přenesená",J92,0)</f>
        <v>0</v>
      </c>
      <c r="BH92" s="175">
        <f>IF(N92="sníž. přenesená",J92,0)</f>
        <v>0</v>
      </c>
      <c r="BI92" s="175">
        <f>IF(N92="nulová",J92,0)</f>
        <v>0</v>
      </c>
      <c r="BJ92" s="15" t="s">
        <v>77</v>
      </c>
      <c r="BK92" s="175">
        <f>ROUND(I92*H92,2)</f>
        <v>0</v>
      </c>
      <c r="BL92" s="15" t="s">
        <v>114</v>
      </c>
      <c r="BM92" s="174" t="s">
        <v>193</v>
      </c>
    </row>
    <row r="93" spans="2:51" s="12" customFormat="1" ht="11.25">
      <c r="B93" s="185"/>
      <c r="C93" s="186"/>
      <c r="D93" s="176" t="s">
        <v>177</v>
      </c>
      <c r="E93" s="187" t="s">
        <v>19</v>
      </c>
      <c r="F93" s="188" t="s">
        <v>114</v>
      </c>
      <c r="G93" s="186"/>
      <c r="H93" s="189">
        <v>4</v>
      </c>
      <c r="I93" s="190"/>
      <c r="J93" s="186"/>
      <c r="K93" s="186"/>
      <c r="L93" s="191"/>
      <c r="M93" s="192"/>
      <c r="N93" s="193"/>
      <c r="O93" s="193"/>
      <c r="P93" s="193"/>
      <c r="Q93" s="193"/>
      <c r="R93" s="193"/>
      <c r="S93" s="193"/>
      <c r="T93" s="194"/>
      <c r="AT93" s="195" t="s">
        <v>177</v>
      </c>
      <c r="AU93" s="195" t="s">
        <v>77</v>
      </c>
      <c r="AV93" s="12" t="s">
        <v>79</v>
      </c>
      <c r="AW93" s="12" t="s">
        <v>31</v>
      </c>
      <c r="AX93" s="12" t="s">
        <v>77</v>
      </c>
      <c r="AY93" s="195" t="s">
        <v>109</v>
      </c>
    </row>
    <row r="94" spans="1:65" s="2" customFormat="1" ht="24.2" customHeight="1">
      <c r="A94" s="32"/>
      <c r="B94" s="33"/>
      <c r="C94" s="163" t="s">
        <v>118</v>
      </c>
      <c r="D94" s="163" t="s">
        <v>110</v>
      </c>
      <c r="E94" s="164" t="s">
        <v>194</v>
      </c>
      <c r="F94" s="165" t="s">
        <v>195</v>
      </c>
      <c r="G94" s="166" t="s">
        <v>175</v>
      </c>
      <c r="H94" s="167">
        <v>126.4</v>
      </c>
      <c r="I94" s="168"/>
      <c r="J94" s="169">
        <f>ROUND(I94*H94,2)</f>
        <v>0</v>
      </c>
      <c r="K94" s="165" t="s">
        <v>19</v>
      </c>
      <c r="L94" s="37"/>
      <c r="M94" s="170" t="s">
        <v>19</v>
      </c>
      <c r="N94" s="171" t="s">
        <v>40</v>
      </c>
      <c r="O94" s="62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74" t="s">
        <v>114</v>
      </c>
      <c r="AT94" s="174" t="s">
        <v>110</v>
      </c>
      <c r="AU94" s="174" t="s">
        <v>77</v>
      </c>
      <c r="AY94" s="15" t="s">
        <v>109</v>
      </c>
      <c r="BE94" s="175">
        <f>IF(N94="základní",J94,0)</f>
        <v>0</v>
      </c>
      <c r="BF94" s="175">
        <f>IF(N94="snížená",J94,0)</f>
        <v>0</v>
      </c>
      <c r="BG94" s="175">
        <f>IF(N94="zákl. přenesená",J94,0)</f>
        <v>0</v>
      </c>
      <c r="BH94" s="175">
        <f>IF(N94="sníž. přenesená",J94,0)</f>
        <v>0</v>
      </c>
      <c r="BI94" s="175">
        <f>IF(N94="nulová",J94,0)</f>
        <v>0</v>
      </c>
      <c r="BJ94" s="15" t="s">
        <v>77</v>
      </c>
      <c r="BK94" s="175">
        <f>ROUND(I94*H94,2)</f>
        <v>0</v>
      </c>
      <c r="BL94" s="15" t="s">
        <v>114</v>
      </c>
      <c r="BM94" s="174" t="s">
        <v>196</v>
      </c>
    </row>
    <row r="95" spans="2:51" s="12" customFormat="1" ht="11.25">
      <c r="B95" s="185"/>
      <c r="C95" s="186"/>
      <c r="D95" s="176" t="s">
        <v>177</v>
      </c>
      <c r="E95" s="187" t="s">
        <v>19</v>
      </c>
      <c r="F95" s="188" t="s">
        <v>197</v>
      </c>
      <c r="G95" s="186"/>
      <c r="H95" s="189">
        <v>116.15</v>
      </c>
      <c r="I95" s="190"/>
      <c r="J95" s="186"/>
      <c r="K95" s="186"/>
      <c r="L95" s="191"/>
      <c r="M95" s="192"/>
      <c r="N95" s="193"/>
      <c r="O95" s="193"/>
      <c r="P95" s="193"/>
      <c r="Q95" s="193"/>
      <c r="R95" s="193"/>
      <c r="S95" s="193"/>
      <c r="T95" s="194"/>
      <c r="AT95" s="195" t="s">
        <v>177</v>
      </c>
      <c r="AU95" s="195" t="s">
        <v>77</v>
      </c>
      <c r="AV95" s="12" t="s">
        <v>79</v>
      </c>
      <c r="AW95" s="12" t="s">
        <v>31</v>
      </c>
      <c r="AX95" s="12" t="s">
        <v>69</v>
      </c>
      <c r="AY95" s="195" t="s">
        <v>109</v>
      </c>
    </row>
    <row r="96" spans="2:51" s="12" customFormat="1" ht="11.25">
      <c r="B96" s="185"/>
      <c r="C96" s="186"/>
      <c r="D96" s="176" t="s">
        <v>177</v>
      </c>
      <c r="E96" s="187" t="s">
        <v>19</v>
      </c>
      <c r="F96" s="188" t="s">
        <v>198</v>
      </c>
      <c r="G96" s="186"/>
      <c r="H96" s="189">
        <v>10.25</v>
      </c>
      <c r="I96" s="190"/>
      <c r="J96" s="186"/>
      <c r="K96" s="186"/>
      <c r="L96" s="191"/>
      <c r="M96" s="192"/>
      <c r="N96" s="193"/>
      <c r="O96" s="193"/>
      <c r="P96" s="193"/>
      <c r="Q96" s="193"/>
      <c r="R96" s="193"/>
      <c r="S96" s="193"/>
      <c r="T96" s="194"/>
      <c r="AT96" s="195" t="s">
        <v>177</v>
      </c>
      <c r="AU96" s="195" t="s">
        <v>77</v>
      </c>
      <c r="AV96" s="12" t="s">
        <v>79</v>
      </c>
      <c r="AW96" s="12" t="s">
        <v>31</v>
      </c>
      <c r="AX96" s="12" t="s">
        <v>69</v>
      </c>
      <c r="AY96" s="195" t="s">
        <v>109</v>
      </c>
    </row>
    <row r="97" spans="2:51" s="13" customFormat="1" ht="11.25">
      <c r="B97" s="196"/>
      <c r="C97" s="197"/>
      <c r="D97" s="176" t="s">
        <v>177</v>
      </c>
      <c r="E97" s="198" t="s">
        <v>19</v>
      </c>
      <c r="F97" s="199" t="s">
        <v>199</v>
      </c>
      <c r="G97" s="197"/>
      <c r="H97" s="200">
        <v>126.4</v>
      </c>
      <c r="I97" s="201"/>
      <c r="J97" s="197"/>
      <c r="K97" s="197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177</v>
      </c>
      <c r="AU97" s="206" t="s">
        <v>77</v>
      </c>
      <c r="AV97" s="13" t="s">
        <v>119</v>
      </c>
      <c r="AW97" s="13" t="s">
        <v>4</v>
      </c>
      <c r="AX97" s="13" t="s">
        <v>77</v>
      </c>
      <c r="AY97" s="206" t="s">
        <v>109</v>
      </c>
    </row>
    <row r="98" spans="1:31" s="2" customFormat="1" ht="6.95" customHeight="1">
      <c r="A98" s="32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37"/>
      <c r="M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</sheetData>
  <sheetProtection algorithmName="SHA-512" hashValue="jotlJHL2Yzhjqn1IjhswiYCRgpsG67ea4v2EZQbCFoA85EmH0q+OwAyfCP8Z4NL0t70jLgCdi14cPq/X+oyZjg==" saltValue="9eRyTrtuicha+Qpbll4pKgyVn/LMuMn1MjVvMAskU0GfQdf2YpHtL5lk6IM26EGb6rslFJKCYly0VpztiSrjyA==" spinCount="100000" sheet="1" objects="1" scenarios="1" formatColumns="0" formatRows="0" autoFilter="0"/>
  <autoFilter ref="C79:K97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DESKTOP-CL8LJMA\User</dc:creator>
  <cp:keywords/>
  <dc:description/>
  <cp:lastModifiedBy>Administrátor</cp:lastModifiedBy>
  <dcterms:created xsi:type="dcterms:W3CDTF">2022-03-30T16:54:52Z</dcterms:created>
  <dcterms:modified xsi:type="dcterms:W3CDTF">2022-04-06T11:33:54Z</dcterms:modified>
  <cp:category/>
  <cp:version/>
  <cp:contentType/>
  <cp:contentStatus/>
</cp:coreProperties>
</file>