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lada\Desktop\Kros export 2022\"/>
    </mc:Choice>
  </mc:AlternateContent>
  <bookViews>
    <workbookView xWindow="0" yWindow="0" windowWidth="0" windowHeight="0"/>
  </bookViews>
  <sheets>
    <sheet name="Rekapitulace stavby" sheetId="1" r:id="rId1"/>
    <sheet name="SKD8701 - SO 101 Komunikace" sheetId="2" r:id="rId2"/>
    <sheet name="SKD8702 - SO 101 b  Kácen..." sheetId="3" r:id="rId3"/>
    <sheet name="SKD8703 - VON SO 101" sheetId="4" r:id="rId4"/>
    <sheet name="SKD8704 - SO 501.1 Přelož..." sheetId="5" r:id="rId5"/>
    <sheet name="SKD8705 - VON SO 501.1" sheetId="6" r:id="rId6"/>
    <sheet name="SKD8706 - SO 501.2 Přelož..." sheetId="7" r:id="rId7"/>
    <sheet name="SKD8707 - VON SO 501.2" sheetId="8" r:id="rId8"/>
    <sheet name="SKD8708 - SO 501.3  Přelo..." sheetId="9" r:id="rId9"/>
    <sheet name="SKD8709 - VON SO 501.3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'SKD8701 - SO 101 Komunikace'!$C$87:$K$814</definedName>
    <definedName name="_xlnm.Print_Area" localSheetId="1">'SKD8701 - SO 101 Komunikace'!$C$4:$J$39,'SKD8701 - SO 101 Komunikace'!$C$45:$J$69,'SKD8701 - SO 101 Komunikace'!$C$75:$K$814</definedName>
    <definedName name="_xlnm.Print_Titles" localSheetId="1">'SKD8701 - SO 101 Komunikace'!$87:$87</definedName>
    <definedName name="_xlnm._FilterDatabase" localSheetId="2" hidden="1">'SKD8702 - SO 101 b  Kácen...'!$C$82:$K$185</definedName>
    <definedName name="_xlnm.Print_Area" localSheetId="2">'SKD8702 - SO 101 b  Kácen...'!$C$4:$J$39,'SKD8702 - SO 101 b  Kácen...'!$C$45:$J$64,'SKD8702 - SO 101 b  Kácen...'!$C$70:$K$185</definedName>
    <definedName name="_xlnm.Print_Titles" localSheetId="2">'SKD8702 - SO 101 b  Kácen...'!$82:$82</definedName>
    <definedName name="_xlnm._FilterDatabase" localSheetId="3" hidden="1">'SKD8703 - VON SO 101'!$C$83:$K$105</definedName>
    <definedName name="_xlnm.Print_Area" localSheetId="3">'SKD8703 - VON SO 101'!$C$4:$J$39,'SKD8703 - VON SO 101'!$C$45:$J$65,'SKD8703 - VON SO 101'!$C$71:$K$105</definedName>
    <definedName name="_xlnm.Print_Titles" localSheetId="3">'SKD8703 - VON SO 101'!$83:$83</definedName>
    <definedName name="_xlnm._FilterDatabase" localSheetId="4" hidden="1">'SKD8704 - SO 501.1 Přelož...'!$C$90:$K$272</definedName>
    <definedName name="_xlnm.Print_Area" localSheetId="4">'SKD8704 - SO 501.1 Přelož...'!$C$4:$J$39,'SKD8704 - SO 501.1 Přelož...'!$C$45:$J$72,'SKD8704 - SO 501.1 Přelož...'!$C$78:$K$272</definedName>
    <definedName name="_xlnm.Print_Titles" localSheetId="4">'SKD8704 - SO 501.1 Přelož...'!$90:$90</definedName>
    <definedName name="_xlnm._FilterDatabase" localSheetId="5" hidden="1">'SKD8705 - VON SO 501.1'!$C$83:$K$103</definedName>
    <definedName name="_xlnm.Print_Area" localSheetId="5">'SKD8705 - VON SO 501.1'!$C$4:$J$39,'SKD8705 - VON SO 501.1'!$C$45:$J$65,'SKD8705 - VON SO 501.1'!$C$71:$K$103</definedName>
    <definedName name="_xlnm.Print_Titles" localSheetId="5">'SKD8705 - VON SO 501.1'!$83:$83</definedName>
    <definedName name="_xlnm._FilterDatabase" localSheetId="6" hidden="1">'SKD8706 - SO 501.2 Přelož...'!$C$90:$K$289</definedName>
    <definedName name="_xlnm.Print_Area" localSheetId="6">'SKD8706 - SO 501.2 Přelož...'!$C$4:$J$39,'SKD8706 - SO 501.2 Přelož...'!$C$45:$J$72,'SKD8706 - SO 501.2 Přelož...'!$C$78:$K$289</definedName>
    <definedName name="_xlnm.Print_Titles" localSheetId="6">'SKD8706 - SO 501.2 Přelož...'!$90:$90</definedName>
    <definedName name="_xlnm._FilterDatabase" localSheetId="7" hidden="1">'SKD8707 - VON SO 501.2'!$C$83:$K$103</definedName>
    <definedName name="_xlnm.Print_Area" localSheetId="7">'SKD8707 - VON SO 501.2'!$C$4:$J$39,'SKD8707 - VON SO 501.2'!$C$45:$J$65,'SKD8707 - VON SO 501.2'!$C$71:$K$103</definedName>
    <definedName name="_xlnm.Print_Titles" localSheetId="7">'SKD8707 - VON SO 501.2'!$83:$83</definedName>
    <definedName name="_xlnm._FilterDatabase" localSheetId="8" hidden="1">'SKD8708 - SO 501.3  Přelo...'!$C$82:$K$135</definedName>
    <definedName name="_xlnm.Print_Area" localSheetId="8">'SKD8708 - SO 501.3  Přelo...'!$C$4:$J$39,'SKD8708 - SO 501.3  Přelo...'!$C$45:$J$64,'SKD8708 - SO 501.3  Přelo...'!$C$70:$K$135</definedName>
    <definedName name="_xlnm.Print_Titles" localSheetId="8">'SKD8708 - SO 501.3  Přelo...'!$82:$82</definedName>
    <definedName name="_xlnm._FilterDatabase" localSheetId="9" hidden="1">'SKD8709 - VON SO 501.3'!$C$82:$K$99</definedName>
    <definedName name="_xlnm.Print_Area" localSheetId="9">'SKD8709 - VON SO 501.3'!$C$4:$J$39,'SKD8709 - VON SO 501.3'!$C$45:$J$64,'SKD8709 - VON SO 501.3'!$C$70:$K$99</definedName>
    <definedName name="_xlnm.Print_Titles" localSheetId="9">'SKD8709 - VON SO 501.3'!$82:$82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9" r="J37"/>
  <c r="J36"/>
  <c i="1" r="AY62"/>
  <c i="9" r="J35"/>
  <c i="1" r="AX62"/>
  <c i="9"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8" r="J37"/>
  <c r="J36"/>
  <c i="1" r="AY61"/>
  <c i="8" r="J35"/>
  <c i="1" r="AX61"/>
  <c i="8" r="BI102"/>
  <c r="BH102"/>
  <c r="BG102"/>
  <c r="BF102"/>
  <c r="T102"/>
  <c r="T101"/>
  <c r="R102"/>
  <c r="R101"/>
  <c r="P102"/>
  <c r="P101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T92"/>
  <c r="R93"/>
  <c r="R92"/>
  <c r="P93"/>
  <c r="P92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7" r="J37"/>
  <c r="J36"/>
  <c i="1" r="AY60"/>
  <c i="7" r="J35"/>
  <c i="1" r="AX60"/>
  <c i="7"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68"/>
  <c r="BH268"/>
  <c r="BG268"/>
  <c r="BF268"/>
  <c r="T268"/>
  <c r="R268"/>
  <c r="P268"/>
  <c r="BI267"/>
  <c r="BH267"/>
  <c r="BG267"/>
  <c r="BF267"/>
  <c r="T267"/>
  <c r="R267"/>
  <c r="P267"/>
  <c r="BI263"/>
  <c r="BH263"/>
  <c r="BG263"/>
  <c r="BF263"/>
  <c r="T263"/>
  <c r="R263"/>
  <c r="P263"/>
  <c r="BI262"/>
  <c r="BH262"/>
  <c r="BG262"/>
  <c r="BF262"/>
  <c r="T262"/>
  <c r="R262"/>
  <c r="P262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15"/>
  <c r="BH215"/>
  <c r="BG215"/>
  <c r="BF215"/>
  <c r="T215"/>
  <c r="R215"/>
  <c r="P215"/>
  <c r="BI211"/>
  <c r="BH211"/>
  <c r="BG211"/>
  <c r="BF211"/>
  <c r="T211"/>
  <c r="T210"/>
  <c r="R211"/>
  <c r="R210"/>
  <c r="P211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66"/>
  <c r="BH166"/>
  <c r="BG166"/>
  <c r="BF166"/>
  <c r="T166"/>
  <c r="T165"/>
  <c r="R166"/>
  <c r="R165"/>
  <c r="P166"/>
  <c r="P165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3"/>
  <c r="BH113"/>
  <c r="BG113"/>
  <c r="BF113"/>
  <c r="T113"/>
  <c r="R113"/>
  <c r="P113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6" r="J37"/>
  <c r="J36"/>
  <c i="1" r="AY59"/>
  <c i="6" r="J35"/>
  <c i="1" r="AX59"/>
  <c i="6" r="BI102"/>
  <c r="BH102"/>
  <c r="BG102"/>
  <c r="BF102"/>
  <c r="T102"/>
  <c r="T101"/>
  <c r="R102"/>
  <c r="R101"/>
  <c r="P102"/>
  <c r="P101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T94"/>
  <c r="R95"/>
  <c r="R94"/>
  <c r="P95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5" r="J37"/>
  <c r="J36"/>
  <c i="1" r="AY58"/>
  <c i="5" r="J35"/>
  <c i="1" r="AX58"/>
  <c i="5"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07"/>
  <c r="BH207"/>
  <c r="BG207"/>
  <c r="BF207"/>
  <c r="T207"/>
  <c r="R207"/>
  <c r="P207"/>
  <c r="BI203"/>
  <c r="BH203"/>
  <c r="BG203"/>
  <c r="BF203"/>
  <c r="T203"/>
  <c r="T202"/>
  <c r="R203"/>
  <c r="R202"/>
  <c r="P203"/>
  <c r="P202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4"/>
  <c r="BH184"/>
  <c r="BG184"/>
  <c r="BF184"/>
  <c r="T184"/>
  <c r="R184"/>
  <c r="P184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R166"/>
  <c r="P166"/>
  <c r="BI158"/>
  <c r="BH158"/>
  <c r="BG158"/>
  <c r="BF158"/>
  <c r="T158"/>
  <c r="T157"/>
  <c r="R158"/>
  <c r="R157"/>
  <c r="P158"/>
  <c r="P15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4" r="J37"/>
  <c r="J36"/>
  <c i="1" r="AY57"/>
  <c i="4" r="J35"/>
  <c i="1" r="AX57"/>
  <c i="4" r="BI105"/>
  <c r="BH105"/>
  <c r="BG105"/>
  <c r="BF105"/>
  <c r="T105"/>
  <c r="T104"/>
  <c r="R105"/>
  <c r="R104"/>
  <c r="P105"/>
  <c r="P104"/>
  <c r="BI102"/>
  <c r="BH102"/>
  <c r="BG102"/>
  <c r="BF102"/>
  <c r="T102"/>
  <c r="T101"/>
  <c r="R102"/>
  <c r="R101"/>
  <c r="P102"/>
  <c r="P101"/>
  <c r="BI99"/>
  <c r="BH99"/>
  <c r="BG99"/>
  <c r="BF99"/>
  <c r="T99"/>
  <c r="T98"/>
  <c r="R99"/>
  <c r="R98"/>
  <c r="P99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3" r="J37"/>
  <c r="J36"/>
  <c i="1" r="AY56"/>
  <c i="3" r="J35"/>
  <c i="1" r="AX56"/>
  <c i="3" r="BI184"/>
  <c r="BH184"/>
  <c r="BG184"/>
  <c r="BF184"/>
  <c r="T184"/>
  <c r="T183"/>
  <c r="R184"/>
  <c r="R183"/>
  <c r="P184"/>
  <c r="P183"/>
  <c r="BI178"/>
  <c r="BH178"/>
  <c r="BG178"/>
  <c r="BF178"/>
  <c r="T178"/>
  <c r="T177"/>
  <c r="R178"/>
  <c r="R177"/>
  <c r="P178"/>
  <c r="P177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" r="J37"/>
  <c r="J36"/>
  <c i="1" r="AY55"/>
  <c i="2" r="J35"/>
  <c i="1" r="AX55"/>
  <c i="2" r="BI813"/>
  <c r="BH813"/>
  <c r="BG813"/>
  <c r="BF813"/>
  <c r="T813"/>
  <c r="T812"/>
  <c r="R813"/>
  <c r="R812"/>
  <c r="P813"/>
  <c r="P812"/>
  <c r="BI807"/>
  <c r="BH807"/>
  <c r="BG807"/>
  <c r="BF807"/>
  <c r="T807"/>
  <c r="R807"/>
  <c r="P807"/>
  <c r="BI803"/>
  <c r="BH803"/>
  <c r="BG803"/>
  <c r="BF803"/>
  <c r="T803"/>
  <c r="R803"/>
  <c r="P803"/>
  <c r="BI798"/>
  <c r="BH798"/>
  <c r="BG798"/>
  <c r="BF798"/>
  <c r="T798"/>
  <c r="R798"/>
  <c r="P798"/>
  <c r="BI793"/>
  <c r="BH793"/>
  <c r="BG793"/>
  <c r="BF793"/>
  <c r="T793"/>
  <c r="R793"/>
  <c r="P793"/>
  <c r="BI789"/>
  <c r="BH789"/>
  <c r="BG789"/>
  <c r="BF789"/>
  <c r="T789"/>
  <c r="R789"/>
  <c r="P789"/>
  <c r="BI784"/>
  <c r="BH784"/>
  <c r="BG784"/>
  <c r="BF784"/>
  <c r="T784"/>
  <c r="R784"/>
  <c r="P784"/>
  <c r="BI779"/>
  <c r="BH779"/>
  <c r="BG779"/>
  <c r="BF779"/>
  <c r="T779"/>
  <c r="R779"/>
  <c r="P779"/>
  <c r="BI774"/>
  <c r="BH774"/>
  <c r="BG774"/>
  <c r="BF774"/>
  <c r="T774"/>
  <c r="R774"/>
  <c r="P774"/>
  <c r="BI770"/>
  <c r="BH770"/>
  <c r="BG770"/>
  <c r="BF770"/>
  <c r="T770"/>
  <c r="R770"/>
  <c r="P770"/>
  <c r="BI763"/>
  <c r="BH763"/>
  <c r="BG763"/>
  <c r="BF763"/>
  <c r="T763"/>
  <c r="R763"/>
  <c r="P763"/>
  <c r="BI758"/>
  <c r="BH758"/>
  <c r="BG758"/>
  <c r="BF758"/>
  <c r="T758"/>
  <c r="R758"/>
  <c r="P758"/>
  <c r="BI753"/>
  <c r="BH753"/>
  <c r="BG753"/>
  <c r="BF753"/>
  <c r="T753"/>
  <c r="R753"/>
  <c r="P753"/>
  <c r="BI748"/>
  <c r="BH748"/>
  <c r="BG748"/>
  <c r="BF748"/>
  <c r="T748"/>
  <c r="R748"/>
  <c r="P748"/>
  <c r="BI743"/>
  <c r="BH743"/>
  <c r="BG743"/>
  <c r="BF743"/>
  <c r="T743"/>
  <c r="R743"/>
  <c r="P743"/>
  <c r="BI738"/>
  <c r="BH738"/>
  <c r="BG738"/>
  <c r="BF738"/>
  <c r="T738"/>
  <c r="R738"/>
  <c r="P738"/>
  <c r="BI726"/>
  <c r="BH726"/>
  <c r="BG726"/>
  <c r="BF726"/>
  <c r="T726"/>
  <c r="R726"/>
  <c r="P726"/>
  <c r="BI720"/>
  <c r="BH720"/>
  <c r="BG720"/>
  <c r="BF720"/>
  <c r="T720"/>
  <c r="R720"/>
  <c r="P720"/>
  <c r="BI715"/>
  <c r="BH715"/>
  <c r="BG715"/>
  <c r="BF715"/>
  <c r="T715"/>
  <c r="R715"/>
  <c r="P715"/>
  <c r="BI710"/>
  <c r="BH710"/>
  <c r="BG710"/>
  <c r="BF710"/>
  <c r="T710"/>
  <c r="R710"/>
  <c r="P710"/>
  <c r="BI705"/>
  <c r="BH705"/>
  <c r="BG705"/>
  <c r="BF705"/>
  <c r="T705"/>
  <c r="R705"/>
  <c r="P705"/>
  <c r="BI700"/>
  <c r="BH700"/>
  <c r="BG700"/>
  <c r="BF700"/>
  <c r="T700"/>
  <c r="R700"/>
  <c r="P700"/>
  <c r="BI695"/>
  <c r="BH695"/>
  <c r="BG695"/>
  <c r="BF695"/>
  <c r="T695"/>
  <c r="R695"/>
  <c r="P695"/>
  <c r="BI690"/>
  <c r="BH690"/>
  <c r="BG690"/>
  <c r="BF690"/>
  <c r="T690"/>
  <c r="R690"/>
  <c r="P690"/>
  <c r="BI685"/>
  <c r="BH685"/>
  <c r="BG685"/>
  <c r="BF685"/>
  <c r="T685"/>
  <c r="R685"/>
  <c r="P685"/>
  <c r="BI680"/>
  <c r="BH680"/>
  <c r="BG680"/>
  <c r="BF680"/>
  <c r="T680"/>
  <c r="R680"/>
  <c r="P680"/>
  <c r="BI675"/>
  <c r="BH675"/>
  <c r="BG675"/>
  <c r="BF675"/>
  <c r="T675"/>
  <c r="R675"/>
  <c r="P675"/>
  <c r="BI670"/>
  <c r="BH670"/>
  <c r="BG670"/>
  <c r="BF670"/>
  <c r="T670"/>
  <c r="R670"/>
  <c r="P670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3"/>
  <c r="BH653"/>
  <c r="BG653"/>
  <c r="BF653"/>
  <c r="T653"/>
  <c r="R653"/>
  <c r="P653"/>
  <c r="BI648"/>
  <c r="BH648"/>
  <c r="BG648"/>
  <c r="BF648"/>
  <c r="T648"/>
  <c r="R648"/>
  <c r="P648"/>
  <c r="BI644"/>
  <c r="BH644"/>
  <c r="BG644"/>
  <c r="BF644"/>
  <c r="T644"/>
  <c r="R644"/>
  <c r="P644"/>
  <c r="BI634"/>
  <c r="BH634"/>
  <c r="BG634"/>
  <c r="BF634"/>
  <c r="T634"/>
  <c r="R634"/>
  <c r="P634"/>
  <c r="BI633"/>
  <c r="BH633"/>
  <c r="BG633"/>
  <c r="BF633"/>
  <c r="T633"/>
  <c r="R633"/>
  <c r="P633"/>
  <c r="BI628"/>
  <c r="BH628"/>
  <c r="BG628"/>
  <c r="BF628"/>
  <c r="T628"/>
  <c r="R628"/>
  <c r="P628"/>
  <c r="BI627"/>
  <c r="BH627"/>
  <c r="BG627"/>
  <c r="BF627"/>
  <c r="T627"/>
  <c r="R627"/>
  <c r="P627"/>
  <c r="BI621"/>
  <c r="BH621"/>
  <c r="BG621"/>
  <c r="BF621"/>
  <c r="T621"/>
  <c r="R621"/>
  <c r="P621"/>
  <c r="BI620"/>
  <c r="BH620"/>
  <c r="BG620"/>
  <c r="BF620"/>
  <c r="T620"/>
  <c r="R620"/>
  <c r="P620"/>
  <c r="BI610"/>
  <c r="BH610"/>
  <c r="BG610"/>
  <c r="BF610"/>
  <c r="T610"/>
  <c r="R610"/>
  <c r="P610"/>
  <c r="BI606"/>
  <c r="BH606"/>
  <c r="BG606"/>
  <c r="BF606"/>
  <c r="T606"/>
  <c r="R606"/>
  <c r="P606"/>
  <c r="BI601"/>
  <c r="BH601"/>
  <c r="BG601"/>
  <c r="BF601"/>
  <c r="T601"/>
  <c r="R601"/>
  <c r="P601"/>
  <c r="BI596"/>
  <c r="BH596"/>
  <c r="BG596"/>
  <c r="BF596"/>
  <c r="T596"/>
  <c r="R596"/>
  <c r="P596"/>
  <c r="BI594"/>
  <c r="BH594"/>
  <c r="BG594"/>
  <c r="BF594"/>
  <c r="T594"/>
  <c r="R594"/>
  <c r="P594"/>
  <c r="BI589"/>
  <c r="BH589"/>
  <c r="BG589"/>
  <c r="BF589"/>
  <c r="T589"/>
  <c r="R589"/>
  <c r="P589"/>
  <c r="BI587"/>
  <c r="BH587"/>
  <c r="BG587"/>
  <c r="BF587"/>
  <c r="T587"/>
  <c r="R587"/>
  <c r="P587"/>
  <c r="BI582"/>
  <c r="BH582"/>
  <c r="BG582"/>
  <c r="BF582"/>
  <c r="T582"/>
  <c r="R582"/>
  <c r="P582"/>
  <c r="BI580"/>
  <c r="BH580"/>
  <c r="BG580"/>
  <c r="BF580"/>
  <c r="T580"/>
  <c r="R580"/>
  <c r="P580"/>
  <c r="BI575"/>
  <c r="BH575"/>
  <c r="BG575"/>
  <c r="BF575"/>
  <c r="T575"/>
  <c r="R575"/>
  <c r="P575"/>
  <c r="BI570"/>
  <c r="BH570"/>
  <c r="BG570"/>
  <c r="BF570"/>
  <c r="T570"/>
  <c r="R570"/>
  <c r="P570"/>
  <c r="BI565"/>
  <c r="BH565"/>
  <c r="BG565"/>
  <c r="BF565"/>
  <c r="T565"/>
  <c r="R565"/>
  <c r="P565"/>
  <c r="BI560"/>
  <c r="BH560"/>
  <c r="BG560"/>
  <c r="BF560"/>
  <c r="T560"/>
  <c r="R560"/>
  <c r="P560"/>
  <c r="BI552"/>
  <c r="BH552"/>
  <c r="BG552"/>
  <c r="BF552"/>
  <c r="T552"/>
  <c r="R552"/>
  <c r="P552"/>
  <c r="BI547"/>
  <c r="BH547"/>
  <c r="BG547"/>
  <c r="BF547"/>
  <c r="T547"/>
  <c r="R547"/>
  <c r="P547"/>
  <c r="BI542"/>
  <c r="BH542"/>
  <c r="BG542"/>
  <c r="BF542"/>
  <c r="T542"/>
  <c r="R542"/>
  <c r="P542"/>
  <c r="BI537"/>
  <c r="BH537"/>
  <c r="BG537"/>
  <c r="BF537"/>
  <c r="T537"/>
  <c r="R537"/>
  <c r="P537"/>
  <c r="BI532"/>
  <c r="BH532"/>
  <c r="BG532"/>
  <c r="BF532"/>
  <c r="T532"/>
  <c r="R532"/>
  <c r="P532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18"/>
  <c r="BH518"/>
  <c r="BG518"/>
  <c r="BF518"/>
  <c r="T518"/>
  <c r="R518"/>
  <c r="P518"/>
  <c r="BI517"/>
  <c r="BH517"/>
  <c r="BG517"/>
  <c r="BF517"/>
  <c r="T517"/>
  <c r="R517"/>
  <c r="P517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4"/>
  <c r="BH504"/>
  <c r="BG504"/>
  <c r="BF504"/>
  <c r="T504"/>
  <c r="R504"/>
  <c r="P504"/>
  <c r="BI503"/>
  <c r="BH503"/>
  <c r="BG503"/>
  <c r="BF503"/>
  <c r="T503"/>
  <c r="R503"/>
  <c r="P503"/>
  <c r="BI498"/>
  <c r="BH498"/>
  <c r="BG498"/>
  <c r="BF498"/>
  <c r="T498"/>
  <c r="R498"/>
  <c r="P498"/>
  <c r="BI497"/>
  <c r="BH497"/>
  <c r="BG497"/>
  <c r="BF497"/>
  <c r="T497"/>
  <c r="R497"/>
  <c r="P497"/>
  <c r="BI492"/>
  <c r="BH492"/>
  <c r="BG492"/>
  <c r="BF492"/>
  <c r="T492"/>
  <c r="R492"/>
  <c r="P492"/>
  <c r="BI486"/>
  <c r="BH486"/>
  <c r="BG486"/>
  <c r="BF486"/>
  <c r="T486"/>
  <c r="T485"/>
  <c r="R486"/>
  <c r="R485"/>
  <c r="P486"/>
  <c r="P485"/>
  <c r="BI480"/>
  <c r="BH480"/>
  <c r="BG480"/>
  <c r="BF480"/>
  <c r="T480"/>
  <c r="R480"/>
  <c r="P480"/>
  <c r="BI478"/>
  <c r="BH478"/>
  <c r="BG478"/>
  <c r="BF478"/>
  <c r="T478"/>
  <c r="R478"/>
  <c r="P478"/>
  <c r="BI473"/>
  <c r="BH473"/>
  <c r="BG473"/>
  <c r="BF473"/>
  <c r="T473"/>
  <c r="R473"/>
  <c r="P473"/>
  <c r="BI469"/>
  <c r="BH469"/>
  <c r="BG469"/>
  <c r="BF469"/>
  <c r="T469"/>
  <c r="R469"/>
  <c r="P469"/>
  <c r="BI464"/>
  <c r="BH464"/>
  <c r="BG464"/>
  <c r="BF464"/>
  <c r="T464"/>
  <c r="R464"/>
  <c r="P464"/>
  <c r="BI463"/>
  <c r="BH463"/>
  <c r="BG463"/>
  <c r="BF463"/>
  <c r="T463"/>
  <c r="R463"/>
  <c r="P463"/>
  <c r="BI461"/>
  <c r="BH461"/>
  <c r="BG461"/>
  <c r="BF461"/>
  <c r="T461"/>
  <c r="R461"/>
  <c r="P461"/>
  <c r="BI456"/>
  <c r="BH456"/>
  <c r="BG456"/>
  <c r="BF456"/>
  <c r="T456"/>
  <c r="R456"/>
  <c r="P456"/>
  <c r="BI451"/>
  <c r="BH451"/>
  <c r="BG451"/>
  <c r="BF451"/>
  <c r="T451"/>
  <c r="R451"/>
  <c r="P451"/>
  <c r="BI447"/>
  <c r="BH447"/>
  <c r="BG447"/>
  <c r="BF447"/>
  <c r="T447"/>
  <c r="R447"/>
  <c r="P447"/>
  <c r="BI440"/>
  <c r="BH440"/>
  <c r="BG440"/>
  <c r="BF440"/>
  <c r="T440"/>
  <c r="R440"/>
  <c r="P440"/>
  <c r="BI433"/>
  <c r="BH433"/>
  <c r="BG433"/>
  <c r="BF433"/>
  <c r="T433"/>
  <c r="R433"/>
  <c r="P433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1"/>
  <c r="BH411"/>
  <c r="BG411"/>
  <c r="BF411"/>
  <c r="T411"/>
  <c r="R411"/>
  <c r="P411"/>
  <c r="BI407"/>
  <c r="BH407"/>
  <c r="BG407"/>
  <c r="BF407"/>
  <c r="T407"/>
  <c r="R407"/>
  <c r="P407"/>
  <c r="BI400"/>
  <c r="BH400"/>
  <c r="BG400"/>
  <c r="BF400"/>
  <c r="T400"/>
  <c r="R400"/>
  <c r="P400"/>
  <c r="BI393"/>
  <c r="BH393"/>
  <c r="BG393"/>
  <c r="BF393"/>
  <c r="T393"/>
  <c r="R393"/>
  <c r="P393"/>
  <c r="BI388"/>
  <c r="BH388"/>
  <c r="BG388"/>
  <c r="BF388"/>
  <c r="T388"/>
  <c r="R388"/>
  <c r="P388"/>
  <c r="BI383"/>
  <c r="BH383"/>
  <c r="BG383"/>
  <c r="BF383"/>
  <c r="T383"/>
  <c r="R383"/>
  <c r="P383"/>
  <c r="BI378"/>
  <c r="BH378"/>
  <c r="BG378"/>
  <c r="BF378"/>
  <c r="T378"/>
  <c r="R378"/>
  <c r="P378"/>
  <c r="BI373"/>
  <c r="BH373"/>
  <c r="BG373"/>
  <c r="BF373"/>
  <c r="T373"/>
  <c r="R373"/>
  <c r="P373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30"/>
  <c r="BH330"/>
  <c r="BG330"/>
  <c r="BF330"/>
  <c r="T330"/>
  <c r="R330"/>
  <c r="P330"/>
  <c r="BI325"/>
  <c r="BH325"/>
  <c r="BG325"/>
  <c r="BF325"/>
  <c r="T325"/>
  <c r="R325"/>
  <c r="P325"/>
  <c r="BI320"/>
  <c r="BH320"/>
  <c r="BG320"/>
  <c r="BF320"/>
  <c r="T320"/>
  <c r="R320"/>
  <c r="P320"/>
  <c r="BI316"/>
  <c r="BH316"/>
  <c r="BG316"/>
  <c r="BF316"/>
  <c r="T316"/>
  <c r="R316"/>
  <c r="P316"/>
  <c r="BI310"/>
  <c r="BH310"/>
  <c r="BG310"/>
  <c r="BF310"/>
  <c r="T310"/>
  <c r="R310"/>
  <c r="P310"/>
  <c r="BI299"/>
  <c r="BH299"/>
  <c r="BG299"/>
  <c r="BF299"/>
  <c r="T299"/>
  <c r="R299"/>
  <c r="P299"/>
  <c r="BI279"/>
  <c r="BH279"/>
  <c r="BG279"/>
  <c r="BF279"/>
  <c r="T279"/>
  <c r="R279"/>
  <c r="P279"/>
  <c r="BI274"/>
  <c r="BH274"/>
  <c r="BG274"/>
  <c r="BF274"/>
  <c r="T274"/>
  <c r="R274"/>
  <c r="P274"/>
  <c r="BI268"/>
  <c r="BH268"/>
  <c r="BG268"/>
  <c r="BF268"/>
  <c r="T268"/>
  <c r="R268"/>
  <c r="P268"/>
  <c r="BI258"/>
  <c r="BH258"/>
  <c r="BG258"/>
  <c r="BF258"/>
  <c r="T258"/>
  <c r="R258"/>
  <c r="P258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68"/>
  <c r="BH168"/>
  <c r="BG168"/>
  <c r="BF168"/>
  <c r="T168"/>
  <c r="R168"/>
  <c r="P168"/>
  <c r="BI161"/>
  <c r="BH161"/>
  <c r="BG161"/>
  <c r="BF161"/>
  <c r="T161"/>
  <c r="R161"/>
  <c r="P161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78"/>
  <c i="1" r="L50"/>
  <c r="AM50"/>
  <c r="AM49"/>
  <c r="L49"/>
  <c r="AM47"/>
  <c r="L47"/>
  <c r="L45"/>
  <c r="L44"/>
  <c i="2" r="J813"/>
  <c r="BK807"/>
  <c r="BK798"/>
  <c r="BK784"/>
  <c r="BK774"/>
  <c r="J763"/>
  <c r="J753"/>
  <c r="BK743"/>
  <c r="J726"/>
  <c r="J715"/>
  <c r="J705"/>
  <c r="J695"/>
  <c r="J685"/>
  <c r="J675"/>
  <c r="BK665"/>
  <c r="BK657"/>
  <c r="BK648"/>
  <c r="BK634"/>
  <c r="BK627"/>
  <c r="J610"/>
  <c r="J594"/>
  <c r="J582"/>
  <c r="J570"/>
  <c r="BK537"/>
  <c r="J525"/>
  <c r="J517"/>
  <c r="BK510"/>
  <c r="BK509"/>
  <c r="J498"/>
  <c r="J486"/>
  <c r="J464"/>
  <c r="J451"/>
  <c r="J433"/>
  <c r="J407"/>
  <c r="J383"/>
  <c r="J363"/>
  <c r="J345"/>
  <c r="J325"/>
  <c r="J310"/>
  <c r="BK274"/>
  <c r="BK246"/>
  <c r="J228"/>
  <c r="BK210"/>
  <c r="J191"/>
  <c r="J168"/>
  <c r="J141"/>
  <c r="J121"/>
  <c r="BK101"/>
  <c r="J807"/>
  <c r="J798"/>
  <c r="BK789"/>
  <c r="J784"/>
  <c r="J774"/>
  <c r="BK763"/>
  <c r="J743"/>
  <c r="BK715"/>
  <c r="BK700"/>
  <c r="J680"/>
  <c r="J661"/>
  <c r="BK644"/>
  <c r="J627"/>
  <c r="BK606"/>
  <c r="J589"/>
  <c r="BK580"/>
  <c r="J552"/>
  <c r="BK532"/>
  <c r="BK524"/>
  <c r="BK513"/>
  <c r="BK504"/>
  <c r="J492"/>
  <c r="J473"/>
  <c r="J461"/>
  <c r="BK440"/>
  <c r="BK418"/>
  <c r="BK393"/>
  <c r="BK373"/>
  <c r="J353"/>
  <c r="BK330"/>
  <c r="BK299"/>
  <c r="J268"/>
  <c r="J246"/>
  <c r="BK228"/>
  <c r="BK214"/>
  <c r="J198"/>
  <c r="BK176"/>
  <c r="BK161"/>
  <c r="J136"/>
  <c r="BK111"/>
  <c r="J96"/>
  <c i="3" r="J178"/>
  <c r="BK156"/>
  <c r="BK140"/>
  <c r="BK128"/>
  <c r="J120"/>
  <c r="J112"/>
  <c r="BK101"/>
  <c r="BK91"/>
  <c r="BK168"/>
  <c r="BK148"/>
  <c r="BK132"/>
  <c r="J122"/>
  <c r="BK114"/>
  <c r="J110"/>
  <c r="BK96"/>
  <c i="4" r="J105"/>
  <c r="BK89"/>
  <c r="BK87"/>
  <c r="BK102"/>
  <c r="BK96"/>
  <c r="BK92"/>
  <c r="J90"/>
  <c r="J87"/>
  <c i="5" r="J272"/>
  <c r="BK270"/>
  <c r="BK266"/>
  <c r="BK260"/>
  <c r="BK257"/>
  <c r="BK251"/>
  <c r="BK242"/>
  <c r="BK237"/>
  <c r="J231"/>
  <c r="J225"/>
  <c r="J219"/>
  <c r="J203"/>
  <c r="J189"/>
  <c r="J175"/>
  <c r="BK145"/>
  <c r="BK133"/>
  <c r="BK117"/>
  <c r="J107"/>
  <c r="J96"/>
  <c r="J264"/>
  <c r="J258"/>
  <c r="BK255"/>
  <c r="BK249"/>
  <c r="BK244"/>
  <c r="J238"/>
  <c r="BK232"/>
  <c r="J227"/>
  <c r="BK219"/>
  <c r="BK203"/>
  <c r="BK189"/>
  <c r="BK175"/>
  <c r="J145"/>
  <c r="J133"/>
  <c r="J117"/>
  <c r="BK107"/>
  <c r="BK96"/>
  <c i="6" r="BK100"/>
  <c r="J98"/>
  <c r="J90"/>
  <c r="BK87"/>
  <c i="7" r="BK287"/>
  <c r="BK284"/>
  <c r="BK277"/>
  <c r="J272"/>
  <c r="BK262"/>
  <c r="BK254"/>
  <c r="BK248"/>
  <c r="BK241"/>
  <c r="BK237"/>
  <c r="BK233"/>
  <c r="BK226"/>
  <c r="BK211"/>
  <c r="J193"/>
  <c r="J182"/>
  <c r="J153"/>
  <c r="BK137"/>
  <c r="BK127"/>
  <c r="BK115"/>
  <c r="J100"/>
  <c r="J287"/>
  <c r="J280"/>
  <c r="BK275"/>
  <c r="BK267"/>
  <c r="J257"/>
  <c r="J250"/>
  <c r="BK245"/>
  <c r="BK240"/>
  <c r="J234"/>
  <c r="J226"/>
  <c r="J211"/>
  <c r="BK193"/>
  <c r="BK182"/>
  <c r="BK153"/>
  <c r="J135"/>
  <c r="J123"/>
  <c r="BK104"/>
  <c r="J94"/>
  <c i="8" r="J100"/>
  <c r="J90"/>
  <c r="BK100"/>
  <c r="BK90"/>
  <c i="9" r="BK133"/>
  <c r="J125"/>
  <c r="BK117"/>
  <c r="BK110"/>
  <c r="J103"/>
  <c r="BK95"/>
  <c r="BK89"/>
  <c r="J133"/>
  <c r="BK125"/>
  <c r="J121"/>
  <c r="J114"/>
  <c r="BK106"/>
  <c r="BK99"/>
  <c r="BK90"/>
  <c i="10" r="BK95"/>
  <c r="BK86"/>
  <c r="J97"/>
  <c r="BK92"/>
  <c r="J86"/>
  <c i="2" r="J620"/>
  <c r="J596"/>
  <c r="J575"/>
  <c r="BK552"/>
  <c r="BK526"/>
  <c r="J518"/>
  <c r="BK511"/>
  <c r="J503"/>
  <c r="J480"/>
  <c r="J469"/>
  <c r="BK456"/>
  <c r="BK426"/>
  <c r="BK411"/>
  <c r="J388"/>
  <c r="BK368"/>
  <c r="J349"/>
  <c r="BK325"/>
  <c r="BK316"/>
  <c r="BK258"/>
  <c r="J241"/>
  <c r="J223"/>
  <c r="BK208"/>
  <c r="J195"/>
  <c r="J176"/>
  <c r="BK146"/>
  <c r="J127"/>
  <c r="BK106"/>
  <c i="1" r="AS54"/>
  <c i="2" r="BK685"/>
  <c r="J657"/>
  <c r="J648"/>
  <c r="J628"/>
  <c r="BK610"/>
  <c r="BK594"/>
  <c r="BK575"/>
  <c r="J560"/>
  <c r="J537"/>
  <c r="BK525"/>
  <c r="BK517"/>
  <c r="J510"/>
  <c r="BK497"/>
  <c r="BK478"/>
  <c r="J463"/>
  <c r="BK447"/>
  <c r="J422"/>
  <c r="BK400"/>
  <c r="BK378"/>
  <c r="BK358"/>
  <c r="BK345"/>
  <c r="J330"/>
  <c r="BK279"/>
  <c r="J258"/>
  <c r="BK241"/>
  <c r="BK223"/>
  <c r="BK203"/>
  <c r="BK191"/>
  <c r="BK168"/>
  <c r="BK141"/>
  <c r="BK121"/>
  <c r="J101"/>
  <c i="3" r="BK178"/>
  <c r="J160"/>
  <c r="BK144"/>
  <c r="BK130"/>
  <c r="J126"/>
  <c r="J118"/>
  <c r="BK110"/>
  <c r="J96"/>
  <c r="J168"/>
  <c r="BK152"/>
  <c r="J136"/>
  <c r="J128"/>
  <c r="BK120"/>
  <c r="BK112"/>
  <c r="J101"/>
  <c i="4" r="J102"/>
  <c r="J92"/>
  <c i="5" r="J270"/>
  <c r="BK264"/>
  <c r="BK258"/>
  <c r="J252"/>
  <c r="BK247"/>
  <c r="BK241"/>
  <c r="BK235"/>
  <c r="J230"/>
  <c r="BK224"/>
  <c r="BK217"/>
  <c r="J200"/>
  <c r="J185"/>
  <c r="J171"/>
  <c r="BK143"/>
  <c r="J131"/>
  <c r="BK121"/>
  <c r="J109"/>
  <c r="J98"/>
  <c r="J268"/>
  <c r="J262"/>
  <c r="J257"/>
  <c r="J251"/>
  <c r="J245"/>
  <c r="J237"/>
  <c r="BK231"/>
  <c r="J228"/>
  <c r="J224"/>
  <c r="J217"/>
  <c r="BK200"/>
  <c r="BK185"/>
  <c r="BK171"/>
  <c r="J143"/>
  <c r="BK131"/>
  <c r="J121"/>
  <c r="BK109"/>
  <c r="BK98"/>
  <c i="6" r="J102"/>
  <c r="BK98"/>
  <c r="BK92"/>
  <c r="BK88"/>
  <c i="7" r="J289"/>
  <c r="J286"/>
  <c r="J282"/>
  <c r="J276"/>
  <c r="BK268"/>
  <c r="J258"/>
  <c r="J253"/>
  <c r="BK246"/>
  <c r="J242"/>
  <c r="J238"/>
  <c r="BK234"/>
  <c r="BK228"/>
  <c r="BK215"/>
  <c r="J198"/>
  <c r="BK184"/>
  <c r="BK166"/>
  <c r="J141"/>
  <c r="BK133"/>
  <c r="J119"/>
  <c r="J102"/>
  <c r="J288"/>
  <c r="BK282"/>
  <c r="BK276"/>
  <c r="BK263"/>
  <c r="J256"/>
  <c r="BK253"/>
  <c r="J246"/>
  <c r="J241"/>
  <c r="BK238"/>
  <c r="J235"/>
  <c r="J230"/>
  <c r="J225"/>
  <c r="J206"/>
  <c r="BK192"/>
  <c r="J178"/>
  <c r="J149"/>
  <c r="J133"/>
  <c r="BK119"/>
  <c r="BK102"/>
  <c i="8" r="J102"/>
  <c r="J93"/>
  <c r="BK102"/>
  <c r="J98"/>
  <c i="9" r="BK134"/>
  <c r="J127"/>
  <c r="J119"/>
  <c r="J115"/>
  <c r="J108"/>
  <c r="BK101"/>
  <c r="J93"/>
  <c r="BK88"/>
  <c r="J131"/>
  <c r="J123"/>
  <c r="BK115"/>
  <c r="BK108"/>
  <c r="J101"/>
  <c r="BK93"/>
  <c r="J89"/>
  <c i="10" r="BK99"/>
  <c r="J92"/>
  <c r="BK88"/>
  <c i="2" r="BK813"/>
  <c r="J803"/>
  <c r="BK793"/>
  <c r="BK779"/>
  <c r="J770"/>
  <c r="BK758"/>
  <c r="J748"/>
  <c r="BK738"/>
  <c r="J720"/>
  <c r="J710"/>
  <c r="J700"/>
  <c r="J690"/>
  <c r="BK680"/>
  <c r="J670"/>
  <c r="BK661"/>
  <c r="BK653"/>
  <c r="J644"/>
  <c r="BK628"/>
  <c r="J621"/>
  <c r="J601"/>
  <c r="BK589"/>
  <c r="J580"/>
  <c r="BK560"/>
  <c r="BK547"/>
  <c r="BK527"/>
  <c r="J523"/>
  <c r="BK512"/>
  <c r="J504"/>
  <c r="BK492"/>
  <c r="J478"/>
  <c r="BK461"/>
  <c r="J440"/>
  <c r="J418"/>
  <c r="J393"/>
  <c r="J373"/>
  <c r="BK353"/>
  <c r="J335"/>
  <c r="J320"/>
  <c r="J299"/>
  <c r="BK256"/>
  <c r="BK238"/>
  <c r="BK218"/>
  <c r="BK198"/>
  <c r="BK181"/>
  <c r="J161"/>
  <c r="J132"/>
  <c r="J111"/>
  <c r="BK91"/>
  <c r="BK803"/>
  <c r="J793"/>
  <c r="J789"/>
  <c r="J779"/>
  <c r="BK770"/>
  <c r="BK753"/>
  <c r="BK726"/>
  <c r="BK710"/>
  <c r="BK690"/>
  <c r="BK670"/>
  <c r="J653"/>
  <c r="J633"/>
  <c r="BK620"/>
  <c r="BK596"/>
  <c r="BK587"/>
  <c r="BK565"/>
  <c r="J542"/>
  <c r="J526"/>
  <c r="BK518"/>
  <c r="J511"/>
  <c r="BK498"/>
  <c r="BK480"/>
  <c r="BK464"/>
  <c r="BK451"/>
  <c r="J426"/>
  <c r="BK407"/>
  <c r="BK383"/>
  <c r="BK363"/>
  <c r="BK340"/>
  <c r="J316"/>
  <c r="J274"/>
  <c r="J256"/>
  <c r="J238"/>
  <c r="J218"/>
  <c r="J208"/>
  <c r="J184"/>
  <c r="J146"/>
  <c r="BK127"/>
  <c r="J106"/>
  <c i="3" r="J184"/>
  <c r="J164"/>
  <c r="J148"/>
  <c r="J132"/>
  <c r="BK124"/>
  <c r="BK116"/>
  <c r="J108"/>
  <c r="BK184"/>
  <c r="BK164"/>
  <c r="J156"/>
  <c r="J140"/>
  <c r="BK126"/>
  <c r="BK118"/>
  <c r="BK106"/>
  <c r="BK86"/>
  <c i="4" r="BK99"/>
  <c r="BK94"/>
  <c r="BK105"/>
  <c r="J99"/>
  <c r="J94"/>
  <c r="BK90"/>
  <c r="J89"/>
  <c i="5" r="BK272"/>
  <c r="BK271"/>
  <c r="J269"/>
  <c r="BK262"/>
  <c r="BK254"/>
  <c r="J248"/>
  <c r="BK245"/>
  <c r="J240"/>
  <c r="BK234"/>
  <c r="BK228"/>
  <c r="BK222"/>
  <c r="BK214"/>
  <c r="BK196"/>
  <c r="BK184"/>
  <c r="BK166"/>
  <c r="J141"/>
  <c r="BK125"/>
  <c r="J111"/>
  <c r="BK100"/>
  <c r="BK269"/>
  <c r="J266"/>
  <c r="BK261"/>
  <c r="BK252"/>
  <c r="J247"/>
  <c r="J241"/>
  <c r="J235"/>
  <c r="BK230"/>
  <c r="J222"/>
  <c r="J214"/>
  <c r="J196"/>
  <c r="J184"/>
  <c r="J166"/>
  <c r="BK141"/>
  <c r="J125"/>
  <c r="BK111"/>
  <c r="J100"/>
  <c i="6" r="BK102"/>
  <c r="J95"/>
  <c r="J92"/>
  <c r="J88"/>
  <c i="7" r="BK289"/>
  <c r="BK285"/>
  <c r="BK280"/>
  <c r="J275"/>
  <c r="J267"/>
  <c r="BK257"/>
  <c r="BK250"/>
  <c r="J245"/>
  <c r="BK239"/>
  <c r="BK235"/>
  <c r="BK230"/>
  <c r="J222"/>
  <c r="J202"/>
  <c r="J191"/>
  <c r="J174"/>
  <c r="J145"/>
  <c r="BK135"/>
  <c r="BK123"/>
  <c r="J104"/>
  <c r="BK94"/>
  <c r="J284"/>
  <c r="J277"/>
  <c r="BK272"/>
  <c r="J262"/>
  <c r="J254"/>
  <c r="J248"/>
  <c r="BK242"/>
  <c r="J236"/>
  <c r="J231"/>
  <c r="BK222"/>
  <c r="BK202"/>
  <c r="BK191"/>
  <c r="BK174"/>
  <c r="BK145"/>
  <c r="J127"/>
  <c r="J115"/>
  <c r="BK100"/>
  <c i="8" r="BK96"/>
  <c r="BK87"/>
  <c r="J96"/>
  <c r="J87"/>
  <c i="9" r="J129"/>
  <c r="BK121"/>
  <c r="BK114"/>
  <c r="J106"/>
  <c r="J99"/>
  <c r="BK91"/>
  <c r="BK86"/>
  <c r="BK129"/>
  <c r="J117"/>
  <c r="J110"/>
  <c r="BK103"/>
  <c r="J95"/>
  <c r="J88"/>
  <c i="10" r="BK89"/>
  <c r="J99"/>
  <c r="J95"/>
  <c r="J89"/>
  <c i="2" r="BK633"/>
  <c r="J606"/>
  <c r="J587"/>
  <c r="J565"/>
  <c r="BK542"/>
  <c r="J532"/>
  <c r="J524"/>
  <c r="J513"/>
  <c r="J509"/>
  <c r="J497"/>
  <c r="BK473"/>
  <c r="BK463"/>
  <c r="J447"/>
  <c r="BK422"/>
  <c r="J400"/>
  <c r="J378"/>
  <c r="J358"/>
  <c r="J340"/>
  <c r="BK320"/>
  <c r="J279"/>
  <c r="J251"/>
  <c r="J233"/>
  <c r="J214"/>
  <c r="J203"/>
  <c r="BK184"/>
  <c r="J151"/>
  <c r="BK136"/>
  <c r="J116"/>
  <c r="BK96"/>
  <c r="J758"/>
  <c r="BK748"/>
  <c r="J738"/>
  <c r="BK720"/>
  <c r="BK705"/>
  <c r="BK695"/>
  <c r="BK675"/>
  <c r="J665"/>
  <c r="J634"/>
  <c r="BK621"/>
  <c r="BK601"/>
  <c r="BK582"/>
  <c r="BK570"/>
  <c r="J547"/>
  <c r="J527"/>
  <c r="BK523"/>
  <c r="J512"/>
  <c r="BK503"/>
  <c r="BK486"/>
  <c r="BK469"/>
  <c r="J456"/>
  <c r="BK433"/>
  <c r="J411"/>
  <c r="BK388"/>
  <c r="J368"/>
  <c r="BK349"/>
  <c r="BK335"/>
  <c r="BK310"/>
  <c r="BK268"/>
  <c r="BK251"/>
  <c r="BK233"/>
  <c r="J210"/>
  <c r="BK195"/>
  <c r="J181"/>
  <c r="BK151"/>
  <c r="BK132"/>
  <c r="BK116"/>
  <c r="J91"/>
  <c i="3" r="J172"/>
  <c r="J152"/>
  <c r="BK136"/>
  <c r="BK122"/>
  <c r="J114"/>
  <c r="J106"/>
  <c r="J86"/>
  <c r="BK172"/>
  <c r="BK160"/>
  <c r="J144"/>
  <c r="J130"/>
  <c r="J124"/>
  <c r="J116"/>
  <c r="BK108"/>
  <c r="J91"/>
  <c i="4" r="J96"/>
  <c i="5" r="J271"/>
  <c r="BK268"/>
  <c r="J261"/>
  <c r="J255"/>
  <c r="J249"/>
  <c r="J244"/>
  <c r="BK238"/>
  <c r="J232"/>
  <c r="BK227"/>
  <c r="BK220"/>
  <c r="BK207"/>
  <c r="BK192"/>
  <c r="J177"/>
  <c r="BK158"/>
  <c r="J137"/>
  <c r="BK123"/>
  <c r="BK113"/>
  <c r="BK102"/>
  <c r="J94"/>
  <c r="J260"/>
  <c r="J254"/>
  <c r="BK248"/>
  <c r="J242"/>
  <c r="BK240"/>
  <c r="J234"/>
  <c r="BK225"/>
  <c r="J220"/>
  <c r="J207"/>
  <c r="J192"/>
  <c r="BK177"/>
  <c r="J158"/>
  <c r="BK137"/>
  <c r="J123"/>
  <c r="J113"/>
  <c r="J102"/>
  <c r="BK94"/>
  <c i="6" r="J100"/>
  <c r="BK95"/>
  <c r="BK90"/>
  <c r="J87"/>
  <c i="7" r="BK288"/>
  <c r="J285"/>
  <c r="BK278"/>
  <c r="BK273"/>
  <c r="J263"/>
  <c r="BK256"/>
  <c r="BK249"/>
  <c r="J243"/>
  <c r="J240"/>
  <c r="BK236"/>
  <c r="BK231"/>
  <c r="BK225"/>
  <c r="BK206"/>
  <c r="J192"/>
  <c r="BK178"/>
  <c r="BK149"/>
  <c r="J137"/>
  <c r="BK125"/>
  <c r="BK113"/>
  <c r="J96"/>
  <c r="BK286"/>
  <c r="J278"/>
  <c r="J273"/>
  <c r="J268"/>
  <c r="BK258"/>
  <c r="J249"/>
  <c r="BK243"/>
  <c r="J239"/>
  <c r="J237"/>
  <c r="J233"/>
  <c r="J228"/>
  <c r="J215"/>
  <c r="BK198"/>
  <c r="J184"/>
  <c r="J166"/>
  <c r="BK141"/>
  <c r="J125"/>
  <c r="J113"/>
  <c r="BK96"/>
  <c i="8" r="BK98"/>
  <c r="J89"/>
  <c r="BK93"/>
  <c r="BK89"/>
  <c i="9" r="BK131"/>
  <c r="BK123"/>
  <c r="BK112"/>
  <c r="BK105"/>
  <c r="BK97"/>
  <c r="J90"/>
  <c r="J134"/>
  <c r="BK127"/>
  <c r="BK119"/>
  <c r="J112"/>
  <c r="J105"/>
  <c r="J97"/>
  <c r="J91"/>
  <c r="J86"/>
  <c i="10" r="BK97"/>
  <c r="J88"/>
  <c i="2" l="1" r="R273"/>
  <c r="P273"/>
  <c r="T273"/>
  <c r="BK90"/>
  <c r="J90"/>
  <c r="J61"/>
  <c r="T90"/>
  <c r="P240"/>
  <c r="T240"/>
  <c r="P309"/>
  <c r="R309"/>
  <c r="P491"/>
  <c r="T491"/>
  <c r="P719"/>
  <c r="R719"/>
  <c i="3" r="P85"/>
  <c r="P84"/>
  <c r="P83"/>
  <c i="1" r="AU56"/>
  <c i="3" r="T85"/>
  <c r="T84"/>
  <c r="T83"/>
  <c i="4" r="BK86"/>
  <c r="J86"/>
  <c r="J61"/>
  <c r="T86"/>
  <c r="T85"/>
  <c r="T84"/>
  <c i="5" r="P93"/>
  <c r="T93"/>
  <c r="BK165"/>
  <c r="J165"/>
  <c r="J63"/>
  <c r="R165"/>
  <c r="BK176"/>
  <c r="J176"/>
  <c r="J64"/>
  <c r="T176"/>
  <c r="P191"/>
  <c r="T191"/>
  <c r="P206"/>
  <c r="P205"/>
  <c r="R206"/>
  <c r="R205"/>
  <c r="BK216"/>
  <c r="J216"/>
  <c r="J70"/>
  <c r="T216"/>
  <c r="P265"/>
  <c r="T265"/>
  <c i="6" r="BK86"/>
  <c r="J86"/>
  <c r="J61"/>
  <c r="R86"/>
  <c r="BK97"/>
  <c r="J97"/>
  <c r="J63"/>
  <c r="R97"/>
  <c i="7" r="BK93"/>
  <c r="J93"/>
  <c r="J61"/>
  <c r="R93"/>
  <c r="R173"/>
  <c r="T173"/>
  <c r="P183"/>
  <c r="R183"/>
  <c r="P197"/>
  <c r="T197"/>
  <c r="BK214"/>
  <c r="J214"/>
  <c r="J68"/>
  <c r="R214"/>
  <c r="R213"/>
  <c r="P224"/>
  <c r="R224"/>
  <c r="BK281"/>
  <c r="J281"/>
  <c r="J71"/>
  <c r="R281"/>
  <c i="8" r="BK86"/>
  <c r="J86"/>
  <c r="J61"/>
  <c r="T86"/>
  <c r="BK95"/>
  <c r="J95"/>
  <c r="J63"/>
  <c r="R95"/>
  <c i="9" r="P85"/>
  <c r="R85"/>
  <c r="P107"/>
  <c r="T107"/>
  <c r="P116"/>
  <c r="T116"/>
  <c i="10" r="P85"/>
  <c r="T85"/>
  <c r="BK94"/>
  <c r="J94"/>
  <c r="J63"/>
  <c r="P94"/>
  <c r="R94"/>
  <c i="2" r="P90"/>
  <c r="P89"/>
  <c r="P88"/>
  <c i="1" r="AU55"/>
  <c i="2" r="R90"/>
  <c r="BK240"/>
  <c r="J240"/>
  <c r="J62"/>
  <c r="R240"/>
  <c r="BK309"/>
  <c r="J309"/>
  <c r="J64"/>
  <c r="T309"/>
  <c r="BK491"/>
  <c r="J491"/>
  <c r="J66"/>
  <c r="R491"/>
  <c r="BK719"/>
  <c r="J719"/>
  <c r="J67"/>
  <c r="T719"/>
  <c i="3" r="BK85"/>
  <c r="J85"/>
  <c r="J61"/>
  <c r="R85"/>
  <c r="R84"/>
  <c r="R83"/>
  <c i="4" r="P86"/>
  <c r="P85"/>
  <c r="P84"/>
  <c i="1" r="AU57"/>
  <c i="4" r="R86"/>
  <c r="R85"/>
  <c r="R84"/>
  <c i="5" r="BK93"/>
  <c r="J93"/>
  <c r="J61"/>
  <c r="R93"/>
  <c r="P165"/>
  <c r="T165"/>
  <c r="P176"/>
  <c r="R176"/>
  <c r="BK191"/>
  <c r="J191"/>
  <c r="J65"/>
  <c r="R191"/>
  <c r="BK206"/>
  <c r="J206"/>
  <c r="J68"/>
  <c r="T206"/>
  <c r="T205"/>
  <c r="P216"/>
  <c r="P215"/>
  <c r="R216"/>
  <c r="BK265"/>
  <c r="J265"/>
  <c r="J71"/>
  <c r="R265"/>
  <c i="6" r="P86"/>
  <c r="T86"/>
  <c r="P97"/>
  <c r="T97"/>
  <c i="7" r="P93"/>
  <c r="T93"/>
  <c r="BK173"/>
  <c r="J173"/>
  <c r="J63"/>
  <c r="P173"/>
  <c r="BK183"/>
  <c r="J183"/>
  <c r="J64"/>
  <c r="T183"/>
  <c r="BK197"/>
  <c r="J197"/>
  <c r="J65"/>
  <c r="R197"/>
  <c r="P214"/>
  <c r="P213"/>
  <c r="T214"/>
  <c r="T213"/>
  <c r="BK224"/>
  <c r="J224"/>
  <c r="J70"/>
  <c r="T224"/>
  <c r="P281"/>
  <c r="T281"/>
  <c i="8" r="P86"/>
  <c r="R86"/>
  <c r="R85"/>
  <c r="R84"/>
  <c r="P95"/>
  <c r="T95"/>
  <c i="9" r="BK85"/>
  <c r="J85"/>
  <c r="J61"/>
  <c r="T85"/>
  <c r="T84"/>
  <c r="T83"/>
  <c r="BK107"/>
  <c r="J107"/>
  <c r="J62"/>
  <c r="R107"/>
  <c r="BK116"/>
  <c r="J116"/>
  <c r="J63"/>
  <c r="R116"/>
  <c i="10" r="BK85"/>
  <c r="J85"/>
  <c r="J61"/>
  <c r="R85"/>
  <c r="R84"/>
  <c r="R83"/>
  <c r="T94"/>
  <c i="2" r="BK485"/>
  <c r="J485"/>
  <c r="J65"/>
  <c i="3" r="BK183"/>
  <c r="J183"/>
  <c r="J63"/>
  <c i="4" r="BK101"/>
  <c r="J101"/>
  <c r="J63"/>
  <c r="BK104"/>
  <c r="J104"/>
  <c r="J64"/>
  <c i="6" r="BK94"/>
  <c r="J94"/>
  <c r="J62"/>
  <c i="7" r="BK165"/>
  <c r="J165"/>
  <c r="J62"/>
  <c i="2" r="BK273"/>
  <c r="J273"/>
  <c r="J63"/>
  <c r="BK812"/>
  <c r="J812"/>
  <c r="J68"/>
  <c i="3" r="BK177"/>
  <c r="J177"/>
  <c r="J62"/>
  <c i="4" r="BK98"/>
  <c r="J98"/>
  <c r="J62"/>
  <c i="5" r="BK157"/>
  <c r="J157"/>
  <c r="J62"/>
  <c r="BK202"/>
  <c r="J202"/>
  <c r="J66"/>
  <c i="6" r="BK101"/>
  <c r="J101"/>
  <c r="J64"/>
  <c i="7" r="BK210"/>
  <c r="J210"/>
  <c r="J66"/>
  <c i="8" r="BK92"/>
  <c r="J92"/>
  <c r="J62"/>
  <c r="BK101"/>
  <c r="J101"/>
  <c r="J64"/>
  <c i="10" r="BK91"/>
  <c r="J91"/>
  <c r="J62"/>
  <c r="E48"/>
  <c r="J52"/>
  <c r="F80"/>
  <c r="BE89"/>
  <c r="BE86"/>
  <c r="BE88"/>
  <c r="BE92"/>
  <c r="BE95"/>
  <c r="BE97"/>
  <c r="BE99"/>
  <c i="9" r="J52"/>
  <c r="F55"/>
  <c r="E73"/>
  <c r="BE89"/>
  <c r="BE90"/>
  <c r="BE93"/>
  <c r="BE97"/>
  <c r="BE101"/>
  <c r="BE115"/>
  <c r="BE117"/>
  <c r="BE119"/>
  <c r="BE123"/>
  <c r="BE127"/>
  <c r="BE131"/>
  <c r="BE86"/>
  <c r="BE88"/>
  <c r="BE91"/>
  <c r="BE95"/>
  <c r="BE99"/>
  <c r="BE103"/>
  <c r="BE105"/>
  <c r="BE106"/>
  <c r="BE108"/>
  <c r="BE110"/>
  <c r="BE112"/>
  <c r="BE114"/>
  <c r="BE121"/>
  <c r="BE125"/>
  <c r="BE129"/>
  <c r="BE133"/>
  <c r="BE134"/>
  <c i="8" r="J52"/>
  <c r="F55"/>
  <c r="BE87"/>
  <c r="BE89"/>
  <c r="BE90"/>
  <c r="BE98"/>
  <c r="BE102"/>
  <c r="E48"/>
  <c r="BE93"/>
  <c r="BE96"/>
  <c r="BE100"/>
  <c i="7" r="BE96"/>
  <c r="BE100"/>
  <c r="BE102"/>
  <c r="BE135"/>
  <c r="BE141"/>
  <c r="BE153"/>
  <c r="BE178"/>
  <c r="BE182"/>
  <c r="BE184"/>
  <c r="BE192"/>
  <c r="BE198"/>
  <c r="BE202"/>
  <c r="BE215"/>
  <c r="BE222"/>
  <c r="BE234"/>
  <c r="BE236"/>
  <c r="BE237"/>
  <c r="BE238"/>
  <c r="BE239"/>
  <c r="BE241"/>
  <c r="BE242"/>
  <c r="BE243"/>
  <c r="BE245"/>
  <c r="BE246"/>
  <c r="BE250"/>
  <c r="BE257"/>
  <c r="BE262"/>
  <c r="BE268"/>
  <c r="BE275"/>
  <c r="BE284"/>
  <c r="BE287"/>
  <c r="E48"/>
  <c r="J52"/>
  <c r="F55"/>
  <c r="BE94"/>
  <c r="BE104"/>
  <c r="BE113"/>
  <c r="BE115"/>
  <c r="BE119"/>
  <c r="BE123"/>
  <c r="BE125"/>
  <c r="BE127"/>
  <c r="BE133"/>
  <c r="BE137"/>
  <c r="BE145"/>
  <c r="BE149"/>
  <c r="BE166"/>
  <c r="BE174"/>
  <c r="BE191"/>
  <c r="BE193"/>
  <c r="BE206"/>
  <c r="BE211"/>
  <c r="BE225"/>
  <c r="BE226"/>
  <c r="BE228"/>
  <c r="BE230"/>
  <c r="BE231"/>
  <c r="BE233"/>
  <c r="BE235"/>
  <c r="BE240"/>
  <c r="BE248"/>
  <c r="BE249"/>
  <c r="BE253"/>
  <c r="BE254"/>
  <c r="BE256"/>
  <c r="BE258"/>
  <c r="BE263"/>
  <c r="BE267"/>
  <c r="BE272"/>
  <c r="BE273"/>
  <c r="BE276"/>
  <c r="BE277"/>
  <c r="BE278"/>
  <c r="BE280"/>
  <c r="BE282"/>
  <c r="BE285"/>
  <c r="BE286"/>
  <c r="BE288"/>
  <c r="BE289"/>
  <c i="6" r="E48"/>
  <c r="J52"/>
  <c r="F55"/>
  <c r="BE87"/>
  <c r="BE88"/>
  <c r="BE90"/>
  <c r="BE92"/>
  <c r="BE95"/>
  <c r="BE98"/>
  <c r="BE100"/>
  <c r="BE102"/>
  <c i="5" r="E48"/>
  <c r="J52"/>
  <c r="F55"/>
  <c r="BE94"/>
  <c r="BE96"/>
  <c r="BE102"/>
  <c r="BE107"/>
  <c r="BE109"/>
  <c r="BE125"/>
  <c r="BE133"/>
  <c r="BE137"/>
  <c r="BE145"/>
  <c r="BE166"/>
  <c r="BE171"/>
  <c r="BE175"/>
  <c r="BE184"/>
  <c r="BE185"/>
  <c r="BE200"/>
  <c r="BE214"/>
  <c r="BE217"/>
  <c r="BE222"/>
  <c r="BE224"/>
  <c r="BE228"/>
  <c r="BE230"/>
  <c r="BE231"/>
  <c r="BE232"/>
  <c r="BE238"/>
  <c r="BE242"/>
  <c r="BE247"/>
  <c r="BE248"/>
  <c r="BE251"/>
  <c r="BE252"/>
  <c r="BE254"/>
  <c r="BE257"/>
  <c r="BE260"/>
  <c r="BE264"/>
  <c r="BE268"/>
  <c r="BE98"/>
  <c r="BE100"/>
  <c r="BE111"/>
  <c r="BE113"/>
  <c r="BE117"/>
  <c r="BE121"/>
  <c r="BE123"/>
  <c r="BE131"/>
  <c r="BE141"/>
  <c r="BE143"/>
  <c r="BE158"/>
  <c r="BE177"/>
  <c r="BE189"/>
  <c r="BE192"/>
  <c r="BE196"/>
  <c r="BE203"/>
  <c r="BE207"/>
  <c r="BE219"/>
  <c r="BE220"/>
  <c r="BE225"/>
  <c r="BE227"/>
  <c r="BE234"/>
  <c r="BE235"/>
  <c r="BE237"/>
  <c r="BE240"/>
  <c r="BE241"/>
  <c r="BE244"/>
  <c r="BE245"/>
  <c r="BE249"/>
  <c r="BE255"/>
  <c r="BE258"/>
  <c r="BE261"/>
  <c r="BE262"/>
  <c r="BE266"/>
  <c r="BE269"/>
  <c r="BE270"/>
  <c r="BE271"/>
  <c r="BE272"/>
  <c i="4" r="J52"/>
  <c r="E74"/>
  <c r="F81"/>
  <c r="BE90"/>
  <c r="BE94"/>
  <c r="BE102"/>
  <c r="BE105"/>
  <c r="BE87"/>
  <c r="BE89"/>
  <c r="BE92"/>
  <c r="BE96"/>
  <c r="BE99"/>
  <c i="3" r="E48"/>
  <c r="J77"/>
  <c r="BE91"/>
  <c r="BE101"/>
  <c r="BE106"/>
  <c r="BE110"/>
  <c r="BE112"/>
  <c r="BE118"/>
  <c r="BE124"/>
  <c r="BE126"/>
  <c r="BE130"/>
  <c r="BE144"/>
  <c r="BE148"/>
  <c r="BE156"/>
  <c r="BE160"/>
  <c r="BE172"/>
  <c r="BE178"/>
  <c r="BE184"/>
  <c r="F55"/>
  <c r="BE86"/>
  <c r="BE96"/>
  <c r="BE108"/>
  <c r="BE114"/>
  <c r="BE116"/>
  <c r="BE120"/>
  <c r="BE122"/>
  <c r="BE128"/>
  <c r="BE132"/>
  <c r="BE136"/>
  <c r="BE140"/>
  <c r="BE152"/>
  <c r="BE164"/>
  <c r="BE168"/>
  <c i="2" r="E48"/>
  <c r="J82"/>
  <c r="BE111"/>
  <c r="BE116"/>
  <c r="BE121"/>
  <c r="BE127"/>
  <c r="BE136"/>
  <c r="BE151"/>
  <c r="BE161"/>
  <c r="BE168"/>
  <c r="BE184"/>
  <c r="BE191"/>
  <c r="BE198"/>
  <c r="BE210"/>
  <c r="BE223"/>
  <c r="BE246"/>
  <c r="BE251"/>
  <c r="BE258"/>
  <c r="BE268"/>
  <c r="BE279"/>
  <c r="BE310"/>
  <c r="BE316"/>
  <c r="BE320"/>
  <c r="BE330"/>
  <c r="BE335"/>
  <c r="BE340"/>
  <c r="BE345"/>
  <c r="BE353"/>
  <c r="BE358"/>
  <c r="BE368"/>
  <c r="BE373"/>
  <c r="BE383"/>
  <c r="BE388"/>
  <c r="BE400"/>
  <c r="BE407"/>
  <c r="BE418"/>
  <c r="BE426"/>
  <c r="BE433"/>
  <c r="BE440"/>
  <c r="BE447"/>
  <c r="BE463"/>
  <c r="BE478"/>
  <c r="BE492"/>
  <c r="BE497"/>
  <c r="BE498"/>
  <c r="BE503"/>
  <c r="BE504"/>
  <c r="BE510"/>
  <c r="BE513"/>
  <c r="BE517"/>
  <c r="BE518"/>
  <c r="BE523"/>
  <c r="BE524"/>
  <c r="BE527"/>
  <c r="BE560"/>
  <c r="BE565"/>
  <c r="BE570"/>
  <c r="BE575"/>
  <c r="BE580"/>
  <c r="BE582"/>
  <c r="BE589"/>
  <c r="BE594"/>
  <c r="BE596"/>
  <c r="BE601"/>
  <c r="BE606"/>
  <c r="BE610"/>
  <c r="BE620"/>
  <c r="BE634"/>
  <c r="BE644"/>
  <c r="BE648"/>
  <c r="BE665"/>
  <c r="BE670"/>
  <c r="BE680"/>
  <c r="BE690"/>
  <c r="BE695"/>
  <c r="BE700"/>
  <c r="BE705"/>
  <c r="BE710"/>
  <c r="BE720"/>
  <c r="BE738"/>
  <c r="BE758"/>
  <c r="BE763"/>
  <c r="F55"/>
  <c r="BE91"/>
  <c r="BE96"/>
  <c r="BE101"/>
  <c r="BE106"/>
  <c r="BE132"/>
  <c r="BE141"/>
  <c r="BE146"/>
  <c r="BE176"/>
  <c r="BE181"/>
  <c r="BE195"/>
  <c r="BE203"/>
  <c r="BE208"/>
  <c r="BE214"/>
  <c r="BE218"/>
  <c r="BE228"/>
  <c r="BE233"/>
  <c r="BE238"/>
  <c r="BE241"/>
  <c r="BE256"/>
  <c r="BE274"/>
  <c r="BE299"/>
  <c r="BE325"/>
  <c r="BE349"/>
  <c r="BE363"/>
  <c r="BE378"/>
  <c r="BE393"/>
  <c r="BE411"/>
  <c r="BE422"/>
  <c r="BE451"/>
  <c r="BE456"/>
  <c r="BE461"/>
  <c r="BE464"/>
  <c r="BE469"/>
  <c r="BE473"/>
  <c r="BE480"/>
  <c r="BE486"/>
  <c r="BE509"/>
  <c r="BE511"/>
  <c r="BE512"/>
  <c r="BE525"/>
  <c r="BE526"/>
  <c r="BE532"/>
  <c r="BE537"/>
  <c r="BE542"/>
  <c r="BE547"/>
  <c r="BE552"/>
  <c r="BE587"/>
  <c r="BE621"/>
  <c r="BE627"/>
  <c r="BE628"/>
  <c r="BE633"/>
  <c r="BE653"/>
  <c r="BE657"/>
  <c r="BE661"/>
  <c r="BE675"/>
  <c r="BE685"/>
  <c r="BE715"/>
  <c r="BE726"/>
  <c r="BE743"/>
  <c r="BE748"/>
  <c r="BE753"/>
  <c r="BE770"/>
  <c r="BE774"/>
  <c r="BE779"/>
  <c r="BE784"/>
  <c r="BE789"/>
  <c r="BE793"/>
  <c r="BE798"/>
  <c r="BE803"/>
  <c r="BE807"/>
  <c r="BE813"/>
  <c r="F36"/>
  <c i="1" r="BC55"/>
  <c i="3" r="J34"/>
  <c i="1" r="AW56"/>
  <c i="3" r="F34"/>
  <c i="1" r="BA56"/>
  <c i="4" r="F34"/>
  <c i="1" r="BA57"/>
  <c i="4" r="F37"/>
  <c i="1" r="BD57"/>
  <c i="4" r="F36"/>
  <c i="1" r="BC57"/>
  <c i="5" r="J34"/>
  <c i="1" r="AW58"/>
  <c i="6" r="F35"/>
  <c i="1" r="BB59"/>
  <c i="6" r="J34"/>
  <c i="1" r="AW59"/>
  <c i="7" r="F34"/>
  <c i="1" r="BA60"/>
  <c i="7" r="F35"/>
  <c i="1" r="BB60"/>
  <c i="9" r="F37"/>
  <c i="1" r="BD62"/>
  <c i="2" r="J34"/>
  <c i="1" r="AW55"/>
  <c i="2" r="F35"/>
  <c i="1" r="BB55"/>
  <c i="5" r="F34"/>
  <c i="1" r="BA58"/>
  <c i="6" r="F34"/>
  <c i="1" r="BA59"/>
  <c i="6" r="F37"/>
  <c i="1" r="BD59"/>
  <c i="6" r="F36"/>
  <c i="1" r="BC59"/>
  <c i="7" r="F37"/>
  <c i="1" r="BD60"/>
  <c i="8" r="F37"/>
  <c i="1" r="BD61"/>
  <c i="8" r="F36"/>
  <c i="1" r="BC61"/>
  <c i="8" r="J34"/>
  <c i="1" r="AW61"/>
  <c i="9" r="F36"/>
  <c i="1" r="BC62"/>
  <c i="10" r="F36"/>
  <c i="1" r="BC63"/>
  <c i="2" r="F34"/>
  <c i="1" r="BA55"/>
  <c i="3" r="F36"/>
  <c i="1" r="BC56"/>
  <c i="3" r="F35"/>
  <c i="1" r="BB56"/>
  <c i="5" r="F36"/>
  <c i="1" r="BC58"/>
  <c i="5" r="F35"/>
  <c i="1" r="BB58"/>
  <c i="7" r="J34"/>
  <c i="1" r="AW60"/>
  <c i="8" r="F34"/>
  <c i="1" r="BA61"/>
  <c i="8" r="F35"/>
  <c i="1" r="BB61"/>
  <c i="9" r="J34"/>
  <c i="1" r="AW62"/>
  <c i="9" r="F34"/>
  <c i="1" r="BA62"/>
  <c i="10" r="F34"/>
  <c i="1" r="BA63"/>
  <c i="10" r="F37"/>
  <c i="1" r="BD63"/>
  <c i="2" r="F37"/>
  <c i="1" r="BD55"/>
  <c i="3" r="F37"/>
  <c i="1" r="BD56"/>
  <c i="4" r="J34"/>
  <c i="1" r="AW57"/>
  <c i="4" r="F35"/>
  <c i="1" r="BB57"/>
  <c i="5" r="F37"/>
  <c i="1" r="BD58"/>
  <c i="7" r="F36"/>
  <c i="1" r="BC60"/>
  <c i="9" r="F35"/>
  <c i="1" r="BB62"/>
  <c i="10" r="F35"/>
  <c i="1" r="BB63"/>
  <c i="10" r="J34"/>
  <c i="1" r="AW63"/>
  <c i="7" l="1" r="T223"/>
  <c r="T92"/>
  <c r="T91"/>
  <c i="6" r="T85"/>
  <c r="T84"/>
  <c i="5" r="R215"/>
  <c r="R92"/>
  <c r="R91"/>
  <c i="10" r="T84"/>
  <c r="T83"/>
  <c i="9" r="R84"/>
  <c r="R83"/>
  <c i="8" r="T85"/>
  <c r="T84"/>
  <c i="7" r="R223"/>
  <c r="R92"/>
  <c r="R91"/>
  <c i="5" r="P92"/>
  <c r="P91"/>
  <c i="1" r="AU58"/>
  <c i="2" r="T89"/>
  <c r="T88"/>
  <c i="8" r="P85"/>
  <c r="P84"/>
  <c i="1" r="AU61"/>
  <c i="7" r="P92"/>
  <c i="6" r="P85"/>
  <c r="P84"/>
  <c i="1" r="AU59"/>
  <c i="2" r="R89"/>
  <c r="R88"/>
  <c i="10" r="P84"/>
  <c r="P83"/>
  <c i="1" r="AU63"/>
  <c i="9" r="P84"/>
  <c r="P83"/>
  <c i="1" r="AU62"/>
  <c i="7" r="P223"/>
  <c i="6" r="R85"/>
  <c r="R84"/>
  <c i="5" r="T215"/>
  <c r="T92"/>
  <c r="T91"/>
  <c i="3" r="BK84"/>
  <c r="J84"/>
  <c r="J60"/>
  <c i="4" r="BK85"/>
  <c r="J85"/>
  <c r="J60"/>
  <c i="5" r="BK92"/>
  <c r="J92"/>
  <c r="J60"/>
  <c r="BK205"/>
  <c r="J205"/>
  <c r="J67"/>
  <c i="7" r="BK213"/>
  <c r="J213"/>
  <c r="J67"/>
  <c r="BK223"/>
  <c r="J223"/>
  <c r="J69"/>
  <c i="10" r="BK84"/>
  <c r="J84"/>
  <c r="J60"/>
  <c i="2" r="BK89"/>
  <c r="J89"/>
  <c r="J60"/>
  <c i="5" r="BK215"/>
  <c r="J215"/>
  <c r="J69"/>
  <c i="6" r="BK85"/>
  <c r="J85"/>
  <c r="J60"/>
  <c i="7" r="BK92"/>
  <c r="J92"/>
  <c r="J60"/>
  <c i="8" r="BK85"/>
  <c r="J85"/>
  <c r="J60"/>
  <c i="9" r="BK84"/>
  <c r="J84"/>
  <c r="J60"/>
  <c i="3" r="J33"/>
  <c i="1" r="AV56"/>
  <c r="AT56"/>
  <c i="4" r="F33"/>
  <c i="1" r="AZ57"/>
  <c i="5" r="F33"/>
  <c i="1" r="AZ58"/>
  <c i="6" r="F33"/>
  <c i="1" r="AZ59"/>
  <c i="7" r="F33"/>
  <c i="1" r="AZ60"/>
  <c r="BC54"/>
  <c r="W32"/>
  <c r="BA54"/>
  <c r="W30"/>
  <c i="2" r="J33"/>
  <c i="1" r="AV55"/>
  <c r="AT55"/>
  <c i="6" r="J33"/>
  <c i="1" r="AV59"/>
  <c r="AT59"/>
  <c i="8" r="F33"/>
  <c i="1" r="AZ61"/>
  <c i="9" r="F33"/>
  <c i="1" r="AZ62"/>
  <c r="BD54"/>
  <c r="W33"/>
  <c i="2" r="F33"/>
  <c i="1" r="AZ55"/>
  <c i="8" r="J33"/>
  <c i="1" r="AV61"/>
  <c r="AT61"/>
  <c i="9" r="J33"/>
  <c i="1" r="AV62"/>
  <c r="AT62"/>
  <c i="10" r="J33"/>
  <c i="1" r="AV63"/>
  <c r="AT63"/>
  <c i="3" r="F33"/>
  <c i="1" r="AZ56"/>
  <c i="4" r="J33"/>
  <c i="1" r="AV57"/>
  <c r="AT57"/>
  <c i="5" r="J33"/>
  <c i="1" r="AV58"/>
  <c r="AT58"/>
  <c i="7" r="J33"/>
  <c i="1" r="AV60"/>
  <c r="AT60"/>
  <c i="10" r="F33"/>
  <c i="1" r="AZ63"/>
  <c r="BB54"/>
  <c r="W31"/>
  <c i="7" l="1" r="P91"/>
  <c i="1" r="AU60"/>
  <c i="2" r="BK88"/>
  <c r="J88"/>
  <c i="3" r="BK83"/>
  <c r="J83"/>
  <c r="J59"/>
  <c i="9" r="BK83"/>
  <c r="J83"/>
  <c r="J59"/>
  <c i="10" r="BK83"/>
  <c r="J83"/>
  <c r="J59"/>
  <c i="4" r="BK84"/>
  <c r="J84"/>
  <c r="J59"/>
  <c i="5" r="BK91"/>
  <c r="J91"/>
  <c r="J59"/>
  <c i="6" r="BK84"/>
  <c r="J84"/>
  <c r="J59"/>
  <c i="7" r="BK91"/>
  <c r="J91"/>
  <c r="J59"/>
  <c i="8" r="BK84"/>
  <c r="J84"/>
  <c r="J59"/>
  <c i="1" r="AU54"/>
  <c r="AX54"/>
  <c r="AY54"/>
  <c r="AW54"/>
  <c r="AK30"/>
  <c r="AZ54"/>
  <c r="W29"/>
  <c i="2" r="J30"/>
  <c i="1" r="AG55"/>
  <c i="2" l="1" r="J39"/>
  <c r="J59"/>
  <c i="1" r="AN55"/>
  <c i="5" r="J30"/>
  <c i="1" r="AG58"/>
  <c i="4" r="J30"/>
  <c i="1" r="AG57"/>
  <c i="10" r="J30"/>
  <c i="1" r="AG63"/>
  <c i="6" r="J30"/>
  <c i="1" r="AG59"/>
  <c i="3" r="J30"/>
  <c i="1" r="AG56"/>
  <c i="9" r="J30"/>
  <c i="1" r="AG62"/>
  <c i="8" r="J30"/>
  <c i="1" r="AG61"/>
  <c i="7" r="J30"/>
  <c i="1" r="AG60"/>
  <c r="AV54"/>
  <c r="AK29"/>
  <c i="10" l="1" r="J39"/>
  <c i="6" r="J39"/>
  <c i="4" r="J39"/>
  <c i="8" r="J39"/>
  <c i="5" r="J39"/>
  <c i="9" r="J39"/>
  <c i="3" r="J39"/>
  <c i="7" r="J39"/>
  <c i="1" r="AN56"/>
  <c r="AN61"/>
  <c r="AN62"/>
  <c r="AN63"/>
  <c r="AN57"/>
  <c r="AN58"/>
  <c r="AN59"/>
  <c r="AN60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<sst xmlns="http://schemas.openxmlformats.org/spreadsheetml/2006/main">
  <si>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</si>
  <si>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</si>
  <si>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</si>
  <si>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</si>
  <si>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</si>
  <si>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{42f97071-fd2b-4ccd-b7af-26b2675364dc}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</si>
  <si>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</si>
  <si>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</si>
  <si>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</si>
  <si>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</si>
  <si>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</si>
  <si>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</si>
  <si>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</si>
  <si>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</si>
  <si>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SKD87F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</si>
  <si>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</si>
  <si>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</si>
  <si>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II/203 Vejprnice - Tlučná</t>
  </si>
  <si>
    <t>KSO:</t>
  </si>
  <si>
    <t>822</t>
  </si>
  <si>
    <t>CC-CZ:</t>
  </si>
  <si>
    <t>2</t>
  </si>
  <si>
    <t>Místo:</t>
  </si>
  <si>
    <t xml:space="preserve"> </t>
  </si>
  <si>
    <t>Datum:</t>
  </si>
  <si>
    <t>1. 2. 2022</t>
  </si>
  <si>
    <t>CZ-CPV:</t>
  </si>
  <si>
    <t>45000000-7</t>
  </si>
  <si>
    <t>CZ-CPA:</t>
  </si>
  <si>
    <t>42</t>
  </si>
  <si>
    <t>Zadavatel:</t>
  </si>
  <si>
    <t>IČ:</t>
  </si>
  <si>
    <t/>
  </si>
  <si>
    <t>SÚS Plzeňského kraje</t>
  </si>
  <si>
    <t>DIČ:</t>
  </si>
  <si>
    <t>Uchazeč:</t>
  </si>
  <si>
    <t>Vyplň údaj</t>
  </si>
  <si>
    <t>Projektant:</t>
  </si>
  <si>
    <t>IČ13890450</t>
  </si>
  <si>
    <t>Projekční kancelář Ing.Škubalová</t>
  </si>
  <si>
    <t>DIČCZ5651090258</t>
  </si>
  <si>
    <t>True</t>
  </si>
  <si>
    <t>Zpracovatel:</t>
  </si>
  <si>
    <t>IČ11628626</t>
  </si>
  <si>
    <t>Straka</t>
  </si>
  <si>
    <t>DIČCZ5501101551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</si>
  <si>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</si>
  <si>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</si>
  <si>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</si>
  <si>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</si>
  <si>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</si>
  <si>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</si>
  <si>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</si>
  <si>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</si>
  <si>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</si>
  <si>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</si>
  <si>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</si>
  <si>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</si>
  <si>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</si>
  <si>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</si>
  <si>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</si>
  <si>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</si>
  <si>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</si>
  <si>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</si>
  <si>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</si>
  <si>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</si>
  <si>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</si>
  <si>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</si>
  <si>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</si>
  <si>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</si>
  <si>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</si>
  <si>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</si>
  <si>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</si>
  <si>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</si>
  <si>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</si>
  <si>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</si>
  <si>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</si>
  <si>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</si>
  <si>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</si>
  <si>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</si>
  <si>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</si>
  <si>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</si>
  <si>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</si>
  <si>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</si>
  <si>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</si>
  <si>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</si>
  <si>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</si>
  <si>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SKD8701</t>
  </si>
  <si>
    <t>SO 101 Komunikace</t>
  </si>
  <si>
    <t>STA</t>
  </si>
  <si>
    <t>1</t>
  </si>
  <si>
    <t>{58405949-67ab-439d-a103-f69db0705793}</t>
  </si>
  <si>
    <t>SKD8702</t>
  </si>
  <si>
    <t xml:space="preserve">SO 101 b  Kácení zeleně</t>
  </si>
  <si>
    <t>{e014d65c-cc0a-4925-a535-12ad2a6a116e}</t>
  </si>
  <si>
    <t>SKD8703</t>
  </si>
  <si>
    <t>VON SO 101</t>
  </si>
  <si>
    <t>{a754d3b1-f945-4bcf-8077-690e6a5a8a8e}</t>
  </si>
  <si>
    <t>SKD8704</t>
  </si>
  <si>
    <t>SO 501.1 Přeložka VTL plynovodu DN 300</t>
  </si>
  <si>
    <t>{1ae5d69b-b0e1-4073-802c-e930411aa7da}</t>
  </si>
  <si>
    <t>SKD8705</t>
  </si>
  <si>
    <t>VON SO 501.1</t>
  </si>
  <si>
    <t>{db94e9a5-9de1-4051-8163-feddf858f91d}</t>
  </si>
  <si>
    <t>SKD8706</t>
  </si>
  <si>
    <t>SO 501.2 Přeložka VTL plynovodu DN 700</t>
  </si>
  <si>
    <t>{7b8fcaa7-05c0-4abe-9d4c-90165500cbf5}</t>
  </si>
  <si>
    <t>SKD8707</t>
  </si>
  <si>
    <t>VON SO 501.2</t>
  </si>
  <si>
    <t>{8ede281c-6f86-43b0-a5f3-94cbe16bee72}</t>
  </si>
  <si>
    <t>SKD8708</t>
  </si>
  <si>
    <t xml:space="preserve">SO 501.3  Přeložka kabelu KAO</t>
  </si>
  <si>
    <t>{a235759f-ffc4-4419-873a-89fff76418bc}</t>
  </si>
  <si>
    <t>SKD8709</t>
  </si>
  <si>
    <t>VON SO 501.3</t>
  </si>
  <si>
    <t>{97a3915d-b739-455d-85c4-04c5c8a49ed5}</t>
  </si>
  <si>
    <t>KRYCÍ LIST SOUPISU PRACÍ</t>
  </si>
  <si>
    <t>Objekt:</t>
  </si>
  <si>
    <t>SKD8701 - SO 101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</si>
  <si>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</si>
  <si>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</si>
  <si>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</si>
  <si>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</si>
  <si>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</si>
  <si>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</si>
  <si>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</si>
  <si>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</si>
  <si>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</si>
  <si>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</si>
  <si>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</si>
  <si>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</si>
  <si>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</si>
  <si>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</si>
  <si>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</si>
  <si>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</si>
  <si>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</si>
  <si>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</si>
  <si>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</si>
  <si>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</si>
  <si>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</si>
  <si>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</si>
  <si>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</si>
  <si>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</si>
  <si>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</si>
  <si>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</si>
  <si>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</si>
  <si>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</si>
  <si>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</si>
  <si>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</si>
  <si>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</si>
  <si>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</si>
  <si>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</si>
  <si>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m2</t>
  </si>
  <si>
    <t>CS ÚRS 2022 01</t>
  </si>
  <si>
    <t>4</t>
  </si>
  <si>
    <t>-1856268125</t>
  </si>
  <si>
    <t>Online PSC</t>
  </si>
  <si>
    <t>https://podminky.urs.cz/item/CS_URS_2022_01/113106144</t>
  </si>
  <si>
    <t>VV</t>
  </si>
  <si>
    <t>119</t>
  </si>
  <si>
    <t>předláždění , dle výpisu hl.výměr</t>
  </si>
  <si>
    <t>Součet</t>
  </si>
  <si>
    <t>113107165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</si>
  <si>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</si>
  <si>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445041220</t>
  </si>
  <si>
    <t>https://podminky.urs.cz/item/CS_URS_2022_01/113107165</t>
  </si>
  <si>
    <t>74,12</t>
  </si>
  <si>
    <t>dle výpisu hl.výměr</t>
  </si>
  <si>
    <t>3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</si>
  <si>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</si>
  <si>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</si>
  <si>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1363441418</t>
  </si>
  <si>
    <t>https://podminky.urs.cz/item/CS_URS_2022_01/113107222</t>
  </si>
  <si>
    <t>3455,4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</si>
  <si>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</si>
  <si>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</si>
  <si>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701709599</t>
  </si>
  <si>
    <t>https://podminky.urs.cz/item/CS_URS_2022_01/113107241</t>
  </si>
  <si>
    <t>penetrák - skládkovánío , dle výpisu hl.výměr</t>
  </si>
  <si>
    <t>5</t>
  </si>
  <si>
    <t>113107244</t>
  </si>
  <si>
    <t>Odstranění podkladů nebo krytů strojně plochy jednotlivě přes 200 m2 s přemístěním hmot na skládku na vzdálenost do 20 m nebo s naložením na dopravní prostředek živičných, o tl. vrstvy přes 150 do 200 mm</t>
  </si>
  <si>
    <t>-1897384042</t>
  </si>
  <si>
    <t>https://podminky.urs.cz/item/CS_URS_2022_01/113107244</t>
  </si>
  <si>
    <t>6</t>
  </si>
  <si>
    <t>113154323</t>
  </si>
  <si>
    <t>Frézování živičného podkladu nebo krytu s naložením na dopravní prostředek plochy přes 1 000 do 10 000 m2 bez překážek v trase pruhu šířky do 1 m, tloušťky vrstvy 50 mm</t>
  </si>
  <si>
    <t>-660825720</t>
  </si>
  <si>
    <t>https://podminky.urs.cz/item/CS_URS_2022_01/113154323</t>
  </si>
  <si>
    <t>600</t>
  </si>
  <si>
    <t xml:space="preserve">hloubková oprava  , dle výpisu hl..výměr</t>
  </si>
  <si>
    <t>7</t>
  </si>
  <si>
    <t>-1249230263</t>
  </si>
  <si>
    <t xml:space="preserve">dle stanovení  PAV zatříděno ZAS - T3</t>
  </si>
  <si>
    <t>831+3684+4007</t>
  </si>
  <si>
    <t>8</t>
  </si>
  <si>
    <t>882996662</t>
  </si>
  <si>
    <t>831</t>
  </si>
  <si>
    <t>9</t>
  </si>
  <si>
    <t>113154325R</t>
  </si>
  <si>
    <t>Frézování živičného podkladu nebo krytu s naložením na dopravní prostředek plochy přes 1 000 do 10 000 m2 bez překážek v trase pruhu šířky do 1 m, tloušťky vrstvy 250 mm</t>
  </si>
  <si>
    <t>1885462760</t>
  </si>
  <si>
    <t>4007</t>
  </si>
  <si>
    <t>10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</si>
  <si>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</si>
  <si>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</si>
  <si>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</si>
  <si>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-2038266557</t>
  </si>
  <si>
    <t>https://podminky.urs.cz/item/CS_URS_2022_01/113202111</t>
  </si>
  <si>
    <t>61</t>
  </si>
  <si>
    <t>11</t>
  </si>
  <si>
    <t>121151123</t>
  </si>
  <si>
    <t>Sejmutí ornice strojně při souvislé ploše přes 500 m2, tl. vrstvy do 200 mm</t>
  </si>
  <si>
    <t>967578286</t>
  </si>
  <si>
    <t>https://podminky.urs.cz/item/CS_URS_2022_01/121151123</t>
  </si>
  <si>
    <t>10537,25</t>
  </si>
  <si>
    <t>12</t>
  </si>
  <si>
    <t>122252206</t>
  </si>
  <si>
    <t>Odkopávky a prokopávky nezapažené pro silnice a dálnice strojně v hornině třídy těžitelnosti I přes 1 000 do 5 000 m3</t>
  </si>
  <si>
    <t>m3</t>
  </si>
  <si>
    <t>1459214076</t>
  </si>
  <si>
    <t>https://podminky.urs.cz/item/CS_URS_2022_01/122252206</t>
  </si>
  <si>
    <t>2860,8</t>
  </si>
  <si>
    <t>13</t>
  </si>
  <si>
    <t>122252207</t>
  </si>
  <si>
    <t>Odkopávky a prokopávky nezapažené pro silnice a dálnice strojně v hornině třídy těžitelnosti I přes 5 000 m3</t>
  </si>
  <si>
    <t>174637296</t>
  </si>
  <si>
    <t>https://podminky.urs.cz/item/CS_URS_2022_01/122252207</t>
  </si>
  <si>
    <t>2271</t>
  </si>
  <si>
    <t>vozovka</t>
  </si>
  <si>
    <t>2956,5</t>
  </si>
  <si>
    <t>sanace</t>
  </si>
  <si>
    <t>59*0,24</t>
  </si>
  <si>
    <t>chodník</t>
  </si>
  <si>
    <t>dle tabulky kubatur , dle výpisu hl..výměr</t>
  </si>
  <si>
    <t>14</t>
  </si>
  <si>
    <t>132212221</t>
  </si>
  <si>
    <t>Hloubení zapažených rýh šířky přes 800 do 2 000 mm ručně s urovnáním dna do předepsaného profilu a spádu v hornině třídy těžitelnosti I skupiny 3 soudržných</t>
  </si>
  <si>
    <t>681213278</t>
  </si>
  <si>
    <t>https://podminky.urs.cz/item/CS_URS_2022_01/132212221</t>
  </si>
  <si>
    <t>1,3*10*6,7</t>
  </si>
  <si>
    <t>(1,3*10*6)*3</t>
  </si>
  <si>
    <t>1,3*10*7,1</t>
  </si>
  <si>
    <t>132251102</t>
  </si>
  <si>
    <t>Hloubení nezapažených rýh šířky do 800 mm strojně s urovnáním dna do předepsaného profilu a spádu v hornině třídy těžitelnosti I skupiny 3 přes 20 do 50 m3</t>
  </si>
  <si>
    <t>-492288174</t>
  </si>
  <si>
    <t>https://podminky.urs.cz/item/CS_URS_2022_01/132251102</t>
  </si>
  <si>
    <t>85*0,2</t>
  </si>
  <si>
    <t>vpravo</t>
  </si>
  <si>
    <t>182,5*0,2</t>
  </si>
  <si>
    <t xml:space="preserve">vlevo </t>
  </si>
  <si>
    <t>pro trativod , dle výpisu hl.výměr</t>
  </si>
  <si>
    <t>16</t>
  </si>
  <si>
    <t>132251254</t>
  </si>
  <si>
    <t>Hloubení nezapažených rýh šířky přes 800 do 2 000 mm strojně s urovnáním dna do předepsaného profilu a spádu v hornině třídy těžitelnosti I skupiny 3 přes 100 do 500 m3</t>
  </si>
  <si>
    <t>2063174808</t>
  </si>
  <si>
    <t>https://podminky.urs.cz/item/CS_URS_2022_01/132251254</t>
  </si>
  <si>
    <t>52*1,3*1,3</t>
  </si>
  <si>
    <t>výkop pro zatrubnění , dle výpisu hl..výměr</t>
  </si>
  <si>
    <t>17</t>
  </si>
  <si>
    <t>162351103R</t>
  </si>
  <si>
    <t>Vodorovné přemístění ornice po suchu na obvyklém dopravním prostředku, bez naložení ornice , avšak se složením bez rozhrnutí na vzdálenost přes 50 do 500 m</t>
  </si>
  <si>
    <t>-1415016088</t>
  </si>
  <si>
    <t>9973*0,2</t>
  </si>
  <si>
    <t>18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</si>
  <si>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</si>
  <si>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</si>
  <si>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-1406565126</t>
  </si>
  <si>
    <t>https://podminky.urs.cz/item/CS_URS_2022_01/162751117</t>
  </si>
  <si>
    <t>5241+2860</t>
  </si>
  <si>
    <t>odkop</t>
  </si>
  <si>
    <t>53,5+413,4+87,88-282</t>
  </si>
  <si>
    <t>rýhy</t>
  </si>
  <si>
    <t>19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</si>
  <si>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</si>
  <si>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</si>
  <si>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-33457656</t>
  </si>
  <si>
    <t>https://podminky.urs.cz/item/CS_URS_2022_01/162751119</t>
  </si>
  <si>
    <t>8373,78*5</t>
  </si>
  <si>
    <t>20</t>
  </si>
  <si>
    <t>167151111R</t>
  </si>
  <si>
    <t xml:space="preserve">Nakládání, skládání a překládání ornice strojně nakládání, množství přes 100 m3, </t>
  </si>
  <si>
    <t>1897465296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</si>
  <si>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</si>
  <si>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</si>
  <si>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1825566611</t>
  </si>
  <si>
    <t>https://podminky.urs.cz/item/CS_URS_2022_01/171152101</t>
  </si>
  <si>
    <t>282</t>
  </si>
  <si>
    <t>zemina vhodná , dle výpisu hl.výměr</t>
  </si>
  <si>
    <t>22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</si>
  <si>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</si>
  <si>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</si>
  <si>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-351031165</t>
  </si>
  <si>
    <t>https://podminky.urs.cz/item/CS_URS_2022_01/171152111</t>
  </si>
  <si>
    <t>1334,9</t>
  </si>
  <si>
    <t>23</t>
  </si>
  <si>
    <t>M</t>
  </si>
  <si>
    <t>58331200</t>
  </si>
  <si>
    <t>štěrkopísek netříděný</t>
  </si>
  <si>
    <t>t</t>
  </si>
  <si>
    <t>-687609842</t>
  </si>
  <si>
    <t>1334,9*2 'Přepočtené koeficientem množství</t>
  </si>
  <si>
    <t>24</t>
  </si>
  <si>
    <t>171201231</t>
  </si>
  <si>
    <t>Poplatek za uložení stavebního odpadu na recyklační skládce (skládkovné) zeminy a kamení zatříděného do Katalogu odpadů pod kódem 17 05 04</t>
  </si>
  <si>
    <t>1728048250</t>
  </si>
  <si>
    <t>https://podminky.urs.cz/item/CS_URS_2022_01/171201231</t>
  </si>
  <si>
    <t>8373,78*1,8</t>
  </si>
  <si>
    <t>25</t>
  </si>
  <si>
    <t>171251201</t>
  </si>
  <si>
    <t>Uložení sypaniny na skládky nebo meziskládky bez hutnění s upravením uložené sypaniny do předepsaného tvaru</t>
  </si>
  <si>
    <t>-1842875743</t>
  </si>
  <si>
    <t>https://podminky.urs.cz/item/CS_URS_2022_01/171251201</t>
  </si>
  <si>
    <t>8373,78</t>
  </si>
  <si>
    <t>26</t>
  </si>
  <si>
    <t>181152301</t>
  </si>
  <si>
    <t>Úprava pláně na stavbách silnic a dálnic strojně v zářezech mimo skalních bez zhutnění</t>
  </si>
  <si>
    <t>1857485666</t>
  </si>
  <si>
    <t>https://podminky.urs.cz/item/CS_URS_2022_01/181152301</t>
  </si>
  <si>
    <t>9973</t>
  </si>
  <si>
    <t>27</t>
  </si>
  <si>
    <t>181152302</t>
  </si>
  <si>
    <t>Úprava pláně na stavbách silnic a dálnic strojně v zářezech mimo skalních se zhutněním</t>
  </si>
  <si>
    <t>-319816112</t>
  </si>
  <si>
    <t>https://podminky.urs.cz/item/CS_URS_2022_01/181152302</t>
  </si>
  <si>
    <t>6333,1</t>
  </si>
  <si>
    <t>28</t>
  </si>
  <si>
    <t>181351113</t>
  </si>
  <si>
    <t>Rozprostření a urovnání ornice v rovině nebo ve svahu sklonu do 1:5 strojně při souvislé ploše přes 500 m2, tl. vrstvy do 200 mm</t>
  </si>
  <si>
    <t>1964450937</t>
  </si>
  <si>
    <t>https://podminky.urs.cz/item/CS_URS_2022_01/181351113</t>
  </si>
  <si>
    <t>29</t>
  </si>
  <si>
    <t>181411131</t>
  </si>
  <si>
    <t>Založení trávníku na půdě předem připravené plochy do 1000 m2 výsevem včetně utažení parkového v rovině nebo na svahu do 1:5</t>
  </si>
  <si>
    <t>270523428</t>
  </si>
  <si>
    <t>https://podminky.urs.cz/item/CS_URS_2022_01/181411131</t>
  </si>
  <si>
    <t>30</t>
  </si>
  <si>
    <t>00572410</t>
  </si>
  <si>
    <t>osivo směs travní parková</t>
  </si>
  <si>
    <t>kg</t>
  </si>
  <si>
    <t>85977123</t>
  </si>
  <si>
    <t>9973*0,02 'Přepočtené koeficientem množství</t>
  </si>
  <si>
    <t>Zakládání</t>
  </si>
  <si>
    <t>31</t>
  </si>
  <si>
    <t>212752411</t>
  </si>
  <si>
    <t>Trativody z drenážních trubek HDPE pro liniové stavby a komunikace se zřízením štěrkového lože pod trubky a s jejich obsypem v otevřeném výkopu SN 8 perforace 220° DN 100</t>
  </si>
  <si>
    <t>1574771028</t>
  </si>
  <si>
    <t>https://podminky.urs.cz/item/CS_URS_2022_01/212752411</t>
  </si>
  <si>
    <t>267,5</t>
  </si>
  <si>
    <t>dle výpisu hl..výměr</t>
  </si>
  <si>
    <t>32</t>
  </si>
  <si>
    <t>212972112</t>
  </si>
  <si>
    <t>Opláštění drenážních trub filtrační textilií DN 100</t>
  </si>
  <si>
    <t>-1950641450</t>
  </si>
  <si>
    <t>https://podminky.urs.cz/item/CS_URS_2022_01/212972112</t>
  </si>
  <si>
    <t>33</t>
  </si>
  <si>
    <t>214500111</t>
  </si>
  <si>
    <t>Zřízení výplně rýhy s drenážním potrubím z trub DN do 200 štěrkem, pískem nebo štěrkopískem, výšky přes 200 do 300 mm</t>
  </si>
  <si>
    <t>-500479918</t>
  </si>
  <si>
    <t>https://podminky.urs.cz/item/CS_URS_2022_01/214500111</t>
  </si>
  <si>
    <t>34</t>
  </si>
  <si>
    <t>58333651</t>
  </si>
  <si>
    <t>kamenivo těžené hrubé frakce 8/16</t>
  </si>
  <si>
    <t>-1981891825</t>
  </si>
  <si>
    <t>267,5*2 'Přepočtené koeficientem množství</t>
  </si>
  <si>
    <t>35</t>
  </si>
  <si>
    <t>275321511</t>
  </si>
  <si>
    <t>Základy z betonu železového (bez výztuže) patky z betonu bez zvláštních nároků na prostředí tř. C 25/30 XF3</t>
  </si>
  <si>
    <t>-519372628</t>
  </si>
  <si>
    <t>https://podminky.urs.cz/item/CS_URS_2022_01/275321511</t>
  </si>
  <si>
    <t>2*0,4</t>
  </si>
  <si>
    <t>DN 1000</t>
  </si>
  <si>
    <t>0,2+2*0,2</t>
  </si>
  <si>
    <t>DN 600</t>
  </si>
  <si>
    <t>5*2*0,2</t>
  </si>
  <si>
    <t>DN 400</t>
  </si>
  <si>
    <t>36</t>
  </si>
  <si>
    <t>275362021</t>
  </si>
  <si>
    <t>Výztuž základů ze svařovaných sítí z drátů typu KARI 100/100/6</t>
  </si>
  <si>
    <t>-1785610304</t>
  </si>
  <si>
    <t>https://podminky.urs.cz/item/CS_URS_2022_01/275362021</t>
  </si>
  <si>
    <t>4,5</t>
  </si>
  <si>
    <t>Vodorovné konstrukce</t>
  </si>
  <si>
    <t>37</t>
  </si>
  <si>
    <t>451317777</t>
  </si>
  <si>
    <t>Podklad nebo lože pod dlažbu (přídlažbu) v ploše vodorovné nebo ve sklonu do 1:5, tloušťky od 50 do 100 mm z betonu prostého</t>
  </si>
  <si>
    <t>1957272679</t>
  </si>
  <si>
    <t>https://podminky.urs.cz/item/CS_URS_2022_01/451317777</t>
  </si>
  <si>
    <t>185</t>
  </si>
  <si>
    <t>38</t>
  </si>
  <si>
    <t>451541111</t>
  </si>
  <si>
    <t>Lože pod potrubí, stoky a drobné objekty v otevřeném výkopu ze štěrkodrtě 0-63 mm</t>
  </si>
  <si>
    <t>785049738</t>
  </si>
  <si>
    <t>https://podminky.urs.cz/item/CS_URS_2022_01/451541111</t>
  </si>
  <si>
    <t>pod troubou</t>
  </si>
  <si>
    <t>21,25*0,1</t>
  </si>
  <si>
    <t>(6,08+41,6)*0,1</t>
  </si>
  <si>
    <t>5*5,6*0,1</t>
  </si>
  <si>
    <t>Mezisoučet</t>
  </si>
  <si>
    <t>pod zákl.patkou</t>
  </si>
  <si>
    <t>1,06*0,1</t>
  </si>
  <si>
    <t>0,48*0,1</t>
  </si>
  <si>
    <t>0,12*0,1</t>
  </si>
  <si>
    <t>39</t>
  </si>
  <si>
    <t>452311161</t>
  </si>
  <si>
    <t>Podkladní a zajišťovací konstrukce z betonu prostého v otevřeném výkopu desky pod potrubí, stoky a drobné objekty z betonu tř. C 25/30 XC2</t>
  </si>
  <si>
    <t>-118391603</t>
  </si>
  <si>
    <t>https://podminky.urs.cz/item/CS_URS_2022_01/452311161</t>
  </si>
  <si>
    <t>5,1</t>
  </si>
  <si>
    <t>DN 100</t>
  </si>
  <si>
    <t>1,2+16,5</t>
  </si>
  <si>
    <t>5*3,2</t>
  </si>
  <si>
    <t>Komunikace pozemní</t>
  </si>
  <si>
    <t>40</t>
  </si>
  <si>
    <t>564651011</t>
  </si>
  <si>
    <t>Podklad z kameniva hrubého drceného vel. 0-63 mm, s rozprostřením a zhutněním plochy jednotlivě do 100 m2, po zhutnění tl. 150 mm</t>
  </si>
  <si>
    <t>129854015</t>
  </si>
  <si>
    <t>https://podminky.urs.cz/item/CS_URS_2022_01/564651011</t>
  </si>
  <si>
    <t>4477,6</t>
  </si>
  <si>
    <t>sanace 150 mm , celk . tl. 650 mm</t>
  </si>
  <si>
    <t>41</t>
  </si>
  <si>
    <t>56467101R</t>
  </si>
  <si>
    <t>Podklad z lomového kamene , s rozprostřením a zhutněním plochy jednotlivě do 100 m2, po zhutnění tl. 250 mm</t>
  </si>
  <si>
    <t>-1102221166</t>
  </si>
  <si>
    <t>4477,6*2+1000*2</t>
  </si>
  <si>
    <t xml:space="preserve">sanace  + hloubková sanace , 2 vrstvy 250 mm</t>
  </si>
  <si>
    <t>564681011</t>
  </si>
  <si>
    <t>Podklad z kameniva hrubého drceného HDK , s rozprostřením a zhutněním plochy jednotlivě do 100 m2, po zhutnění tl. 300 mm</t>
  </si>
  <si>
    <t>1767750885</t>
  </si>
  <si>
    <t>https://podminky.urs.cz/item/CS_URS_2022_01/564681011</t>
  </si>
  <si>
    <t>74,12*2</t>
  </si>
  <si>
    <t>2 x 300 mm = 600 mm , dle výpisu hl.výměr</t>
  </si>
  <si>
    <t>43</t>
  </si>
  <si>
    <t>564831011</t>
  </si>
  <si>
    <t>Podklad ze štěrkodrti ŠD s rozprostřením a zhutněním plochy jednotlivě do 100 m2, po zhutnění tl. 100 mm</t>
  </si>
  <si>
    <t>1277742332</t>
  </si>
  <si>
    <t>https://podminky.urs.cz/item/CS_URS_2022_01/564831011</t>
  </si>
  <si>
    <t xml:space="preserve">dočas. sjezd pro výst. VTL </t>
  </si>
  <si>
    <t>44</t>
  </si>
  <si>
    <t>564831111</t>
  </si>
  <si>
    <t>Podklad ze štěrkodrti ŠD s rozprostřením a zhutněním plochy přes 100 m2, po zhutnění tl. 100 mm</t>
  </si>
  <si>
    <t>790339230</t>
  </si>
  <si>
    <t>https://podminky.urs.cz/item/CS_URS_2022_01/564831111</t>
  </si>
  <si>
    <t>45</t>
  </si>
  <si>
    <t>564851011</t>
  </si>
  <si>
    <t>Podklad ze štěrkodrti ŠD s rozprostřením a zhutněním plochy jednotlivě do 100 m2, po zhutnění tl. 150 mm</t>
  </si>
  <si>
    <t>-716340867</t>
  </si>
  <si>
    <t>https://podminky.urs.cz/item/CS_URS_2022_01/564851011</t>
  </si>
  <si>
    <t>59</t>
  </si>
  <si>
    <t>chodník , dle výpisu hl.výměr</t>
  </si>
  <si>
    <t>46</t>
  </si>
  <si>
    <t>1754883857</t>
  </si>
  <si>
    <t>2*13</t>
  </si>
  <si>
    <t>dělící ostrůvek , dle výpisu hl.výměr</t>
  </si>
  <si>
    <t>47</t>
  </si>
  <si>
    <t>56485111R</t>
  </si>
  <si>
    <t>Podklad ze štěrkodrti ŠD A 0/32 s rozprostřením a zhutněním plochy přes 100 m2, po zhutnění tl. 150 mm</t>
  </si>
  <si>
    <t>-1323303252</t>
  </si>
  <si>
    <t>219</t>
  </si>
  <si>
    <t>sjezdy , dle výpisu hl.výměr</t>
  </si>
  <si>
    <t>48</t>
  </si>
  <si>
    <t>56486111R</t>
  </si>
  <si>
    <t>Podklad ze štěrkodrti ŠD A 0/32 s rozprostřením a zhutněním plochy přes 100 m2, po zhutnění tl. 200 mm</t>
  </si>
  <si>
    <t>1553840027</t>
  </si>
  <si>
    <t>158+13</t>
  </si>
  <si>
    <t xml:space="preserve">sjezdy + ostrůvek ,  dle výpisu hl.výměr</t>
  </si>
  <si>
    <t>49</t>
  </si>
  <si>
    <t>564871011</t>
  </si>
  <si>
    <t>Podklad ze štěrkodrti ŠD s rozprostřením a zhutněním plochy jednotlivě do 100 m2, po zhutnění tl. 250 mm</t>
  </si>
  <si>
    <t>-605792421</t>
  </si>
  <si>
    <t>https://podminky.urs.cz/item/CS_URS_2022_01/564871011</t>
  </si>
  <si>
    <t>sjezd pro výst. VTL , dle výpisu hl.výměr</t>
  </si>
  <si>
    <t>50</t>
  </si>
  <si>
    <t>564871111</t>
  </si>
  <si>
    <t>Podklad ze štěrkodrti ŠD s rozprostřením a zhutněním plochy přes 100 m2, po zhutnění tl. 250 mm</t>
  </si>
  <si>
    <t>-702546472</t>
  </si>
  <si>
    <t>https://podminky.urs.cz/item/CS_URS_2022_01/564871111</t>
  </si>
  <si>
    <t>4345,87</t>
  </si>
  <si>
    <t>nová konstr., dle výpisu hl.výměr</t>
  </si>
  <si>
    <t>51</t>
  </si>
  <si>
    <t>564952113</t>
  </si>
  <si>
    <t>Podklad z mechanicky zpevněného kameniva MZK (minerální beton) s rozprostřením a s hutněním, po zhutnění tl. 170 mm</t>
  </si>
  <si>
    <t>-548221013</t>
  </si>
  <si>
    <t>https://podminky.urs.cz/item/CS_URS_2022_01/564952113</t>
  </si>
  <si>
    <t>4020,92</t>
  </si>
  <si>
    <t>nová konstr.,dle výpisu hl.výměr</t>
  </si>
  <si>
    <t>52</t>
  </si>
  <si>
    <t>565135121</t>
  </si>
  <si>
    <t>Asfaltový beton vrstva podkladní ACP 16 (obalované kamenivo střednězrnné - OKS) s rozprostřením a zhutněním v pruhu šířky přes 3 m, po zhutnění tl. 50 mm</t>
  </si>
  <si>
    <t>131477822</t>
  </si>
  <si>
    <t>https://podminky.urs.cz/item/CS_URS_2022_01/565135121</t>
  </si>
  <si>
    <t>3812,96+600</t>
  </si>
  <si>
    <t xml:space="preserve">nová konstr.  + hloubk.oprava , dle výpisu hl.výměr</t>
  </si>
  <si>
    <t>53</t>
  </si>
  <si>
    <t>565165121</t>
  </si>
  <si>
    <t>Asfaltový beton vrstva podkladní ACP 16+ (obalované kamenivo střednězrnné - OKS) s rozprostřením a zhutněním v pruhu šířky přes 3 m, po zhutnění tl. 80 mm</t>
  </si>
  <si>
    <t>1643023974</t>
  </si>
  <si>
    <t>https://podminky.urs.cz/item/CS_URS_2022_01/565165121</t>
  </si>
  <si>
    <t>54</t>
  </si>
  <si>
    <t>569903311</t>
  </si>
  <si>
    <t>Zřízení zemních krajnic z hornin jakékoliv třídy se zhutněním</t>
  </si>
  <si>
    <t>-996688012</t>
  </si>
  <si>
    <t>https://podminky.urs.cz/item/CS_URS_2022_01/569903311</t>
  </si>
  <si>
    <t>297</t>
  </si>
  <si>
    <t>55</t>
  </si>
  <si>
    <t>569951133</t>
  </si>
  <si>
    <t>Zpevnění krajnic nebo komunikací pro pěší s rozprostřením a zhutněním, po zhutnění asfaltovým recyklátem tl. 150 mm</t>
  </si>
  <si>
    <t>-99805052</t>
  </si>
  <si>
    <t>https://podminky.urs.cz/item/CS_URS_2022_01/569951133</t>
  </si>
  <si>
    <t>1291</t>
  </si>
  <si>
    <t>56</t>
  </si>
  <si>
    <t>572531121</t>
  </si>
  <si>
    <t>Vyspravení trhlin dosavadního krytu asfaltovou sanační hmotou ošetření trhlin šířky do 20 mm</t>
  </si>
  <si>
    <t>1556387011</t>
  </si>
  <si>
    <t>https://podminky.urs.cz/item/CS_URS_2022_01/572531121</t>
  </si>
  <si>
    <t>300</t>
  </si>
  <si>
    <t>57</t>
  </si>
  <si>
    <t>573231107R</t>
  </si>
  <si>
    <t>Postřik spojovací kationaktivní emulzí v množství 0,35 kg/m2</t>
  </si>
  <si>
    <t>1773481935</t>
  </si>
  <si>
    <t>3684</t>
  </si>
  <si>
    <t>oprava povrchu - fréz. 50 mm</t>
  </si>
  <si>
    <t>oprava povrchu - fréz. 100 mm</t>
  </si>
  <si>
    <t>58</t>
  </si>
  <si>
    <t>711866856</t>
  </si>
  <si>
    <t>3669,99</t>
  </si>
  <si>
    <t>nova kostr.</t>
  </si>
  <si>
    <t>sjezdy</t>
  </si>
  <si>
    <t>-2104280374</t>
  </si>
  <si>
    <t>3747,97</t>
  </si>
  <si>
    <t>nová konstr.</t>
  </si>
  <si>
    <t>60</t>
  </si>
  <si>
    <t>573231108R</t>
  </si>
  <si>
    <t>Postřik spojovací kationaktivní emulzí v množství 0,45 kg/m2</t>
  </si>
  <si>
    <t>2135700384</t>
  </si>
  <si>
    <t>3910</t>
  </si>
  <si>
    <t>857</t>
  </si>
  <si>
    <t>oprava povrchu .- fréz.. 100 mm</t>
  </si>
  <si>
    <t>57319113R</t>
  </si>
  <si>
    <t>Postřik infiltrační kationaktivní emulzí v množství 0,60 kg/m2</t>
  </si>
  <si>
    <t>1567248967</t>
  </si>
  <si>
    <t>3812,96</t>
  </si>
  <si>
    <t>nová konstr. , dle výpisu hl.výměr</t>
  </si>
  <si>
    <t>62</t>
  </si>
  <si>
    <t>573231112R</t>
  </si>
  <si>
    <t>Postřik spojovací PS bez posypu kamenivem ze silniční emulze, v množství 1,0 kg/m2</t>
  </si>
  <si>
    <t>-1812263384</t>
  </si>
  <si>
    <t>63</t>
  </si>
  <si>
    <t>577144141</t>
  </si>
  <si>
    <t>Asfaltový beton vrstva obrusná ACO 11 (ABS) s rozprostřením a se zhutněním z modifikovaného asfaltu v pruhu šířky přes 3 m tř. I, po zhutnění tl. 50 mm</t>
  </si>
  <si>
    <t>471385042</t>
  </si>
  <si>
    <t>3618</t>
  </si>
  <si>
    <t>nová konstr. vozovky</t>
  </si>
  <si>
    <t xml:space="preserve">Hosp.sjezdy </t>
  </si>
  <si>
    <t>64</t>
  </si>
  <si>
    <t>577144141R</t>
  </si>
  <si>
    <t>Asfaltový beton vrstva obrusná ACO 11+ 50/70 (ABS) s rozprostřením a se zhutněním z modifikovaného asfaltu v pruhu šířky přes 3 m tř. I, po zhutnění tl. 50 mm</t>
  </si>
  <si>
    <t>418868439</t>
  </si>
  <si>
    <t xml:space="preserve">oprava povrchu  - fréz. 100 mm </t>
  </si>
  <si>
    <t>65</t>
  </si>
  <si>
    <t>577145142</t>
  </si>
  <si>
    <t>Asfaltový beton vrstva ložní ACL 16+ (ABH) s rozprostřením a zhutněním z modifikovaného asfaltu v pruhu šířky přes 3 m, po zhutnění tl. 50 mm</t>
  </si>
  <si>
    <t>343404104</t>
  </si>
  <si>
    <t>66</t>
  </si>
  <si>
    <t>577155142</t>
  </si>
  <si>
    <t>Asfaltový beton vrstva ložní ACL 16+ (ABH) s rozprostřením a zhutněním z modifikovaného asfaltu v pruhu šířky přes 3 m, po zhutnění tl. 60 mm</t>
  </si>
  <si>
    <t>-1969815657</t>
  </si>
  <si>
    <t>nová konstr. ,dle výpisu hl.výměr</t>
  </si>
  <si>
    <t>67</t>
  </si>
  <si>
    <t>594511111</t>
  </si>
  <si>
    <t>Dlažba nebo přídlažba z lomového kamene lomařsky upraveného rigolového v ploše vodorovné nebo ve sklonu tl. do 250 mm, bez vyplnění spár, s provedením lože tl. 50 mm z betonu</t>
  </si>
  <si>
    <t>-1847655045</t>
  </si>
  <si>
    <t>https://podminky.urs.cz/item/CS_URS_2022_01/594511111</t>
  </si>
  <si>
    <t>šikmá čela prop., dle výpisu hl.výměr</t>
  </si>
  <si>
    <t>68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</si>
  <si>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</si>
  <si>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</si>
  <si>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-1614623886</t>
  </si>
  <si>
    <t>https://podminky.urs.cz/item/CS_URS_2022_01/596211111</t>
  </si>
  <si>
    <t>69</t>
  </si>
  <si>
    <t>59245015</t>
  </si>
  <si>
    <t>dlažba zámková tvaru I 200x165x60mm přírodní</t>
  </si>
  <si>
    <t>1458431025</t>
  </si>
  <si>
    <t>59*1,03 'Přepočtené koeficientem množství</t>
  </si>
  <si>
    <t>70</t>
  </si>
  <si>
    <t>59245006</t>
  </si>
  <si>
    <t>dlažba tvar obdélník betonová pro nevidomé 200x100x60mm barevná</t>
  </si>
  <si>
    <t>-1111375269</t>
  </si>
  <si>
    <t>71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</si>
  <si>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</si>
  <si>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</si>
  <si>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207929483</t>
  </si>
  <si>
    <t>https://podminky.urs.cz/item/CS_URS_2022_01/596211112</t>
  </si>
  <si>
    <t>předláždění chodníku</t>
  </si>
  <si>
    <t>72</t>
  </si>
  <si>
    <t>-91820454</t>
  </si>
  <si>
    <t>119*1/2*1,01</t>
  </si>
  <si>
    <t>50 % původní dlažba</t>
  </si>
  <si>
    <t>73</t>
  </si>
  <si>
    <t>596211130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</si>
  <si>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C, pro plochy do 50 m2</t>
  </si>
  <si>
    <t>-2000748310</t>
  </si>
  <si>
    <t>https://podminky.urs.cz/item/CS_URS_2022_01/596211130</t>
  </si>
  <si>
    <t xml:space="preserve">dělící ostrůvek, dle výpisu hl.výměr </t>
  </si>
  <si>
    <t>74</t>
  </si>
  <si>
    <t>476306430</t>
  </si>
  <si>
    <t>13*1,03 'Přepočtené koeficientem množství</t>
  </si>
  <si>
    <t>75</t>
  </si>
  <si>
    <t>599632111</t>
  </si>
  <si>
    <t>Vyplnění spár dlažby (přídlažby) z lomového kamene v jakémkoliv sklonu plochy a jakékoliv tloušťky cementovou maltou se zatřením</t>
  </si>
  <si>
    <t>951642440</t>
  </si>
  <si>
    <t>https://podminky.urs.cz/item/CS_URS_2022_01/599632111</t>
  </si>
  <si>
    <t>šikmá čela , dle výpisu hl.výměr</t>
  </si>
  <si>
    <t>Trubní vedení</t>
  </si>
  <si>
    <t>76</t>
  </si>
  <si>
    <t>899331111</t>
  </si>
  <si>
    <t>Výšková úprava uličního vstupu nebo vpusti do 200 mm zvýšením poklopu</t>
  </si>
  <si>
    <t>kus</t>
  </si>
  <si>
    <t>465533877</t>
  </si>
  <si>
    <t>https://podminky.urs.cz/item/CS_URS_2022_01/899331111</t>
  </si>
  <si>
    <t>Ostatní konstrukce a práce, bourání</t>
  </si>
  <si>
    <t>77</t>
  </si>
  <si>
    <t>912211111</t>
  </si>
  <si>
    <t>Montáž směrového sloupku plastového s odrazkou prostým uložením bez betonového základu silničního</t>
  </si>
  <si>
    <t>-1929058183</t>
  </si>
  <si>
    <t>https://podminky.urs.cz/item/CS_URS_2022_01/912211111</t>
  </si>
  <si>
    <t>78</t>
  </si>
  <si>
    <t>40445162</t>
  </si>
  <si>
    <t>sloupek směrový silniční plastový 1,0m, červený</t>
  </si>
  <si>
    <t>-973633232</t>
  </si>
  <si>
    <t>79</t>
  </si>
  <si>
    <t>2062122420</t>
  </si>
  <si>
    <t>80</t>
  </si>
  <si>
    <t>40445162R</t>
  </si>
  <si>
    <t>sloupek směrový silniční plastový 1,0m, bílý</t>
  </si>
  <si>
    <t>-1873940925</t>
  </si>
  <si>
    <t>81</t>
  </si>
  <si>
    <t>914111111</t>
  </si>
  <si>
    <t>Montáž svislé dopravní značky základní velikosti do 1 m2 objímkami na sloupky nebo konzoly</t>
  </si>
  <si>
    <t>-2089006510</t>
  </si>
  <si>
    <t>https://podminky.urs.cz/item/CS_URS_2022_01/914111111</t>
  </si>
  <si>
    <t>2+1+1+2</t>
  </si>
  <si>
    <t>82</t>
  </si>
  <si>
    <t>40445620</t>
  </si>
  <si>
    <t>zákazové, příkazové dopravní značky B1-B34, C1-15 700mm</t>
  </si>
  <si>
    <t>1079968724</t>
  </si>
  <si>
    <t>83</t>
  </si>
  <si>
    <t>404456441</t>
  </si>
  <si>
    <t xml:space="preserve">informativní značky jiné IZ4a </t>
  </si>
  <si>
    <t>-743467319</t>
  </si>
  <si>
    <t>84</t>
  </si>
  <si>
    <t>40445609</t>
  </si>
  <si>
    <t xml:space="preserve">značky upravující přednost  P4 </t>
  </si>
  <si>
    <t>-634189640</t>
  </si>
  <si>
    <t>85</t>
  </si>
  <si>
    <t>40445642</t>
  </si>
  <si>
    <t xml:space="preserve">informativní značky směrové Z4a  </t>
  </si>
  <si>
    <t>681890991</t>
  </si>
  <si>
    <t>86</t>
  </si>
  <si>
    <t>1587271</t>
  </si>
  <si>
    <t>87</t>
  </si>
  <si>
    <t>404456442</t>
  </si>
  <si>
    <t xml:space="preserve">informativní značky  IZ 4b</t>
  </si>
  <si>
    <t>466062865</t>
  </si>
  <si>
    <t>88</t>
  </si>
  <si>
    <t>914511112</t>
  </si>
  <si>
    <t>Montáž sloupku dopravních značek délky do 3,5 m do hliníkové patky</t>
  </si>
  <si>
    <t>-1788602217</t>
  </si>
  <si>
    <t>https://podminky.urs.cz/item/CS_URS_2022_01/914511112</t>
  </si>
  <si>
    <t>89</t>
  </si>
  <si>
    <t>40445235</t>
  </si>
  <si>
    <t>sloupek pro dopravní značku Al D 60mm v 3,5m</t>
  </si>
  <si>
    <t>-584121214</t>
  </si>
  <si>
    <t>90</t>
  </si>
  <si>
    <t>40445240</t>
  </si>
  <si>
    <t>patka pro sloupek Al D 60mm</t>
  </si>
  <si>
    <t>1635183647</t>
  </si>
  <si>
    <t>91</t>
  </si>
  <si>
    <t>40445256</t>
  </si>
  <si>
    <t>svorka upínací na sloupek dopravní značky D 60mm</t>
  </si>
  <si>
    <t>1732588261</t>
  </si>
  <si>
    <t>92</t>
  </si>
  <si>
    <t>40445253</t>
  </si>
  <si>
    <t>víčko plastové na sloupek D 60mm</t>
  </si>
  <si>
    <t>762546659</t>
  </si>
  <si>
    <t>93</t>
  </si>
  <si>
    <t>915111112</t>
  </si>
  <si>
    <t>Vodorovné dopravní značení stříkané barvou dělící čára šířky 125 mm souvislá bílá retroreflexní</t>
  </si>
  <si>
    <t>139316244</t>
  </si>
  <si>
    <t>https://podminky.urs.cz/item/CS_URS_2022_01/915111112</t>
  </si>
  <si>
    <t>736</t>
  </si>
  <si>
    <t>94</t>
  </si>
  <si>
    <t>915121112</t>
  </si>
  <si>
    <t>Vodorovné dopravní značení stříkané barvou vodící čára bílá šířky 250 mm souvislá retroreflexní</t>
  </si>
  <si>
    <t>-1129189320</t>
  </si>
  <si>
    <t>https://podminky.urs.cz/item/CS_URS_2022_01/915121112</t>
  </si>
  <si>
    <t>2459,84</t>
  </si>
  <si>
    <t>95</t>
  </si>
  <si>
    <t>915121122</t>
  </si>
  <si>
    <t>Vodorovné dopravní značení stříkané barvou vodící čára bílá šířky 250 mm přerušovaná retroreflexní</t>
  </si>
  <si>
    <t>335462873</t>
  </si>
  <si>
    <t>https://podminky.urs.cz/item/CS_URS_2022_01/915121122</t>
  </si>
  <si>
    <t>130,5</t>
  </si>
  <si>
    <t>96</t>
  </si>
  <si>
    <t>915131112</t>
  </si>
  <si>
    <t>Vodorovné dopravní značení stříkané barvou přechody pro chodce, šipky, symboly bílé retroreflexní</t>
  </si>
  <si>
    <t>2106512628</t>
  </si>
  <si>
    <t>https://podminky.urs.cz/item/CS_URS_2022_01/915131112</t>
  </si>
  <si>
    <t>33,84</t>
  </si>
  <si>
    <t>97</t>
  </si>
  <si>
    <t>915211112</t>
  </si>
  <si>
    <t>Vodorovné dopravní značení stříkaným plastem dělící čára šířky 125 mm souvislá bílá retroreflexní</t>
  </si>
  <si>
    <t>-1941800884</t>
  </si>
  <si>
    <t>https://podminky.urs.cz/item/CS_URS_2022_01/915211112</t>
  </si>
  <si>
    <t>100+479+144+15,6</t>
  </si>
  <si>
    <t>V1a, dle výpisu hl.výměr</t>
  </si>
  <si>
    <t>98</t>
  </si>
  <si>
    <t>915211122</t>
  </si>
  <si>
    <t>Vodorovné dopravní značení stříkaným plastem dělící čára šířky 125 mm přerušovaná bílá retroreflexní</t>
  </si>
  <si>
    <t>-1684575756</t>
  </si>
  <si>
    <t>https://podminky.urs.cz/item/CS_URS_2022_01/915211122</t>
  </si>
  <si>
    <t>176,5</t>
  </si>
  <si>
    <t>V2a</t>
  </si>
  <si>
    <t>43,3+100+100+28+29,5</t>
  </si>
  <si>
    <t>V2b</t>
  </si>
  <si>
    <t>99</t>
  </si>
  <si>
    <t>915221112</t>
  </si>
  <si>
    <t>Vodorovné dopravní značení stříkaným plastem vodící čára bílá šířky 250 mm souvislá retroreflexní</t>
  </si>
  <si>
    <t>1639922146</t>
  </si>
  <si>
    <t>https://podminky.urs.cz/item/CS_URS_2022_01/915221112</t>
  </si>
  <si>
    <t>1001,5+195+966+155+19,5+16,59+16,65+21,23+30,81+37,56</t>
  </si>
  <si>
    <t>V4 , dle výpisu hl.výměr</t>
  </si>
  <si>
    <t>100</t>
  </si>
  <si>
    <t>915221122</t>
  </si>
  <si>
    <t>Vodorovné dopravní značení stříkaným plastem vodící čára bílá šířky 250 mm přerušovaná retroreflexní</t>
  </si>
  <si>
    <t>-365459515</t>
  </si>
  <si>
    <t>https://podminky.urs.cz/item/CS_URS_2022_01/915221122</t>
  </si>
  <si>
    <t>43+30+28+29,5</t>
  </si>
  <si>
    <t>V2b , dle výpisu hl.výměr</t>
  </si>
  <si>
    <t>101</t>
  </si>
  <si>
    <t>915231112</t>
  </si>
  <si>
    <t>Vodorovné dopravní značení stříkaným plastem přechody pro chodce, šipky, symboly nápisy bílé retroreflexní</t>
  </si>
  <si>
    <t>174705061</t>
  </si>
  <si>
    <t>https://podminky.urs.cz/item/CS_URS_2022_01/915231112</t>
  </si>
  <si>
    <t>V13a , dle výpisu hl.výměr</t>
  </si>
  <si>
    <t>102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</si>
  <si>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</si>
  <si>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</si>
  <si>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2016894130</t>
  </si>
  <si>
    <t>https://podminky.urs.cz/item/CS_URS_2022_01/916131213</t>
  </si>
  <si>
    <t>103</t>
  </si>
  <si>
    <t>59217034</t>
  </si>
  <si>
    <t>obrubník betonový silniční 1000x150x300mm , vč.obloukových</t>
  </si>
  <si>
    <t>-1605568344</t>
  </si>
  <si>
    <t>94*1,02 'Přepočtené koeficientem množství</t>
  </si>
  <si>
    <t>104</t>
  </si>
  <si>
    <t>916241113</t>
  </si>
  <si>
    <t>Osazení obrubníku kamenného se zřízením lože, s vyplněním a zatřením spár cementovou maltou ležatého s boční opěrou z betonu prostého, do lože z betonu prostého</t>
  </si>
  <si>
    <t>-1722218150</t>
  </si>
  <si>
    <t>https://podminky.urs.cz/item/CS_URS_2022_01/916241113</t>
  </si>
  <si>
    <t>dle výpisu hl. výměr</t>
  </si>
  <si>
    <t>105</t>
  </si>
  <si>
    <t>58380003</t>
  </si>
  <si>
    <t xml:space="preserve">obrubník kamenný žulový přímý 1000x300x200mm vč.obloukových </t>
  </si>
  <si>
    <t>1827020002</t>
  </si>
  <si>
    <t>21*1,02 'Přepočtené koeficientem množství</t>
  </si>
  <si>
    <t>106</t>
  </si>
  <si>
    <t>916331112</t>
  </si>
  <si>
    <t>Osazení zahradního obrubníku betonového s ložem tl. od 50 do 100 mm z betonu prostého tř. C 12/15 s boční opěrou z betonu prostého tř. C 12/15</t>
  </si>
  <si>
    <t>-142824534</t>
  </si>
  <si>
    <t>https://podminky.urs.cz/item/CS_URS_2022_01/916331112</t>
  </si>
  <si>
    <t>107</t>
  </si>
  <si>
    <t>59217011</t>
  </si>
  <si>
    <t>obrubník betonový zahradní 500x50x200mm</t>
  </si>
  <si>
    <t>-1136878084</t>
  </si>
  <si>
    <t>33*1,02 'Přepočtené koeficientem množství</t>
  </si>
  <si>
    <t>108</t>
  </si>
  <si>
    <t>919112222</t>
  </si>
  <si>
    <t>Řezání dilatačních spár v živičném krytu vytvoření komůrky pro těsnící zálivku šířky 15 mm, hloubky 25 mm</t>
  </si>
  <si>
    <t>-576701338</t>
  </si>
  <si>
    <t>https://podminky.urs.cz/item/CS_URS_2022_01/919112222</t>
  </si>
  <si>
    <t>109</t>
  </si>
  <si>
    <t>919121222</t>
  </si>
  <si>
    <t>Utěsnění dilatačních spár zálivkou za studena v cementobetonovém nebo živičném krytu včetně adhezního nátěru bez těsnicího profilu pod zálivkou, pro komůrky šířky 15 mm, hloubky 25 mm</t>
  </si>
  <si>
    <t>-1271526787</t>
  </si>
  <si>
    <t>https://podminky.urs.cz/item/CS_URS_2022_01/919121222</t>
  </si>
  <si>
    <t>110</t>
  </si>
  <si>
    <t>91952001R</t>
  </si>
  <si>
    <t xml:space="preserve">Seříznutí trouby propustu </t>
  </si>
  <si>
    <t>ks</t>
  </si>
  <si>
    <t>-779398241</t>
  </si>
  <si>
    <t>111</t>
  </si>
  <si>
    <t>919521120</t>
  </si>
  <si>
    <t>Zřízení silničního propustku z trub betonových nebo železobetonových DN 400 mm</t>
  </si>
  <si>
    <t>-2015681853</t>
  </si>
  <si>
    <t>https://podminky.urs.cz/item/CS_URS_2022_01/919521120</t>
  </si>
  <si>
    <t>10+10</t>
  </si>
  <si>
    <t>km 0,300, km 0,631</t>
  </si>
  <si>
    <t>vlevo km 0,525, km 1,07967</t>
  </si>
  <si>
    <t>vpravo km 0,525</t>
  </si>
  <si>
    <t>112</t>
  </si>
  <si>
    <t>59222022</t>
  </si>
  <si>
    <t>trouba ŽB hrdlová DN 400</t>
  </si>
  <si>
    <t>-474928460</t>
  </si>
  <si>
    <t>113</t>
  </si>
  <si>
    <t>919521140</t>
  </si>
  <si>
    <t>Zřízení silničního propustku z trub betonových nebo železobetonových DN 600 mm</t>
  </si>
  <si>
    <t>1126447746</t>
  </si>
  <si>
    <t>https://podminky.urs.cz/item/CS_URS_2022_01/919521140</t>
  </si>
  <si>
    <t>52+12</t>
  </si>
  <si>
    <t>zatr. chodníku a křižovatky</t>
  </si>
  <si>
    <t>114</t>
  </si>
  <si>
    <t>59222001</t>
  </si>
  <si>
    <t>trouba ŽB hrdlová DN 600</t>
  </si>
  <si>
    <t>-1557940956</t>
  </si>
  <si>
    <t>115</t>
  </si>
  <si>
    <t>919521180</t>
  </si>
  <si>
    <t>Zřízení silničního propustku z trub betonových nebo železobetonových DN 1000 mm</t>
  </si>
  <si>
    <t>-625658594</t>
  </si>
  <si>
    <t>https://podminky.urs.cz/item/CS_URS_2022_01/919521180</t>
  </si>
  <si>
    <t>16,1</t>
  </si>
  <si>
    <t>pod vozovkou ,dle výpisu hl.výměr</t>
  </si>
  <si>
    <t>116</t>
  </si>
  <si>
    <t>59222003</t>
  </si>
  <si>
    <t>trouba ŽB hrdlová DN 1000</t>
  </si>
  <si>
    <t>-1388503937</t>
  </si>
  <si>
    <t>117</t>
  </si>
  <si>
    <t>919535559</t>
  </si>
  <si>
    <t>Obetonování trubního propustku betonem prostým bez zvýšených nároků na prostředí tř. C 25/30 XC2</t>
  </si>
  <si>
    <t>133629843</t>
  </si>
  <si>
    <t>https://podminky.urs.cz/item/CS_URS_2022_01/919535559</t>
  </si>
  <si>
    <t>9,4</t>
  </si>
  <si>
    <t>1,67+11,4</t>
  </si>
  <si>
    <t>5*0,2</t>
  </si>
  <si>
    <t>118</t>
  </si>
  <si>
    <t>919721233T</t>
  </si>
  <si>
    <t xml:space="preserve">Geomříž pro vyztužení asfaltového povrchu ze skelných vláken s geotextilií, pevnost 100/100 kN </t>
  </si>
  <si>
    <t>2111555595</t>
  </si>
  <si>
    <t>780</t>
  </si>
  <si>
    <t>919726124</t>
  </si>
  <si>
    <t xml:space="preserve">Geotextilie netkaná pro ochranu, separaci nebo filtraci měrná hmotnost přes 500 do 800 g/m2, odolná na uložení lomového kamene </t>
  </si>
  <si>
    <t>-893301431</t>
  </si>
  <si>
    <t>https://podminky.urs.cz/item/CS_URS_2022_01/919726124</t>
  </si>
  <si>
    <t>6400</t>
  </si>
  <si>
    <t>pro přímou pokládku lom.kamene, dle výpisu hl.výměr</t>
  </si>
  <si>
    <t>120</t>
  </si>
  <si>
    <t>919731121R</t>
  </si>
  <si>
    <t xml:space="preserve">Zarovnání styčné plochy podkladu nebo krytu podél vybourané části komunikace nebo zpevněné plochy živičné tl. do 50 mm vč.zalití spar modifik zálivkou </t>
  </si>
  <si>
    <t>-1197535895</t>
  </si>
  <si>
    <t>1257,3</t>
  </si>
  <si>
    <t>121</t>
  </si>
  <si>
    <t>919731122R</t>
  </si>
  <si>
    <t xml:space="preserve">Zarovnání styčné plochy podkladu nebo krytu podél vybourané části komunikace nebo zpevněné plochy živičné tl. do 100 mm vč.zalití spar modifik zálivkou </t>
  </si>
  <si>
    <t>-1819877872</t>
  </si>
  <si>
    <t>38,6</t>
  </si>
  <si>
    <t>122</t>
  </si>
  <si>
    <t>919731123R</t>
  </si>
  <si>
    <t xml:space="preserve">Zarovnání styčné plochy podkladu nebo krytu podél vybourané části komunikace nebo zpevněné plochy živičné tl. do 300 mm vč.zalití spar modifik zálivkou </t>
  </si>
  <si>
    <t>-1204456123</t>
  </si>
  <si>
    <t>123</t>
  </si>
  <si>
    <t>919735111</t>
  </si>
  <si>
    <t>Řezání stávajícího živičného krytu nebo podkladu hloubky do 50 mm</t>
  </si>
  <si>
    <t>919846290</t>
  </si>
  <si>
    <t>https://podminky.urs.cz/item/CS_URS_2022_01/919735111</t>
  </si>
  <si>
    <t>124</t>
  </si>
  <si>
    <t>919735112</t>
  </si>
  <si>
    <t>Řezání stávajícího živičného krytu nebo podkladu hloubky přes 50 do 100 mm</t>
  </si>
  <si>
    <t>908080475</t>
  </si>
  <si>
    <t>https://podminky.urs.cz/item/CS_URS_2022_01/919735112</t>
  </si>
  <si>
    <t>125</t>
  </si>
  <si>
    <t>919735116</t>
  </si>
  <si>
    <t>Řezání stávajícího živičného krytu nebo podkladu hloubky přes 250 do 300 mm</t>
  </si>
  <si>
    <t>2068108531</t>
  </si>
  <si>
    <t>https://podminky.urs.cz/item/CS_URS_2022_01/919735116</t>
  </si>
  <si>
    <t>126</t>
  </si>
  <si>
    <t>938902113</t>
  </si>
  <si>
    <t>Profilace a tvarování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</si>
  <si>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-1074079512</t>
  </si>
  <si>
    <t>https://podminky.urs.cz/item/CS_URS_2022_01/938902113</t>
  </si>
  <si>
    <t>905</t>
  </si>
  <si>
    <t>127</t>
  </si>
  <si>
    <t>938902152</t>
  </si>
  <si>
    <t>Čištění příkopů komunikací s odstraněním travnatého porostu nebo nánosu s naložením na dopravní prostředek nebo s přemístěním na hromady na vzdálenost do 20 m strojně příkopovou frézou při šířce dna přes 400 mm</t>
  </si>
  <si>
    <t>-1956020306</t>
  </si>
  <si>
    <t>https://podminky.urs.cz/item/CS_URS_2022_01/938902152</t>
  </si>
  <si>
    <t>1180</t>
  </si>
  <si>
    <t>dle výpisisu hl..výměr</t>
  </si>
  <si>
    <t>128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</si>
  <si>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</si>
  <si>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</si>
  <si>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627525716</t>
  </si>
  <si>
    <t>https://podminky.urs.cz/item/CS_URS_2022_01/938909311</t>
  </si>
  <si>
    <t>8352</t>
  </si>
  <si>
    <t>129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</si>
  <si>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</si>
  <si>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</si>
  <si>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-1623599903</t>
  </si>
  <si>
    <t>https://podminky.urs.cz/item/CS_URS_2022_01/938909611</t>
  </si>
  <si>
    <t>130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</si>
  <si>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</si>
  <si>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</si>
  <si>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-2033537706</t>
  </si>
  <si>
    <t>https://podminky.urs.cz/item/CS_URS_2022_01/966006132</t>
  </si>
  <si>
    <t>2+2+2+1+8+1</t>
  </si>
  <si>
    <t>131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</si>
  <si>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</si>
  <si>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</si>
  <si>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-727963912</t>
  </si>
  <si>
    <t>https://podminky.urs.cz/item/CS_URS_2022_01/966006211</t>
  </si>
  <si>
    <t>132</t>
  </si>
  <si>
    <t>966008113</t>
  </si>
  <si>
    <t>Bourání trubního propustku s odklizením a uložením vybouraného materiálu na skládku na vzdálenost do 3 m nebo s naložením na dopravní prostředek z trub DN přes 500 do 800 mm</t>
  </si>
  <si>
    <t>-1818372733</t>
  </si>
  <si>
    <t>https://podminky.urs.cz/item/CS_URS_2022_01/966008113</t>
  </si>
  <si>
    <t>6,5</t>
  </si>
  <si>
    <t>DN 600 , dle výpisu hl.výměr</t>
  </si>
  <si>
    <t>133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</si>
  <si>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</si>
  <si>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</si>
  <si>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1262709793</t>
  </si>
  <si>
    <t>https://podminky.urs.cz/item/CS_URS_2022_01/979051121</t>
  </si>
  <si>
    <t>119*1/2</t>
  </si>
  <si>
    <t>997</t>
  </si>
  <si>
    <t>Přesun sutě</t>
  </si>
  <si>
    <t>134</t>
  </si>
  <si>
    <t>997221551</t>
  </si>
  <si>
    <t>Vodorovná doprava suti bez naložení, ale se složením a s hrubým urovnáním ze sypkých materiálů, na vzdálenost do 1 km</t>
  </si>
  <si>
    <t>-1603538218</t>
  </si>
  <si>
    <t>https://podminky.urs.cz/item/CS_URS_2022_01/997221551</t>
  </si>
  <si>
    <t>kamenivo</t>
  </si>
  <si>
    <t>74,12*0,75</t>
  </si>
  <si>
    <t>3455*0,29</t>
  </si>
  <si>
    <t>135</t>
  </si>
  <si>
    <t>251601245</t>
  </si>
  <si>
    <t xml:space="preserve">živice - skládka SUS Vochov , 6 km, bez poplatku  </t>
  </si>
  <si>
    <t>3455,4*0,1</t>
  </si>
  <si>
    <t>odstr.živic</t>
  </si>
  <si>
    <t>831*0,115</t>
  </si>
  <si>
    <t>600*0,115</t>
  </si>
  <si>
    <t>4007*0,575</t>
  </si>
  <si>
    <t>frézování</t>
  </si>
  <si>
    <t>-1291*0,345</t>
  </si>
  <si>
    <t>na krajnice</t>
  </si>
  <si>
    <t>136</t>
  </si>
  <si>
    <t>-1239870161</t>
  </si>
  <si>
    <t>3455,4*0,098</t>
  </si>
  <si>
    <t>penetrák - skládka</t>
  </si>
  <si>
    <t>137</t>
  </si>
  <si>
    <t>997221559</t>
  </si>
  <si>
    <t>Vodorovná doprava suti bez naložení, ale se složením a s hrubým urovnáním Příplatek k ceně za každý další i započatý 1 km přes 1 km</t>
  </si>
  <si>
    <t>1786951104</t>
  </si>
  <si>
    <t>https://podminky.urs.cz/item/CS_URS_2022_01/997221559</t>
  </si>
  <si>
    <t>1057,54*14</t>
  </si>
  <si>
    <t>138</t>
  </si>
  <si>
    <t>175421369</t>
  </si>
  <si>
    <t>2368,735*5</t>
  </si>
  <si>
    <t>Vochov , bez poplatku</t>
  </si>
  <si>
    <t>139</t>
  </si>
  <si>
    <t>-684305633</t>
  </si>
  <si>
    <t>3455,4*0,098*14</t>
  </si>
  <si>
    <t xml:space="preserve">penetrák skládka </t>
  </si>
  <si>
    <t>140</t>
  </si>
  <si>
    <t>99722155R</t>
  </si>
  <si>
    <t xml:space="preserve">Vodorovná doprava suti na recyklační skládku dle výběru zhotovitele vč.manipulace ,uložení a poplatku </t>
  </si>
  <si>
    <t>1498277159</t>
  </si>
  <si>
    <t>frézovaná drť ACO tl. 50 mm</t>
  </si>
  <si>
    <t>8522*0,115</t>
  </si>
  <si>
    <t>141</t>
  </si>
  <si>
    <t>997221561</t>
  </si>
  <si>
    <t>Vodorovná doprava suti bez naložení, ale se složením a s hrubým urovnáním z kusových materiálů, na vzdálenost do 1 km</t>
  </si>
  <si>
    <t>-1889398063</t>
  </si>
  <si>
    <t>https://podminky.urs.cz/item/CS_URS_2022_01/997221561</t>
  </si>
  <si>
    <t>6,5*2,055</t>
  </si>
  <si>
    <t>žb</t>
  </si>
  <si>
    <t>61*0,205</t>
  </si>
  <si>
    <t>bet obruba</t>
  </si>
  <si>
    <t>142</t>
  </si>
  <si>
    <t>997221569</t>
  </si>
  <si>
    <t>-1701705588</t>
  </si>
  <si>
    <t>https://podminky.urs.cz/item/CS_URS_2022_01/997221569</t>
  </si>
  <si>
    <t>25,863*14</t>
  </si>
  <si>
    <t>143</t>
  </si>
  <si>
    <t>997221611</t>
  </si>
  <si>
    <t>Nakládání na dopravní prostředky pro vodorovnou dopravu suti</t>
  </si>
  <si>
    <t>-2040680472</t>
  </si>
  <si>
    <t>https://podminky.urs.cz/item/CS_URS_2022_01/997221611</t>
  </si>
  <si>
    <t>1057,54</t>
  </si>
  <si>
    <t>144</t>
  </si>
  <si>
    <t>1683278938</t>
  </si>
  <si>
    <t>2368,735</t>
  </si>
  <si>
    <t xml:space="preserve">frézovaná drť Vochov </t>
  </si>
  <si>
    <t>145</t>
  </si>
  <si>
    <t>-1159080271</t>
  </si>
  <si>
    <t>338,629</t>
  </si>
  <si>
    <t>pebetrák - skládka</t>
  </si>
  <si>
    <t>146</t>
  </si>
  <si>
    <t>997221612</t>
  </si>
  <si>
    <t>Nakládání na dopravní prostředky pro vodorovnou dopravu vybouraných hmot</t>
  </si>
  <si>
    <t>-996190889</t>
  </si>
  <si>
    <t>https://podminky.urs.cz/item/CS_URS_2022_01/997221612</t>
  </si>
  <si>
    <t>25,863</t>
  </si>
  <si>
    <t>147</t>
  </si>
  <si>
    <t>997221615</t>
  </si>
  <si>
    <t>Poplatek za uložení stavebního odpadu na skládce (skládkovné) z prostého betonu zatříděného do Katalogu odpadů pod kódem 17 01 01</t>
  </si>
  <si>
    <t>-1166471973</t>
  </si>
  <si>
    <t>https://podminky.urs.cz/item/CS_URS_2022_01/997221615</t>
  </si>
  <si>
    <t>obruby bet</t>
  </si>
  <si>
    <t>148</t>
  </si>
  <si>
    <t>997221625</t>
  </si>
  <si>
    <t>Poplatek za uložení stavebního odpadu na skládce (skládkovné) z armovaného betonu zatříděného do Katalogu odpadů pod kódem 17 01 01</t>
  </si>
  <si>
    <t>165777510</t>
  </si>
  <si>
    <t>https://podminky.urs.cz/item/CS_URS_2022_01/997221625</t>
  </si>
  <si>
    <t>propustek</t>
  </si>
  <si>
    <t>149</t>
  </si>
  <si>
    <t>997221873</t>
  </si>
  <si>
    <t>87156913</t>
  </si>
  <si>
    <t>https://podminky.urs.cz/item/CS_URS_2022_01/997221873</t>
  </si>
  <si>
    <t>150</t>
  </si>
  <si>
    <t>997221875</t>
  </si>
  <si>
    <t>Poplatek za uložení stavebního odpadu na recyklační skládce (skládkovné) asfaltového bez obsahu dehtu zatříděného do Katalogu odpadů pod kódem 17 03 02</t>
  </si>
  <si>
    <t>30024295</t>
  </si>
  <si>
    <t>https://podminky.urs.cz/item/CS_URS_2022_01/997221875</t>
  </si>
  <si>
    <t>998</t>
  </si>
  <si>
    <t>Přesun hmot</t>
  </si>
  <si>
    <t>151</t>
  </si>
  <si>
    <t>998225111</t>
  </si>
  <si>
    <t>Přesun hmot pro komunikace s krytem z kameniva, monolitickým betonovým nebo živičným dopravní vzdálenost do 200 m jakékoliv délky objektu</t>
  </si>
  <si>
    <t>-1510587457</t>
  </si>
  <si>
    <t>https://podminky.urs.cz/item/CS_URS_2022_01/998225111</t>
  </si>
  <si>
    <t xml:space="preserve">SKD8702 - SO 101 b  Kácení zeleně</t>
  </si>
  <si>
    <t>111203202</t>
  </si>
  <si>
    <t>Odstranění křovin a stromů s ponecháním kořenů průměru kmene do 100 mm, při jakémkoliv sklonu terénu mimo LTM, při celkové ploše přes 1 000 do 10 000 m2</t>
  </si>
  <si>
    <t>-131528454</t>
  </si>
  <si>
    <t>https://podminky.urs.cz/item/CS_URS_2022_01/111203202</t>
  </si>
  <si>
    <t>1,5+12+86+70,5+1073+69+89+344+539+221+29+161+23+14</t>
  </si>
  <si>
    <t>dle inventarizace kácení</t>
  </si>
  <si>
    <t>112101101</t>
  </si>
  <si>
    <t>Odstranění stromů s odřezáním kmene a s odvětvením listnatých, průměru kmene přes 100 do 300 mm</t>
  </si>
  <si>
    <t>-459112140</t>
  </si>
  <si>
    <t>https://podminky.urs.cz/item/CS_URS_2022_01/112101101</t>
  </si>
  <si>
    <t>dele inventarizace kácení</t>
  </si>
  <si>
    <t>112101102</t>
  </si>
  <si>
    <t>Odstranění stromů s odřezáním kmene a s odvětvením listnatých, průměru kmene přes 300 do 500 mm</t>
  </si>
  <si>
    <t>-38168747</t>
  </si>
  <si>
    <t>https://podminky.urs.cz/item/CS_URS_2022_01/112101102</t>
  </si>
  <si>
    <t>112101105</t>
  </si>
  <si>
    <t>Odstranění stromů s odřezáním kmene a s odvětvením listnatých, průměru kmene přes 900 do 1100 mm</t>
  </si>
  <si>
    <t>477261240</t>
  </si>
  <si>
    <t>https://podminky.urs.cz/item/CS_URS_2022_01/112101105</t>
  </si>
  <si>
    <t>112251101</t>
  </si>
  <si>
    <t>Odstranění pařezů strojně s jejich vykopáním, vytrháním nebo odstřelením průměru přes 100 do 300 mm</t>
  </si>
  <si>
    <t>1842547375</t>
  </si>
  <si>
    <t>https://podminky.urs.cz/item/CS_URS_2022_01/112251101</t>
  </si>
  <si>
    <t>112251102</t>
  </si>
  <si>
    <t>Odstranění pařezů strojně s jejich vykopáním, vytrháním nebo odstřelením průměru přes 300 do 500 mm</t>
  </si>
  <si>
    <t>646566531</t>
  </si>
  <si>
    <t>https://podminky.urs.cz/item/CS_URS_2022_01/112251102</t>
  </si>
  <si>
    <t>112251105</t>
  </si>
  <si>
    <t>Odstranění pařezů strojně s jejich vykopáním, vytrháním nebo odstřelením průměru přes 900 do 1100 mm</t>
  </si>
  <si>
    <t>705089793</t>
  </si>
  <si>
    <t>https://podminky.urs.cz/item/CS_URS_2022_01/112251105</t>
  </si>
  <si>
    <t>162201401</t>
  </si>
  <si>
    <t>Vodorovné přemístění větví, kmenů nebo pařezů s naložením, složením a dopravou do 1000 m větví stromů listnatých, průměru kmene přes 100 do 300 mm</t>
  </si>
  <si>
    <t>1531056602</t>
  </si>
  <si>
    <t>https://podminky.urs.cz/item/CS_URS_2022_01/162201401</t>
  </si>
  <si>
    <t>162201402</t>
  </si>
  <si>
    <t>Vodorovné přemístění větví, kmenů nebo pařezů s naložením, složením a dopravou do 1000 m větví stromů listnatých, průměru kmene přes 300 do 500 mm</t>
  </si>
  <si>
    <t>1316474406</t>
  </si>
  <si>
    <t>https://podminky.urs.cz/item/CS_URS_2022_01/162201402</t>
  </si>
  <si>
    <t>162201404</t>
  </si>
  <si>
    <t>Vodorovné přemístění větví, kmenů nebo pařezů s naložením, složením a dopravou do 1000 m větví stromů listnatých, průměru kmene přes 700 do 900 mm</t>
  </si>
  <si>
    <t>-1831897068</t>
  </si>
  <si>
    <t>https://podminky.urs.cz/item/CS_URS_2022_01/162201404</t>
  </si>
  <si>
    <t>162201411</t>
  </si>
  <si>
    <t>Vodorovné přemístění větví, kmenů nebo pařezů s naložením, složením a dopravou do 1000 m kmenů stromů listnatých, průměru přes 100 do 300 mm</t>
  </si>
  <si>
    <t>635095033</t>
  </si>
  <si>
    <t>https://podminky.urs.cz/item/CS_URS_2022_01/162201411</t>
  </si>
  <si>
    <t>162201412</t>
  </si>
  <si>
    <t>Vodorovné přemístění větví, kmenů nebo pařezů s naložením, složením a dopravou do 1000 m kmenů stromů listnatých, průměru přes 300 do 500 mm</t>
  </si>
  <si>
    <t>387940049</t>
  </si>
  <si>
    <t>https://podminky.urs.cz/item/CS_URS_2022_01/162201412</t>
  </si>
  <si>
    <t>162201414</t>
  </si>
  <si>
    <t>Vodorovné přemístění větví, kmenů nebo pařezů s naložením, složením a dopravou do 1000 m kmenů stromů listnatých, průměru přes 700 do 900 mm</t>
  </si>
  <si>
    <t>-1012831753</t>
  </si>
  <si>
    <t>https://podminky.urs.cz/item/CS_URS_2022_01/162201414</t>
  </si>
  <si>
    <t>162201421</t>
  </si>
  <si>
    <t>Vodorovné přemístění větví, kmenů nebo pařezů s naložením, složením a dopravou do 1000 m pařezů kmenů, průměru přes 100 do 300 mm</t>
  </si>
  <si>
    <t>-1500905179</t>
  </si>
  <si>
    <t>https://podminky.urs.cz/item/CS_URS_2022_01/162201421</t>
  </si>
  <si>
    <t>162201422</t>
  </si>
  <si>
    <t>Vodorovné přemístění větví, kmenů nebo pařezů s naložením, složením a dopravou do 1000 m pařezů kmenů, průměru přes 300 do 500 mm</t>
  </si>
  <si>
    <t>-1821920856</t>
  </si>
  <si>
    <t>https://podminky.urs.cz/item/CS_URS_2022_01/162201422</t>
  </si>
  <si>
    <t>162201424</t>
  </si>
  <si>
    <t>Vodorovné přemístění větví, kmenů nebo pařezů s naložením, složením a dopravou do 1000 m pařezů kmenů, průměru přes 700 do 900 mm</t>
  </si>
  <si>
    <t>156517829</t>
  </si>
  <si>
    <t>https://podminky.urs.cz/item/CS_URS_2022_01/162201424</t>
  </si>
  <si>
    <t>162301501</t>
  </si>
  <si>
    <t>Vodorovné přemístění smýcených křovin do průměru kmene 100 mm na vzdálenost do 5 000 m</t>
  </si>
  <si>
    <t>1625929481</t>
  </si>
  <si>
    <t>https://podminky.urs.cz/item/CS_URS_2022_01/162301501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</si>
  <si>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</si>
  <si>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</si>
  <si>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-755536468</t>
  </si>
  <si>
    <t>https://podminky.urs.cz/item/CS_URS_2022_01/162301931</t>
  </si>
  <si>
    <t>1*14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</si>
  <si>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</si>
  <si>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</si>
  <si>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2127389655</t>
  </si>
  <si>
    <t>https://podminky.urs.cz/item/CS_URS_2022_01/162301932</t>
  </si>
  <si>
    <t>6*14</t>
  </si>
  <si>
    <t>162301934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</si>
  <si>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</si>
  <si>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545628700</t>
  </si>
  <si>
    <t>https://podminky.urs.cz/item/CS_URS_2022_01/162301934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</si>
  <si>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</si>
  <si>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</si>
  <si>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159618716</t>
  </si>
  <si>
    <t>https://podminky.urs.cz/item/CS_URS_2022_01/162301951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</si>
  <si>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</si>
  <si>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</si>
  <si>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711748054</t>
  </si>
  <si>
    <t>https://podminky.urs.cz/item/CS_URS_2022_01/162301952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</si>
  <si>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</si>
  <si>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</si>
  <si>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-948915263</t>
  </si>
  <si>
    <t>https://podminky.urs.cz/item/CS_URS_2022_01/162301954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</si>
  <si>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</si>
  <si>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</si>
  <si>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1731351752</t>
  </si>
  <si>
    <t>https://podminky.urs.cz/item/CS_URS_2022_01/162301971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</si>
  <si>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</si>
  <si>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</si>
  <si>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817572378</t>
  </si>
  <si>
    <t>https://podminky.urs.cz/item/CS_URS_2022_01/162301972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</si>
  <si>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</si>
  <si>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</si>
  <si>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-1409660663</t>
  </si>
  <si>
    <t>https://podminky.urs.cz/item/CS_URS_2022_01/162301974</t>
  </si>
  <si>
    <t>162301981</t>
  </si>
  <si>
    <t>Vodorovné přemístění smýcených křovin Příplatek k ceně za každých dalších i započatých 1 000 m</t>
  </si>
  <si>
    <t>1512015432</t>
  </si>
  <si>
    <t>https://podminky.urs.cz/item/CS_URS_2022_01/162301981</t>
  </si>
  <si>
    <t>2732*5</t>
  </si>
  <si>
    <t>184818241</t>
  </si>
  <si>
    <t>Ochrana kmene bedněním před poškozením stavebním provozem zřízení včetně odstranění výšky bednění přes 2 do 3 m průměru kmene do 300 mm</t>
  </si>
  <si>
    <t>-193395975</t>
  </si>
  <si>
    <t>https://podminky.urs.cz/item/CS_URS_2022_01/184818241</t>
  </si>
  <si>
    <t>997013811</t>
  </si>
  <si>
    <t>Poplatek za uložení stavebního odpadu na skládce (skládkovné) dřevěného zatříděného do Katalogu odpadů pod kódem 17 02 01</t>
  </si>
  <si>
    <t>583563736</t>
  </si>
  <si>
    <t>https://podminky.urs.cz/item/CS_URS_2022_01/997013811</t>
  </si>
  <si>
    <t>14,16</t>
  </si>
  <si>
    <t>998231311</t>
  </si>
  <si>
    <t>Přesun hmot pro sadovnické a krajinářské úpravy - strojně dopravní vzdálenost do 5000 m</t>
  </si>
  <si>
    <t>-610491667</t>
  </si>
  <si>
    <t>https://podminky.urs.cz/item/CS_URS_2022_01/998231311</t>
  </si>
  <si>
    <t>SKD8703 - VON SO 101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</si>
  <si>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</si>
  <si>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</si>
  <si>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</si>
  <si>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</si>
  <si>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</si>
  <si>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</si>
  <si>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</si>
  <si>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</si>
  <si>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</si>
  <si>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</si>
  <si>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 xml:space="preserve">Geodetické práce před výstavbou - vytyčení , zaměření </t>
  </si>
  <si>
    <t>1024</t>
  </si>
  <si>
    <t>1631647627</t>
  </si>
  <si>
    <t>https://podminky.urs.cz/item/CS_URS_2022_01/012103000</t>
  </si>
  <si>
    <t>012203001</t>
  </si>
  <si>
    <t xml:space="preserve">Vytyčení stáv.inženýrských sítí </t>
  </si>
  <si>
    <t>-438584052</t>
  </si>
  <si>
    <t>012303000</t>
  </si>
  <si>
    <t xml:space="preserve">Geodetické práce po výstavbě zaměření skutečného provedení </t>
  </si>
  <si>
    <t>112936721</t>
  </si>
  <si>
    <t>https://podminky.urs.cz/item/CS_URS_2022_01/012303000</t>
  </si>
  <si>
    <t>012403000</t>
  </si>
  <si>
    <t>Geometrický plán</t>
  </si>
  <si>
    <t>1743447376</t>
  </si>
  <si>
    <t>https://podminky.urs.cz/item/CS_URS_2022_01/012403000</t>
  </si>
  <si>
    <t>013254000</t>
  </si>
  <si>
    <t>Dokumentace skutečného provedení stavby</t>
  </si>
  <si>
    <t>-738181187</t>
  </si>
  <si>
    <t>https://podminky.urs.cz/item/CS_URS_2022_01/013254000</t>
  </si>
  <si>
    <t>013274000</t>
  </si>
  <si>
    <t xml:space="preserve">Pasportizace stavrb a pozemků </t>
  </si>
  <si>
    <t>257096823</t>
  </si>
  <si>
    <t>https://podminky.urs.cz/item/CS_URS_2022_01/013274000</t>
  </si>
  <si>
    <t>VRN3</t>
  </si>
  <si>
    <t>Zařízení staveniště</t>
  </si>
  <si>
    <t>030001000</t>
  </si>
  <si>
    <t>Zařízení staveniště - zřízení , odstranění , zabezpečení , oplocená , náklady na stav.buňky, mobil.WC , ohražení výkopů , energie pro ZS</t>
  </si>
  <si>
    <t>161763886</t>
  </si>
  <si>
    <t>https://podminky.urs.cz/item/CS_URS_2022_01/030001000</t>
  </si>
  <si>
    <t>VRN4</t>
  </si>
  <si>
    <t>Inženýrská činnost</t>
  </si>
  <si>
    <t>043002000</t>
  </si>
  <si>
    <t>Zkoušení materiálů nezávislou zkušebnou nad rámec KZP , dle požadavku investora</t>
  </si>
  <si>
    <t>341330321</t>
  </si>
  <si>
    <t>https://podminky.urs.cz/item/CS_URS_2022_01/043002000</t>
  </si>
  <si>
    <t>VRN7</t>
  </si>
  <si>
    <t>Provozní vlivy</t>
  </si>
  <si>
    <t>072002001</t>
  </si>
  <si>
    <t xml:space="preserve">Dopravně inženýrská opatření , DIO </t>
  </si>
  <si>
    <t>439347695</t>
  </si>
  <si>
    <t>SKD8704 - SO 501.1 Přeložka VTL plynovodu DN 300</t>
  </si>
  <si>
    <t>PSV - Práce a dodávky PSV</t>
  </si>
  <si>
    <t xml:space="preserve">    789 - Povrchové úpravy ocelových konstrukcí a technologických zařízení</t>
  </si>
  <si>
    <t>M - Práce a dodávky M</t>
  </si>
  <si>
    <t xml:space="preserve">    23-M - Montáže potrubí</t>
  </si>
  <si>
    <t xml:space="preserve">    58-M - Revize vyhrazených technických zařízení</t>
  </si>
  <si>
    <t>113106191</t>
  </si>
  <si>
    <t>Rozebrání dlažeb a dílců vozovek a ploch s přemístěním hmot na skládku na vzdálenost do 3 m nebo s naložením na dopravní prostředek, s jakoukoliv výplní spár strojně plochy jednotlivě do 50 m2 ze silničních dílců jakýchkoliv rozměrů, s ložem z kameniva nebo živice se spárami zalitými živicí</t>
  </si>
  <si>
    <t>1985851566</t>
  </si>
  <si>
    <t>https://podminky.urs.cz/item/CS_URS_2022_01/113106191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</si>
  <si>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</si>
  <si>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</si>
  <si>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-1128906873</t>
  </si>
  <si>
    <t>https://podminky.urs.cz/item/CS_URS_2022_01/113107221</t>
  </si>
  <si>
    <t>115101201</t>
  </si>
  <si>
    <t>Čerpání vody na dopravní výšku do 10 m s uvažovaným průměrným přítokem do 500 l/min</t>
  </si>
  <si>
    <t>hod</t>
  </si>
  <si>
    <t>249733281</t>
  </si>
  <si>
    <t>https://podminky.urs.cz/item/CS_URS_2022_01/115101201</t>
  </si>
  <si>
    <t>115101301</t>
  </si>
  <si>
    <t>Pohotovost záložní čerpací soupravy pro dopravní výšku do 10 m s uvažovaným průměrným přítokem do 500 l/min</t>
  </si>
  <si>
    <t>den</t>
  </si>
  <si>
    <t>528135032</t>
  </si>
  <si>
    <t>https://podminky.urs.cz/item/CS_URS_2022_01/115101301</t>
  </si>
  <si>
    <t>119002411</t>
  </si>
  <si>
    <t>Pomocné konstrukce při zabezpečení výkopu vodorovné pojízdné z tlustého ocelového plechu šířky výkopu do 1 m zřízení</t>
  </si>
  <si>
    <t>2068678329</t>
  </si>
  <si>
    <t>https://podminky.urs.cz/item/CS_URS_2022_01/119002411</t>
  </si>
  <si>
    <t>2*6*6</t>
  </si>
  <si>
    <t>provozir.vjezd</t>
  </si>
  <si>
    <t>119002412</t>
  </si>
  <si>
    <t>Pomocné konstrukce při zabezpečení výkopu vodorovné pojízdné z tlustého ocelového plechu šířky výkopu do 1 m odstranění</t>
  </si>
  <si>
    <t>-1680059775</t>
  </si>
  <si>
    <t>https://podminky.urs.cz/item/CS_URS_2022_01/119002412</t>
  </si>
  <si>
    <t>119003131</t>
  </si>
  <si>
    <t>Pomocné konstrukce při zabezpečení výkopu svislé výstražná páska zřízení</t>
  </si>
  <si>
    <t>1997601214</t>
  </si>
  <si>
    <t>https://podminky.urs.cz/item/CS_URS_2022_01/119003131</t>
  </si>
  <si>
    <t>119003132</t>
  </si>
  <si>
    <t>Pomocné konstrukce při zabezpečení výkopu svislé výstražná páska odstranění</t>
  </si>
  <si>
    <t>-352677444</t>
  </si>
  <si>
    <t>https://podminky.urs.cz/item/CS_URS_2022_01/119003132</t>
  </si>
  <si>
    <t>131213711</t>
  </si>
  <si>
    <t>Hloubení zapažených jam ručně s urovnáním dna do předepsaného profilu a spádu v hornině třídy těžitelnosti I skupiny 3 soudržných</t>
  </si>
  <si>
    <t>-845575127</t>
  </si>
  <si>
    <t>https://podminky.urs.cz/item/CS_URS_2022_01/131213711</t>
  </si>
  <si>
    <t>27,681</t>
  </si>
  <si>
    <t>131251104</t>
  </si>
  <si>
    <t>Hloubení nezapažených jam a zářezů strojně s urovnáním dna do předepsaného profilu a spádu v hornině třídy těžitelnosti I skupiny 3 přes 100 do 500 m3</t>
  </si>
  <si>
    <t>-861715129</t>
  </si>
  <si>
    <t>https://podminky.urs.cz/item/CS_URS_2022_01/131251104</t>
  </si>
  <si>
    <t>103,806</t>
  </si>
  <si>
    <t>131313711</t>
  </si>
  <si>
    <t>Hloubení zapažených jam ručně s urovnáním dna do předepsaného profilu a spádu v hornině třídy těžitelnosti II skupiny 4 soudržných</t>
  </si>
  <si>
    <t>1153461217</t>
  </si>
  <si>
    <t>https://podminky.urs.cz/item/CS_URS_2022_01/131313711</t>
  </si>
  <si>
    <t>131351104</t>
  </si>
  <si>
    <t>Hloubení nezapažených jam a zářezů strojně s urovnáním dna do předepsaného profilu a spádu v hornině třídy těžitelnosti II skupiny 4 přes 100 do 500 m3</t>
  </si>
  <si>
    <t>1429312582</t>
  </si>
  <si>
    <t>https://podminky.urs.cz/item/CS_URS_2022_01/131351104</t>
  </si>
  <si>
    <t>-75004243</t>
  </si>
  <si>
    <t>8*((1,4+3,4)/2)*1,7</t>
  </si>
  <si>
    <t>16*((0,8+2,8)/2)*1,5</t>
  </si>
  <si>
    <t>52*1*1,5</t>
  </si>
  <si>
    <t>141721219</t>
  </si>
  <si>
    <t>Řízený zemní protlak délky protlaku do 50 m v hornině třídy těžitelnosti I a II, skupiny 1 až 4 včetně protlačení trub v hloubce do 6 m vnějšího průměru vrtu přes 315 do 355 mm</t>
  </si>
  <si>
    <t>-1149948231</t>
  </si>
  <si>
    <t>https://podminky.urs.cz/item/CS_URS_2022_01/141721219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</si>
  <si>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</si>
  <si>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</si>
  <si>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1576586611</t>
  </si>
  <si>
    <t>https://podminky.urs.cz/item/CS_URS_2022_01/162751137</t>
  </si>
  <si>
    <t>9,164</t>
  </si>
  <si>
    <t>1205603327</t>
  </si>
  <si>
    <t>9,164*1,8</t>
  </si>
  <si>
    <t>-2141715539</t>
  </si>
  <si>
    <t>174151101</t>
  </si>
  <si>
    <t>Zásyp sypaninou z jakékoliv horniny strojně s uložením výkopku ve vrstvách se zhutněním jam, šachet, rýh nebo kolem objektů v těchto vykopávkách</t>
  </si>
  <si>
    <t>1338593463</t>
  </si>
  <si>
    <t>https://podminky.urs.cz/item/CS_URS_2022_01/174151101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</si>
  <si>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</si>
  <si>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</si>
  <si>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479480877</t>
  </si>
  <si>
    <t>https://podminky.urs.cz/item/CS_URS_2022_01/181151311</t>
  </si>
  <si>
    <t>2*10*8</t>
  </si>
  <si>
    <t>mont.jámy</t>
  </si>
  <si>
    <t>(5*8)+(20*8)</t>
  </si>
  <si>
    <t>protl.jámy</t>
  </si>
  <si>
    <t>24*8</t>
  </si>
  <si>
    <t>výkop rýha</t>
  </si>
  <si>
    <t>373+27</t>
  </si>
  <si>
    <t>po dočas.zpev.plochách</t>
  </si>
  <si>
    <t>451572111</t>
  </si>
  <si>
    <t>Lože pod potrubí, stoky a drobné objekty v otevřeném výkopu z kameniva drobného těženého 0 až 4 mm</t>
  </si>
  <si>
    <t>477843200</t>
  </si>
  <si>
    <t>https://podminky.urs.cz/item/CS_URS_2022_01/451572111</t>
  </si>
  <si>
    <t>16*0,8*0,1</t>
  </si>
  <si>
    <t>8*1,4*0,1</t>
  </si>
  <si>
    <t>(7,3+7,3+18+3)*1,9*0,1</t>
  </si>
  <si>
    <t>564731111</t>
  </si>
  <si>
    <t>Podklad nebo kryt z kameniva hrubého drceného vel. 32-63 mm s rozprostřením a zhutněním plochy přes 100 m2, po zhutnění tl. 100 mm</t>
  </si>
  <si>
    <t>-818945010</t>
  </si>
  <si>
    <t>https://podminky.urs.cz/item/CS_URS_2022_01/564731111</t>
  </si>
  <si>
    <t>373</t>
  </si>
  <si>
    <t>přístup k mont.jámám</t>
  </si>
  <si>
    <t>584121109</t>
  </si>
  <si>
    <t>Osazení silničních dílců ze železového betonu s podkladem z kameniva těženého do tl. 40 mm jakéhokoliv druhu a velikosti, na plochu jednotlivě přes 15 do 50 m2</t>
  </si>
  <si>
    <t>-757888379</t>
  </si>
  <si>
    <t>https://podminky.urs.cz/item/CS_URS_2022_01/584121109</t>
  </si>
  <si>
    <t>6*3*1,5</t>
  </si>
  <si>
    <t>59381005</t>
  </si>
  <si>
    <t>panel silniční 3,00x1,50x0,215m</t>
  </si>
  <si>
    <t>1752680053</t>
  </si>
  <si>
    <t>894411311</t>
  </si>
  <si>
    <t>Osazení betonových nebo železobetonových dílců pro šachty skruží rovných</t>
  </si>
  <si>
    <t>-737840169</t>
  </si>
  <si>
    <t>https://podminky.urs.cz/item/CS_URS_2022_01/894411311</t>
  </si>
  <si>
    <t xml:space="preserve">OS </t>
  </si>
  <si>
    <t>POCH</t>
  </si>
  <si>
    <t>59225105</t>
  </si>
  <si>
    <t>dílec betonový pro studny kruhové 80x100x9cm</t>
  </si>
  <si>
    <t>-1695397966</t>
  </si>
  <si>
    <t>58343930</t>
  </si>
  <si>
    <t>kamenivo drcené hrubé frakce 16/32</t>
  </si>
  <si>
    <t>-999925263</t>
  </si>
  <si>
    <t>10,053</t>
  </si>
  <si>
    <t>výplň skruže</t>
  </si>
  <si>
    <t>899722114</t>
  </si>
  <si>
    <t>Krytí potrubí z plastů výstražnou fólií z PVC šířky 40 cm</t>
  </si>
  <si>
    <t>792724370</t>
  </si>
  <si>
    <t>https://podminky.urs.cz/item/CS_URS_2022_01/899722114</t>
  </si>
  <si>
    <t>-1882447168</t>
  </si>
  <si>
    <t>373*0,17</t>
  </si>
  <si>
    <t>598425144</t>
  </si>
  <si>
    <t>63,41*9</t>
  </si>
  <si>
    <t>-1171920677</t>
  </si>
  <si>
    <t>998272201</t>
  </si>
  <si>
    <t>Přesun hmot pro trubní vedení z ocelových trub svařovaných pro vodovody, plynovody, teplovody, shybky, produktovody v otevřeném výkopu dopravní vzdálenost do 15 m</t>
  </si>
  <si>
    <t>-264979404</t>
  </si>
  <si>
    <t>https://podminky.urs.cz/item/CS_URS_2022_01/998272201</t>
  </si>
  <si>
    <t>PSV</t>
  </si>
  <si>
    <t>Práce a dodávky PSV</t>
  </si>
  <si>
    <t>789</t>
  </si>
  <si>
    <t>Povrchové úpravy ocelových konstrukcí a technologických zařízení</t>
  </si>
  <si>
    <t>789234112</t>
  </si>
  <si>
    <t>Provedení otryskání povrchů potrubí do DN 600 stupeň zarezivění A, stupeň přípravy Sa 2½</t>
  </si>
  <si>
    <t>604068252</t>
  </si>
  <si>
    <t>https://podminky.urs.cz/item/CS_URS_2022_01/789234112</t>
  </si>
  <si>
    <t>7,125</t>
  </si>
  <si>
    <t>v místě svarů</t>
  </si>
  <si>
    <t>10,179</t>
  </si>
  <si>
    <t>stáv.potr.- propoje</t>
  </si>
  <si>
    <t>58151230</t>
  </si>
  <si>
    <t xml:space="preserve">písek sklářský praný ST 21/10  VL</t>
  </si>
  <si>
    <t>1223175906</t>
  </si>
  <si>
    <t>Práce a dodávky M</t>
  </si>
  <si>
    <t>23-M</t>
  </si>
  <si>
    <t>Montáže potrubí</t>
  </si>
  <si>
    <t>230083120</t>
  </si>
  <si>
    <t>Demontáž ocelového potrubí do šrotu hmotnosti přes 50 do 250 kg připojovací rozměr Ø 324, tl. 6,0 mm</t>
  </si>
  <si>
    <t>1523493870</t>
  </si>
  <si>
    <t>https://podminky.urs.cz/item/CS_URS_2022_01/230083120</t>
  </si>
  <si>
    <t>230083120R</t>
  </si>
  <si>
    <t xml:space="preserve">Odvoz demont.potrubí a ekolog.likvidace </t>
  </si>
  <si>
    <t>soubor</t>
  </si>
  <si>
    <t>-311927777</t>
  </si>
  <si>
    <t>230120051</t>
  </si>
  <si>
    <t>Čištění potrubí profukováním nebo proplachováním DN 300</t>
  </si>
  <si>
    <t>-1268095932</t>
  </si>
  <si>
    <t>https://podminky.urs.cz/item/CS_URS_2022_01/230120051</t>
  </si>
  <si>
    <t>230200123</t>
  </si>
  <si>
    <t>Nasunutí potrubní sekce do chráničky jmenovitá světlost nasouvaného potrubí DN 300</t>
  </si>
  <si>
    <t>-1373237037</t>
  </si>
  <si>
    <t>https://podminky.urs.cz/item/CS_URS_2022_01/230200123</t>
  </si>
  <si>
    <t>28655126</t>
  </si>
  <si>
    <t>manžeta chráničky vč. upínací pásky 324x530mm DN 300x500</t>
  </si>
  <si>
    <t>1543464949</t>
  </si>
  <si>
    <t>230200163</t>
  </si>
  <si>
    <t>Dodatečné osazení trubních dílů přivařovacích DN 300</t>
  </si>
  <si>
    <t>-2072511554</t>
  </si>
  <si>
    <t>https://podminky.urs.cz/item/CS_URS_2022_01/230200163</t>
  </si>
  <si>
    <t>230200163R</t>
  </si>
  <si>
    <t xml:space="preserve">Propoj. a odpoj. DN 300/300 </t>
  </si>
  <si>
    <t>1282984693</t>
  </si>
  <si>
    <t>230200213</t>
  </si>
  <si>
    <t>Přerušení průtoku plynu balony vloženými ručně v ocelovém potrubí DN do 300 mm</t>
  </si>
  <si>
    <t>-1770527502</t>
  </si>
  <si>
    <t>https://podminky.urs.cz/item/CS_URS_2022_01/230200213</t>
  </si>
  <si>
    <t>23120R001</t>
  </si>
  <si>
    <t>balonovací hrdlo FHX PN 40</t>
  </si>
  <si>
    <t>1000912223</t>
  </si>
  <si>
    <t>23120R011</t>
  </si>
  <si>
    <t xml:space="preserve">krycí víko FV-F 2,5" </t>
  </si>
  <si>
    <t>-386487909</t>
  </si>
  <si>
    <t>230201042</t>
  </si>
  <si>
    <t>Montáž potrubí z oceli Ø přes 273 do 324,6 mm, tl. stěny 6 mm</t>
  </si>
  <si>
    <t>-269410286</t>
  </si>
  <si>
    <t>https://podminky.urs.cz/item/CS_URS_2022_01/230201042</t>
  </si>
  <si>
    <t>14011112R</t>
  </si>
  <si>
    <t>trubka ocelová DN 300 , 323,9x5,6 L 360, NADSTANDART , izol. PE A3</t>
  </si>
  <si>
    <t>-494757933</t>
  </si>
  <si>
    <t>230201062</t>
  </si>
  <si>
    <t>Montáž potrubí z oceli Ø přes 426 do 530 mm, tl. stěny do 10 mm</t>
  </si>
  <si>
    <t>1641467466</t>
  </si>
  <si>
    <t>https://podminky.urs.cz/item/CS_URS_2022_01/230201062</t>
  </si>
  <si>
    <t>14011114R</t>
  </si>
  <si>
    <t xml:space="preserve">trubka ocelová DN 500 , černá chránička </t>
  </si>
  <si>
    <t>256</t>
  </si>
  <si>
    <t>287868461</t>
  </si>
  <si>
    <t>230201144</t>
  </si>
  <si>
    <t>Montáž trubních dílů ocelových přivařovacích Ø přes 273 do 324,6 tl. stěny 8 mm</t>
  </si>
  <si>
    <t>12198381</t>
  </si>
  <si>
    <t>https://podminky.urs.cz/item/CS_URS_2022_01/230201144</t>
  </si>
  <si>
    <t>55283884</t>
  </si>
  <si>
    <t>dno klenuté DN 300</t>
  </si>
  <si>
    <t>310480014</t>
  </si>
  <si>
    <t>55283899R</t>
  </si>
  <si>
    <t xml:space="preserve">ohyb ocelový  DN 300 R 10D</t>
  </si>
  <si>
    <t>1171987170</t>
  </si>
  <si>
    <t>230208515</t>
  </si>
  <si>
    <t>Odplynění a inertizace ocelového potrubí DN přes 200 do 300 mm</t>
  </si>
  <si>
    <t>-199244376</t>
  </si>
  <si>
    <t>https://podminky.urs.cz/item/CS_URS_2022_01/230208515</t>
  </si>
  <si>
    <t>23020R001</t>
  </si>
  <si>
    <t>Jednostranné uzavř. VTL plynovodu DMN 300, technologie T.D.W. Shortstopp 500</t>
  </si>
  <si>
    <t>-1164877332</t>
  </si>
  <si>
    <t>230210012</t>
  </si>
  <si>
    <t>Montáž opláštění ruční natavením zesíleným</t>
  </si>
  <si>
    <t>-504840614</t>
  </si>
  <si>
    <t>https://podminky.urs.cz/item/CS_URS_2022_01/230210012</t>
  </si>
  <si>
    <t>59081001R</t>
  </si>
  <si>
    <t xml:space="preserve">smršťovací manžeta na svar DN 300  vč..uzav.pásky</t>
  </si>
  <si>
    <t>-1944955937</t>
  </si>
  <si>
    <t>59081009R</t>
  </si>
  <si>
    <t>izol.páska FLEXCLAD -II_C 30</t>
  </si>
  <si>
    <t>role</t>
  </si>
  <si>
    <t>462196915</t>
  </si>
  <si>
    <t>230210013</t>
  </si>
  <si>
    <t>Montáž opláštění ruční ovinem páskou za studena 2 vrstvy</t>
  </si>
  <si>
    <t>-140467558</t>
  </si>
  <si>
    <t>https://podminky.urs.cz/item/CS_URS_2022_01/230210013</t>
  </si>
  <si>
    <t>24551003R</t>
  </si>
  <si>
    <t xml:space="preserve">páska ERGELIT - Band 03, 180 mm x 6 m </t>
  </si>
  <si>
    <t>-1162247738</t>
  </si>
  <si>
    <t>147318867</t>
  </si>
  <si>
    <t>24551001R</t>
  </si>
  <si>
    <t xml:space="preserve">páska Serviwrap R30A  150 mm x 15m</t>
  </si>
  <si>
    <t>1559381090</t>
  </si>
  <si>
    <t>230220011</t>
  </si>
  <si>
    <t>Montáž příslušenství plynovodů sloupku orientačního</t>
  </si>
  <si>
    <t>1921691385</t>
  </si>
  <si>
    <t>https://podminky.urs.cz/item/CS_URS_2022_01/230220011</t>
  </si>
  <si>
    <t>55314008R</t>
  </si>
  <si>
    <t xml:space="preserve">orientační sloupek vč. bet. patky </t>
  </si>
  <si>
    <t>-908137352</t>
  </si>
  <si>
    <t>230220031</t>
  </si>
  <si>
    <t>Montáž příslušenství plynovodů čichačky na chráničku plynovodu</t>
  </si>
  <si>
    <t>-1034017926</t>
  </si>
  <si>
    <t>https://podminky.urs.cz/item/CS_URS_2022_01/230220031</t>
  </si>
  <si>
    <t>55314001R</t>
  </si>
  <si>
    <t xml:space="preserve">čichačka v nadzem.provedení </t>
  </si>
  <si>
    <t>1862929915</t>
  </si>
  <si>
    <t>230230008R</t>
  </si>
  <si>
    <t xml:space="preserve">Tlakové zkouška vodou DN 300 vč.vysuš. potrubí </t>
  </si>
  <si>
    <t>-1423433331</t>
  </si>
  <si>
    <t>230250034</t>
  </si>
  <si>
    <t>Montáž objektů propojovacích POCH</t>
  </si>
  <si>
    <t>1810626100</t>
  </si>
  <si>
    <t>https://podminky.urs.cz/item/CS_URS_2022_01/230250034</t>
  </si>
  <si>
    <t>55314022R</t>
  </si>
  <si>
    <t xml:space="preserve">propoj.objekt POCH - dodávka vč. potřebné kabeláže </t>
  </si>
  <si>
    <t>-204043425</t>
  </si>
  <si>
    <t>58-M</t>
  </si>
  <si>
    <t>Revize vyhrazených technických zařízení</t>
  </si>
  <si>
    <t>580506405</t>
  </si>
  <si>
    <t>Vysokotlaké plynovody kontrola plynovodu podzemního, délky přes 100 do 1000 m</t>
  </si>
  <si>
    <t>úsek</t>
  </si>
  <si>
    <t>1006591052</t>
  </si>
  <si>
    <t>https://podminky.urs.cz/item/CS_URS_2022_01/580506405</t>
  </si>
  <si>
    <t>580506405R1</t>
  </si>
  <si>
    <t xml:space="preserve">Účast TIČR při TZ vodou </t>
  </si>
  <si>
    <t>-184571839</t>
  </si>
  <si>
    <t>580506405R2</t>
  </si>
  <si>
    <t>RTG kontrola svarů DN 300</t>
  </si>
  <si>
    <t>-1926717988</t>
  </si>
  <si>
    <t>580506405R3</t>
  </si>
  <si>
    <t>Vizuální kontrola svarů DN 300</t>
  </si>
  <si>
    <t>2062862034</t>
  </si>
  <si>
    <t>580506405R4</t>
  </si>
  <si>
    <t>Elektrojiskrová Zkouška izolace</t>
  </si>
  <si>
    <t>-177174049</t>
  </si>
  <si>
    <t>580506405R9</t>
  </si>
  <si>
    <t xml:space="preserve">Součinnost provozovatele plynovodu při propoji </t>
  </si>
  <si>
    <t>-513610860</t>
  </si>
  <si>
    <t>SKD8705 - VON SO 501.1</t>
  </si>
  <si>
    <t>012002001</t>
  </si>
  <si>
    <t>1398501907</t>
  </si>
  <si>
    <t>-640115205</t>
  </si>
  <si>
    <t>Geodetické práce po výstavbě - zaměření skutečného provedení</t>
  </si>
  <si>
    <t>-1132315166</t>
  </si>
  <si>
    <t>-1580287091</t>
  </si>
  <si>
    <t>Zařízení staveniště - zřízení, odstranění ,zebezpečení ,oplocení , náklady na stav.buňky ,mobil. WC , ohražení výkopů , energie pro ZS</t>
  </si>
  <si>
    <t>1682975303</t>
  </si>
  <si>
    <t>043154000</t>
  </si>
  <si>
    <t>Zkoušky hutnicí</t>
  </si>
  <si>
    <t>-618452324</t>
  </si>
  <si>
    <t>https://podminky.urs.cz/item/CS_URS_2022_01/043154000</t>
  </si>
  <si>
    <t>043154001</t>
  </si>
  <si>
    <t>Zkoušení materiálů nezávislou zkušebnou nad rámec KZP dle požadavku investora</t>
  </si>
  <si>
    <t>630082277</t>
  </si>
  <si>
    <t>072103011</t>
  </si>
  <si>
    <t xml:space="preserve">DIO přechodné dopravní značení po dobu výstavby </t>
  </si>
  <si>
    <t>-1944935304</t>
  </si>
  <si>
    <t>https://podminky.urs.cz/item/CS_URS_2022_01/072103011</t>
  </si>
  <si>
    <t>SKD8706 - SO 501.2 Přeložka VTL plynovodu DN 700</t>
  </si>
  <si>
    <t>247</t>
  </si>
  <si>
    <t>2*(9+9+6+6)</t>
  </si>
  <si>
    <t>Mont.jámy</t>
  </si>
  <si>
    <t>(5+5+4+4)+(20+20+4+4)</t>
  </si>
  <si>
    <t>27*2</t>
  </si>
  <si>
    <t>výk.rýha</t>
  </si>
  <si>
    <t>38,438</t>
  </si>
  <si>
    <t>154,673</t>
  </si>
  <si>
    <t>9*((1,6+3,6)/2)*2,1*0,5</t>
  </si>
  <si>
    <t>18*((1,4+3,4)/2)*1,9*0,5</t>
  </si>
  <si>
    <t>54*1,4*1,9*0,5</t>
  </si>
  <si>
    <t>132351254</t>
  </si>
  <si>
    <t>Hloubení nezapažených rýh šířky přes 800 do 2 000 mm strojně s urovnáním dna do předepsaného profilu a spádu v hornině třídy těžitelnosti II skupiny 4 přes 100 do 500 m3</t>
  </si>
  <si>
    <t>1896982945</t>
  </si>
  <si>
    <t>https://podminky.urs.cz/item/CS_URS_2022_01/132351254</t>
  </si>
  <si>
    <t>141721224</t>
  </si>
  <si>
    <t>Řízený zemní protlak délky protlaku do 50 m v hornině třídy těžitelnosti I a II, skupiny 1 až 4 včetně protlačení trub v hloubce do 6 m vnějšího průměru vrtu přes 500 do 560 mm</t>
  </si>
  <si>
    <t>-614519190</t>
  </si>
  <si>
    <t>https://podminky.urs.cz/item/CS_URS_2022_01/141721224</t>
  </si>
  <si>
    <t>14,5</t>
  </si>
  <si>
    <t>14,5*1,8</t>
  </si>
  <si>
    <t>646,58</t>
  </si>
  <si>
    <t>2*9*8</t>
  </si>
  <si>
    <t>27*8</t>
  </si>
  <si>
    <t>247+27</t>
  </si>
  <si>
    <t>18*1,4*0,1</t>
  </si>
  <si>
    <t>9*1,6*0,1</t>
  </si>
  <si>
    <t>(6,5+6,5+18+3)*3,1*0,1</t>
  </si>
  <si>
    <t>247*0,17</t>
  </si>
  <si>
    <t>41,99*9</t>
  </si>
  <si>
    <t>41,99</t>
  </si>
  <si>
    <t>10,374+2,262</t>
  </si>
  <si>
    <t>v místě svarů DN 500 , DN 700</t>
  </si>
  <si>
    <t>13,572</t>
  </si>
  <si>
    <t>230083171</t>
  </si>
  <si>
    <t>Demontáž ocelového potrubí do šrotu hmotnosti přes 50 do 250 kg připojovací rozměr Ø 720, tl. 10 mm</t>
  </si>
  <si>
    <t>-739948443</t>
  </si>
  <si>
    <t>https://podminky.urs.cz/item/CS_URS_2022_01/230083171</t>
  </si>
  <si>
    <t>230200001R</t>
  </si>
  <si>
    <t xml:space="preserve">Odstavení stáv VTL plynovodu DN 700 z provozu vč.odpuštění cca 71 000 Nm3 plynu na nulovou hodnotu </t>
  </si>
  <si>
    <t>832415282</t>
  </si>
  <si>
    <t>230200128</t>
  </si>
  <si>
    <t>Nasunutí potrubní sekce do chráničky jmenovitá světlost nasouvaného potrubí DN 700</t>
  </si>
  <si>
    <t>896463114</t>
  </si>
  <si>
    <t>https://podminky.urs.cz/item/CS_URS_2022_01/230200128</t>
  </si>
  <si>
    <t>28655127R</t>
  </si>
  <si>
    <t>manžeta chráničky vč. upínací pásky 410x620mm DN 500x 700</t>
  </si>
  <si>
    <t>-1738446249</t>
  </si>
  <si>
    <t>230200168</t>
  </si>
  <si>
    <t>Dodatečné osazení trubních dílů přivařovacích DN 700</t>
  </si>
  <si>
    <t>230200163R2</t>
  </si>
  <si>
    <t xml:space="preserve">Propoj. a odpoj. DN 700/500 </t>
  </si>
  <si>
    <t>230200213R1</t>
  </si>
  <si>
    <t>Přerušení průtoku plynu balony vloženými ručně v ocelovém potrubí DN do 700 mm</t>
  </si>
  <si>
    <t>balonovací hrdlo PN 40</t>
  </si>
  <si>
    <t xml:space="preserve">krycí víko  PN 40 </t>
  </si>
  <si>
    <t>230201071R</t>
  </si>
  <si>
    <t>Montáž potrubí z oceli plynovodů D 720 mm, tl. stěny 10 mm</t>
  </si>
  <si>
    <t xml:space="preserve">trubka ocelová DN 370 , černá chránička </t>
  </si>
  <si>
    <t>230201059R</t>
  </si>
  <si>
    <t>Montáž potrubí z oceli Ø D 530 mm, tl. stěny do 7 mm</t>
  </si>
  <si>
    <t>14011114R1</t>
  </si>
  <si>
    <t xml:space="preserve">trubka ocelová DN 500 , 508 x 6,3 L 360 NADSTANDART </t>
  </si>
  <si>
    <t>230201165</t>
  </si>
  <si>
    <t>Montáž trubních dílů ocelových přivařovacích Ø přes 530 do 630 tl. stěny 7 mm</t>
  </si>
  <si>
    <t>-47976230</t>
  </si>
  <si>
    <t>https://podminky.urs.cz/item/CS_URS_2022_01/230201165</t>
  </si>
  <si>
    <t>55283885R</t>
  </si>
  <si>
    <t xml:space="preserve">ohyb ocel.  DN 500 R10D  </t>
  </si>
  <si>
    <t>-2095287909</t>
  </si>
  <si>
    <t>230201171</t>
  </si>
  <si>
    <t>Montáž trubních dílů ocelových přivařovacích Ø přes 630 do 720 tl. stěny 10 mm</t>
  </si>
  <si>
    <t>494444000</t>
  </si>
  <si>
    <t>https://podminky.urs.cz/item/CS_URS_2022_01/230201171</t>
  </si>
  <si>
    <t>55283887R</t>
  </si>
  <si>
    <t xml:space="preserve">dno klenuté  DN 700 </t>
  </si>
  <si>
    <t>883238914</t>
  </si>
  <si>
    <t>55283886R</t>
  </si>
  <si>
    <t xml:space="preserve">redukce ocel.  DN 700/500  </t>
  </si>
  <si>
    <t>954187178</t>
  </si>
  <si>
    <t>230208516R</t>
  </si>
  <si>
    <t>23020R050</t>
  </si>
  <si>
    <t xml:space="preserve">Náhradní zásobování plynem po dobu propojů - zásobník 1200 m3, vč.připojení </t>
  </si>
  <si>
    <t>75272315</t>
  </si>
  <si>
    <t>-75324165</t>
  </si>
  <si>
    <t>59081002R</t>
  </si>
  <si>
    <t xml:space="preserve">smršťovací manžeta na svar DN 500  vč..uzav.pásky</t>
  </si>
  <si>
    <t>-232369722</t>
  </si>
  <si>
    <t>566459452</t>
  </si>
  <si>
    <t>34,313</t>
  </si>
  <si>
    <t>15,834</t>
  </si>
  <si>
    <t>230230009R</t>
  </si>
  <si>
    <t xml:space="preserve">Tlakové zkouška vodou DN 500 vč.vysuš. potrubí </t>
  </si>
  <si>
    <t>230230011R</t>
  </si>
  <si>
    <t>čištění potrubí profukováním nebo proplach. dn 500</t>
  </si>
  <si>
    <t>1531164295</t>
  </si>
  <si>
    <t>580506405R5</t>
  </si>
  <si>
    <t>RTG kontrola svarů DN 500</t>
  </si>
  <si>
    <t>580506405R8</t>
  </si>
  <si>
    <t>Vizuální kontrola svarů DN 500-700</t>
  </si>
  <si>
    <t>580506405R55</t>
  </si>
  <si>
    <t>RTG kontrola svarů DN 700</t>
  </si>
  <si>
    <t>-302383548</t>
  </si>
  <si>
    <t>SKD8707 - VON SO 501.2</t>
  </si>
  <si>
    <t>012002000</t>
  </si>
  <si>
    <t>Geodetické práce</t>
  </si>
  <si>
    <t>https://podminky.urs.cz/item/CS_URS_2022_01/012002000</t>
  </si>
  <si>
    <t xml:space="preserve">Geometrický plán </t>
  </si>
  <si>
    <t>-2145544948</t>
  </si>
  <si>
    <t>045002000</t>
  </si>
  <si>
    <t>Kompletační a koordinační činnost</t>
  </si>
  <si>
    <t>-1122238263</t>
  </si>
  <si>
    <t>https://podminky.urs.cz/item/CS_URS_2022_01/045002000</t>
  </si>
  <si>
    <t>049002001</t>
  </si>
  <si>
    <t>1190369771</t>
  </si>
  <si>
    <t xml:space="preserve">SKD8708 - SO 501.3  Přeložka kabelu KAO</t>
  </si>
  <si>
    <t xml:space="preserve">    21-M - Elektromontáže</t>
  </si>
  <si>
    <t xml:space="preserve">    46-M - Zemní práce při extr.mont.pracích</t>
  </si>
  <si>
    <t>21-M</t>
  </si>
  <si>
    <t>Elektromontáže</t>
  </si>
  <si>
    <t>210101233</t>
  </si>
  <si>
    <t>Propojení kabelů nebo vodičů spojkou do 1 kV venkovní smršťovací kabelů celoplastových, počtu a průřezu žil do 4 x 10 až 16 mm2</t>
  </si>
  <si>
    <t>-1353299041</t>
  </si>
  <si>
    <t>https://podminky.urs.cz/item/CS_URS_2022_01/210101233</t>
  </si>
  <si>
    <t>35436029</t>
  </si>
  <si>
    <t>spojka kabelová smršťovaná přímá do 1kV 91ahsc-35 3-4ž.x6-35mm</t>
  </si>
  <si>
    <t>-602487378</t>
  </si>
  <si>
    <t>35436027</t>
  </si>
  <si>
    <t xml:space="preserve">spojka kabelová smršťovaná přímé do 1kV 91ahsc-6  3-4ž.x1-6mm</t>
  </si>
  <si>
    <t>1492061632</t>
  </si>
  <si>
    <t>210101239R</t>
  </si>
  <si>
    <t xml:space="preserve">Odpojení kabel.rozvodů ze stáv.spoj.obj. na potrubí DN 700 vč.demobt objektu </t>
  </si>
  <si>
    <t>-6442299</t>
  </si>
  <si>
    <t>210812001</t>
  </si>
  <si>
    <t>Montáž izolovaných kabelů měděných do 1 kV bez ukončení plných nebo laněných kulatých (např. CYKY, CHKE-R) uložených volně nebo v liště počtu a průřezu žil 2x1,5 až 6 mm2</t>
  </si>
  <si>
    <t>109476707</t>
  </si>
  <si>
    <t>https://podminky.urs.cz/item/CS_URS_2022_01/210812001</t>
  </si>
  <si>
    <t>34111012</t>
  </si>
  <si>
    <t>kabel instalační jádro Cu plné izolace PVC plášť PVC 450/750V (CYKY) 2x4mm2</t>
  </si>
  <si>
    <t>1814089823</t>
  </si>
  <si>
    <t>16*1,15 'Přepočtené koeficientem množství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</si>
  <si>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</si>
  <si>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</si>
  <si>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1688275544</t>
  </si>
  <si>
    <t>https://podminky.urs.cz/item/CS_URS_2022_01/210812011</t>
  </si>
  <si>
    <t>34111036</t>
  </si>
  <si>
    <t>kabel instalační jádro Cu plné izolace PVC plášť PVC 450/750V (CYKY) 3x2,5mm2</t>
  </si>
  <si>
    <t>1422733174</t>
  </si>
  <si>
    <t>8*1,15 'Přepočtené koeficientem množství</t>
  </si>
  <si>
    <t>210812031</t>
  </si>
  <si>
    <t>Montáž izolovaných kabelů měděných do 1 kV bez ukončení plných nebo laněných kulatých (např. CYKY, CHKE-R) uložených volně nebo v liště počtu a průřezu žil 4x1,5 až 4 mm2</t>
  </si>
  <si>
    <t>-1347843385</t>
  </si>
  <si>
    <t>https://podminky.urs.cz/item/CS_URS_2022_01/210812031</t>
  </si>
  <si>
    <t>34111064</t>
  </si>
  <si>
    <t>kabel instalační jádro Cu plné izolace PVC plášť PVC 450/750V (CYKY) 4x2,5mm2</t>
  </si>
  <si>
    <t>-1235274939</t>
  </si>
  <si>
    <t>95*1,15 'Přepočtené koeficientem množství</t>
  </si>
  <si>
    <t>210812033</t>
  </si>
  <si>
    <t>Montáž izolovaných kabelů měděných do 1 kV bez ukončení plných nebo laněných kulatých (např. CYKY, CHKE-R) uložených volně nebo v liště počtu a průřezu žil 4x6 až 10 mm2</t>
  </si>
  <si>
    <t>1677489203</t>
  </si>
  <si>
    <t>https://podminky.urs.cz/item/CS_URS_2022_01/210812033</t>
  </si>
  <si>
    <t>34111076</t>
  </si>
  <si>
    <t>kabel instalační jádro Cu plné izolace PVC plášť PVC 450/750V (CYKY) 4x10mm2</t>
  </si>
  <si>
    <t>-1937546720</t>
  </si>
  <si>
    <t>34111072</t>
  </si>
  <si>
    <t>kabel instalační jádro Cu plné izolace PVC plášť PVC 450/750V (CYKY) 4x6mm2</t>
  </si>
  <si>
    <t>645952675</t>
  </si>
  <si>
    <t>230250024</t>
  </si>
  <si>
    <t>Montáž objektů spojovacích SO 4 – napojení potrubí na usměrňovač a snímací elektrodu</t>
  </si>
  <si>
    <t>-2098714873</t>
  </si>
  <si>
    <t>https://podminky.urs.cz/item/CS_URS_2022_01/230250024</t>
  </si>
  <si>
    <t>230250037</t>
  </si>
  <si>
    <t>Montáž objektů připojení další podzemní konstrukce do propojovacích objektů</t>
  </si>
  <si>
    <t>-1402995357</t>
  </si>
  <si>
    <t>https://podminky.urs.cz/item/CS_URS_2022_01/230250037</t>
  </si>
  <si>
    <t>230250038</t>
  </si>
  <si>
    <t>Montáž objektů snímacích elektrod MS 100</t>
  </si>
  <si>
    <t>1870129704</t>
  </si>
  <si>
    <t>https://podminky.urs.cz/item/CS_URS_2022_01/230250038</t>
  </si>
  <si>
    <t>34111001R</t>
  </si>
  <si>
    <t xml:space="preserve">měřící sonda MS 110 </t>
  </si>
  <si>
    <t>-1492714700</t>
  </si>
  <si>
    <t>2302500R01</t>
  </si>
  <si>
    <t xml:space="preserve">Aluminotermické připoj. kabelu na OC potrubí vč..potř.materiálu </t>
  </si>
  <si>
    <t>1590367503</t>
  </si>
  <si>
    <t>46-M</t>
  </si>
  <si>
    <t>Zemní práce při extr.mont.pracích</t>
  </si>
  <si>
    <t>460010023</t>
  </si>
  <si>
    <t>Vytyčení trasy vedení kabelového (podzemního) ve volném terénu</t>
  </si>
  <si>
    <t>km</t>
  </si>
  <si>
    <t>715368085</t>
  </si>
  <si>
    <t>https://podminky.urs.cz/item/CS_URS_2022_01/460010023</t>
  </si>
  <si>
    <t>460171273</t>
  </si>
  <si>
    <t>Hloubení nezapažených kabelových rýh strojně včetně urovnání dna s přemístěním výkopku do vzdálenosti 3 m od okraje jámy nebo s naložením na dopravní prostředek šířky 50 cm hloubky 80 cm v hornině třídy těžitelnosti II skupiny 4</t>
  </si>
  <si>
    <t>-851294282</t>
  </si>
  <si>
    <t>https://podminky.urs.cz/item/CS_URS_2022_01/460171273</t>
  </si>
  <si>
    <t>460451283</t>
  </si>
  <si>
    <t>Zásyp kabelových rýh strojně s přemístěním sypaniny ze vzdálenosti do 10 m, s uložením výkopku ve vrstvách včetně zhutnění a urovnání povrchu šířky 50 cm hloubky 80 cm z horniny třídy těžitelnosti II skupiny 4</t>
  </si>
  <si>
    <t>-973654913</t>
  </si>
  <si>
    <t>https://podminky.urs.cz/item/CS_URS_2022_01/460451283</t>
  </si>
  <si>
    <t>460541122</t>
  </si>
  <si>
    <t>Úprava pláně strojně v hornině třídy těžitelnosti II skupiny 4 a 5 se zhutněním</t>
  </si>
  <si>
    <t>-711511643</t>
  </si>
  <si>
    <t>https://podminky.urs.cz/item/CS_URS_2022_01/460541122</t>
  </si>
  <si>
    <t>460581131</t>
  </si>
  <si>
    <t>Úprava terénu uvedení nezpevněného terénu do původního stavu v místě dočasného uložení výkopku s vyhrabáním, srovnáním a částečným dosetím trávy</t>
  </si>
  <si>
    <t>-1133450256</t>
  </si>
  <si>
    <t>https://podminky.urs.cz/item/CS_URS_2022_01/460581131</t>
  </si>
  <si>
    <t>460661112</t>
  </si>
  <si>
    <t>Kabelové lože z písku včetně podsypu, zhutnění a urovnání povrchu pro kabely nn bez zakrytí, šířky přes 35 do 50 cm</t>
  </si>
  <si>
    <t>-512312102</t>
  </si>
  <si>
    <t>https://podminky.urs.cz/item/CS_URS_2022_01/460661112</t>
  </si>
  <si>
    <t>460671113</t>
  </si>
  <si>
    <t>Výstražná fólie z PVC pro krytí kabelů včetně vyrovnání povrchu rýhy, rozvinutí a uložení fólie šířky do 34 cm</t>
  </si>
  <si>
    <t>-938711118</t>
  </si>
  <si>
    <t>https://podminky.urs.cz/item/CS_URS_2022_01/460671113</t>
  </si>
  <si>
    <t>460791214</t>
  </si>
  <si>
    <t>Montáž trubek ochranných uložených volně do rýhy plastových ohebných, vnitřního průměru přes 90 do 110 mm</t>
  </si>
  <si>
    <t>1116772350</t>
  </si>
  <si>
    <t>https://podminky.urs.cz/item/CS_URS_2022_01/460791214</t>
  </si>
  <si>
    <t>34571355</t>
  </si>
  <si>
    <t>trubka elektroinstalační ohebná dvouplášťová korugovaná (chránička) D 94/110mm, HDPE+LDPE</t>
  </si>
  <si>
    <t>1674560521</t>
  </si>
  <si>
    <t>469981111</t>
  </si>
  <si>
    <t>Přesun hmot pro pomocné stavební práce při elektromontážích dopravní vzdálenost do 1 000 m</t>
  </si>
  <si>
    <t>562854449</t>
  </si>
  <si>
    <t>https://podminky.urs.cz/item/CS_URS_2022_01/469981111</t>
  </si>
  <si>
    <t>SKD8709 - VON SO 501.3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</si>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</sst>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44" TargetMode="External" /><Relationship Id="rId2" Type="http://schemas.openxmlformats.org/officeDocument/2006/relationships/hyperlink" Target="https://podminky.urs.cz/item/CS_URS_2022_01/113107165" TargetMode="External" /><Relationship Id="rId3" Type="http://schemas.openxmlformats.org/officeDocument/2006/relationships/hyperlink" Target="https://podminky.urs.cz/item/CS_URS_2022_01/113107222" TargetMode="External" /><Relationship Id="rId4" Type="http://schemas.openxmlformats.org/officeDocument/2006/relationships/hyperlink" Target="https://podminky.urs.cz/item/CS_URS_2022_01/113107241" TargetMode="External" /><Relationship Id="rId5" Type="http://schemas.openxmlformats.org/officeDocument/2006/relationships/hyperlink" Target="https://podminky.urs.cz/item/CS_URS_2022_01/113107244" TargetMode="External" /><Relationship Id="rId6" Type="http://schemas.openxmlformats.org/officeDocument/2006/relationships/hyperlink" Target="https://podminky.urs.cz/item/CS_URS_2022_01/113154323" TargetMode="External" /><Relationship Id="rId7" Type="http://schemas.openxmlformats.org/officeDocument/2006/relationships/hyperlink" Target="https://podminky.urs.cz/item/CS_URS_2022_01/113154323" TargetMode="External" /><Relationship Id="rId8" Type="http://schemas.openxmlformats.org/officeDocument/2006/relationships/hyperlink" Target="https://podminky.urs.cz/item/CS_URS_2022_01/113154323" TargetMode="External" /><Relationship Id="rId9" Type="http://schemas.openxmlformats.org/officeDocument/2006/relationships/hyperlink" Target="https://podminky.urs.cz/item/CS_URS_2022_01/113202111" TargetMode="External" /><Relationship Id="rId10" Type="http://schemas.openxmlformats.org/officeDocument/2006/relationships/hyperlink" Target="https://podminky.urs.cz/item/CS_URS_2022_01/121151123" TargetMode="External" /><Relationship Id="rId11" Type="http://schemas.openxmlformats.org/officeDocument/2006/relationships/hyperlink" Target="https://podminky.urs.cz/item/CS_URS_2022_01/122252206" TargetMode="External" /><Relationship Id="rId12" Type="http://schemas.openxmlformats.org/officeDocument/2006/relationships/hyperlink" Target="https://podminky.urs.cz/item/CS_URS_2022_01/122252207" TargetMode="External" /><Relationship Id="rId13" Type="http://schemas.openxmlformats.org/officeDocument/2006/relationships/hyperlink" Target="https://podminky.urs.cz/item/CS_URS_2022_01/132212221" TargetMode="External" /><Relationship Id="rId14" Type="http://schemas.openxmlformats.org/officeDocument/2006/relationships/hyperlink" Target="https://podminky.urs.cz/item/CS_URS_2022_01/132251102" TargetMode="External" /><Relationship Id="rId15" Type="http://schemas.openxmlformats.org/officeDocument/2006/relationships/hyperlink" Target="https://podminky.urs.cz/item/CS_URS_2022_01/132251254" TargetMode="External" /><Relationship Id="rId16" Type="http://schemas.openxmlformats.org/officeDocument/2006/relationships/hyperlink" Target="https://podminky.urs.cz/item/CS_URS_2022_01/162751117" TargetMode="External" /><Relationship Id="rId17" Type="http://schemas.openxmlformats.org/officeDocument/2006/relationships/hyperlink" Target="https://podminky.urs.cz/item/CS_URS_2022_01/162751119" TargetMode="External" /><Relationship Id="rId18" Type="http://schemas.openxmlformats.org/officeDocument/2006/relationships/hyperlink" Target="https://podminky.urs.cz/item/CS_URS_2022_01/171152101" TargetMode="External" /><Relationship Id="rId19" Type="http://schemas.openxmlformats.org/officeDocument/2006/relationships/hyperlink" Target="https://podminky.urs.cz/item/CS_URS_2022_01/171152111" TargetMode="External" /><Relationship Id="rId20" Type="http://schemas.openxmlformats.org/officeDocument/2006/relationships/hyperlink" Target="https://podminky.urs.cz/item/CS_URS_2022_01/171201231" TargetMode="External" /><Relationship Id="rId21" Type="http://schemas.openxmlformats.org/officeDocument/2006/relationships/hyperlink" Target="https://podminky.urs.cz/item/CS_URS_2022_01/171251201" TargetMode="External" /><Relationship Id="rId22" Type="http://schemas.openxmlformats.org/officeDocument/2006/relationships/hyperlink" Target="https://podminky.urs.cz/item/CS_URS_2022_01/181152301" TargetMode="External" /><Relationship Id="rId23" Type="http://schemas.openxmlformats.org/officeDocument/2006/relationships/hyperlink" Target="https://podminky.urs.cz/item/CS_URS_2022_01/181152302" TargetMode="External" /><Relationship Id="rId24" Type="http://schemas.openxmlformats.org/officeDocument/2006/relationships/hyperlink" Target="https://podminky.urs.cz/item/CS_URS_2022_01/181351113" TargetMode="External" /><Relationship Id="rId25" Type="http://schemas.openxmlformats.org/officeDocument/2006/relationships/hyperlink" Target="https://podminky.urs.cz/item/CS_URS_2022_01/181411131" TargetMode="External" /><Relationship Id="rId26" Type="http://schemas.openxmlformats.org/officeDocument/2006/relationships/hyperlink" Target="https://podminky.urs.cz/item/CS_URS_2022_01/212752411" TargetMode="External" /><Relationship Id="rId27" Type="http://schemas.openxmlformats.org/officeDocument/2006/relationships/hyperlink" Target="https://podminky.urs.cz/item/CS_URS_2022_01/212972112" TargetMode="External" /><Relationship Id="rId28" Type="http://schemas.openxmlformats.org/officeDocument/2006/relationships/hyperlink" Target="https://podminky.urs.cz/item/CS_URS_2022_01/214500111" TargetMode="External" /><Relationship Id="rId29" Type="http://schemas.openxmlformats.org/officeDocument/2006/relationships/hyperlink" Target="https://podminky.urs.cz/item/CS_URS_2022_01/275321511" TargetMode="External" /><Relationship Id="rId30" Type="http://schemas.openxmlformats.org/officeDocument/2006/relationships/hyperlink" Target="https://podminky.urs.cz/item/CS_URS_2022_01/275362021" TargetMode="External" /><Relationship Id="rId31" Type="http://schemas.openxmlformats.org/officeDocument/2006/relationships/hyperlink" Target="https://podminky.urs.cz/item/CS_URS_2022_01/451317777" TargetMode="External" /><Relationship Id="rId32" Type="http://schemas.openxmlformats.org/officeDocument/2006/relationships/hyperlink" Target="https://podminky.urs.cz/item/CS_URS_2022_01/451541111" TargetMode="External" /><Relationship Id="rId33" Type="http://schemas.openxmlformats.org/officeDocument/2006/relationships/hyperlink" Target="https://podminky.urs.cz/item/CS_URS_2022_01/452311161" TargetMode="External" /><Relationship Id="rId34" Type="http://schemas.openxmlformats.org/officeDocument/2006/relationships/hyperlink" Target="https://podminky.urs.cz/item/CS_URS_2022_01/564651011" TargetMode="External" /><Relationship Id="rId35" Type="http://schemas.openxmlformats.org/officeDocument/2006/relationships/hyperlink" Target="https://podminky.urs.cz/item/CS_URS_2022_01/564681011" TargetMode="External" /><Relationship Id="rId36" Type="http://schemas.openxmlformats.org/officeDocument/2006/relationships/hyperlink" Target="https://podminky.urs.cz/item/CS_URS_2022_01/564831011" TargetMode="External" /><Relationship Id="rId37" Type="http://schemas.openxmlformats.org/officeDocument/2006/relationships/hyperlink" Target="https://podminky.urs.cz/item/CS_URS_2022_01/564831111" TargetMode="External" /><Relationship Id="rId38" Type="http://schemas.openxmlformats.org/officeDocument/2006/relationships/hyperlink" Target="https://podminky.urs.cz/item/CS_URS_2022_01/564851011" TargetMode="External" /><Relationship Id="rId39" Type="http://schemas.openxmlformats.org/officeDocument/2006/relationships/hyperlink" Target="https://podminky.urs.cz/item/CS_URS_2022_01/564851011" TargetMode="External" /><Relationship Id="rId40" Type="http://schemas.openxmlformats.org/officeDocument/2006/relationships/hyperlink" Target="https://podminky.urs.cz/item/CS_URS_2022_01/564871011" TargetMode="External" /><Relationship Id="rId41" Type="http://schemas.openxmlformats.org/officeDocument/2006/relationships/hyperlink" Target="https://podminky.urs.cz/item/CS_URS_2022_01/564871111" TargetMode="External" /><Relationship Id="rId42" Type="http://schemas.openxmlformats.org/officeDocument/2006/relationships/hyperlink" Target="https://podminky.urs.cz/item/CS_URS_2022_01/564952113" TargetMode="External" /><Relationship Id="rId43" Type="http://schemas.openxmlformats.org/officeDocument/2006/relationships/hyperlink" Target="https://podminky.urs.cz/item/CS_URS_2022_01/565135121" TargetMode="External" /><Relationship Id="rId44" Type="http://schemas.openxmlformats.org/officeDocument/2006/relationships/hyperlink" Target="https://podminky.urs.cz/item/CS_URS_2022_01/565165121" TargetMode="External" /><Relationship Id="rId45" Type="http://schemas.openxmlformats.org/officeDocument/2006/relationships/hyperlink" Target="https://podminky.urs.cz/item/CS_URS_2022_01/569903311" TargetMode="External" /><Relationship Id="rId46" Type="http://schemas.openxmlformats.org/officeDocument/2006/relationships/hyperlink" Target="https://podminky.urs.cz/item/CS_URS_2022_01/569951133" TargetMode="External" /><Relationship Id="rId47" Type="http://schemas.openxmlformats.org/officeDocument/2006/relationships/hyperlink" Target="https://podminky.urs.cz/item/CS_URS_2022_01/572531121" TargetMode="External" /><Relationship Id="rId48" Type="http://schemas.openxmlformats.org/officeDocument/2006/relationships/hyperlink" Target="https://podminky.urs.cz/item/CS_URS_2022_01/594511111" TargetMode="External" /><Relationship Id="rId49" Type="http://schemas.openxmlformats.org/officeDocument/2006/relationships/hyperlink" Target="https://podminky.urs.cz/item/CS_URS_2022_01/596211111" TargetMode="External" /><Relationship Id="rId50" Type="http://schemas.openxmlformats.org/officeDocument/2006/relationships/hyperlink" Target="https://podminky.urs.cz/item/CS_URS_2022_01/596211112" TargetMode="External" /><Relationship Id="rId51" Type="http://schemas.openxmlformats.org/officeDocument/2006/relationships/hyperlink" Target="https://podminky.urs.cz/item/CS_URS_2022_01/596211130" TargetMode="External" /><Relationship Id="rId52" Type="http://schemas.openxmlformats.org/officeDocument/2006/relationships/hyperlink" Target="https://podminky.urs.cz/item/CS_URS_2022_01/599632111" TargetMode="External" /><Relationship Id="rId53" Type="http://schemas.openxmlformats.org/officeDocument/2006/relationships/hyperlink" Target="https://podminky.urs.cz/item/CS_URS_2022_01/899331111" TargetMode="External" /><Relationship Id="rId54" Type="http://schemas.openxmlformats.org/officeDocument/2006/relationships/hyperlink" Target="https://podminky.urs.cz/item/CS_URS_2022_01/912211111" TargetMode="External" /><Relationship Id="rId55" Type="http://schemas.openxmlformats.org/officeDocument/2006/relationships/hyperlink" Target="https://podminky.urs.cz/item/CS_URS_2022_01/912211111" TargetMode="External" /><Relationship Id="rId56" Type="http://schemas.openxmlformats.org/officeDocument/2006/relationships/hyperlink" Target="https://podminky.urs.cz/item/CS_URS_2022_01/914111111" TargetMode="External" /><Relationship Id="rId57" Type="http://schemas.openxmlformats.org/officeDocument/2006/relationships/hyperlink" Target="https://podminky.urs.cz/item/CS_URS_2022_01/914111111" TargetMode="External" /><Relationship Id="rId58" Type="http://schemas.openxmlformats.org/officeDocument/2006/relationships/hyperlink" Target="https://podminky.urs.cz/item/CS_URS_2022_01/914511112" TargetMode="External" /><Relationship Id="rId59" Type="http://schemas.openxmlformats.org/officeDocument/2006/relationships/hyperlink" Target="https://podminky.urs.cz/item/CS_URS_2022_01/915111112" TargetMode="External" /><Relationship Id="rId60" Type="http://schemas.openxmlformats.org/officeDocument/2006/relationships/hyperlink" Target="https://podminky.urs.cz/item/CS_URS_2022_01/915121112" TargetMode="External" /><Relationship Id="rId61" Type="http://schemas.openxmlformats.org/officeDocument/2006/relationships/hyperlink" Target="https://podminky.urs.cz/item/CS_URS_2022_01/915121122" TargetMode="External" /><Relationship Id="rId62" Type="http://schemas.openxmlformats.org/officeDocument/2006/relationships/hyperlink" Target="https://podminky.urs.cz/item/CS_URS_2022_01/915131112" TargetMode="External" /><Relationship Id="rId63" Type="http://schemas.openxmlformats.org/officeDocument/2006/relationships/hyperlink" Target="https://podminky.urs.cz/item/CS_URS_2022_01/915211112" TargetMode="External" /><Relationship Id="rId64" Type="http://schemas.openxmlformats.org/officeDocument/2006/relationships/hyperlink" Target="https://podminky.urs.cz/item/CS_URS_2022_01/915211122" TargetMode="External" /><Relationship Id="rId65" Type="http://schemas.openxmlformats.org/officeDocument/2006/relationships/hyperlink" Target="https://podminky.urs.cz/item/CS_URS_2022_01/915221112" TargetMode="External" /><Relationship Id="rId66" Type="http://schemas.openxmlformats.org/officeDocument/2006/relationships/hyperlink" Target="https://podminky.urs.cz/item/CS_URS_2022_01/915221122" TargetMode="External" /><Relationship Id="rId67" Type="http://schemas.openxmlformats.org/officeDocument/2006/relationships/hyperlink" Target="https://podminky.urs.cz/item/CS_URS_2022_01/915231112" TargetMode="External" /><Relationship Id="rId68" Type="http://schemas.openxmlformats.org/officeDocument/2006/relationships/hyperlink" Target="https://podminky.urs.cz/item/CS_URS_2022_01/916131213" TargetMode="External" /><Relationship Id="rId69" Type="http://schemas.openxmlformats.org/officeDocument/2006/relationships/hyperlink" Target="https://podminky.urs.cz/item/CS_URS_2022_01/916241113" TargetMode="External" /><Relationship Id="rId70" Type="http://schemas.openxmlformats.org/officeDocument/2006/relationships/hyperlink" Target="https://podminky.urs.cz/item/CS_URS_2022_01/916331112" TargetMode="External" /><Relationship Id="rId71" Type="http://schemas.openxmlformats.org/officeDocument/2006/relationships/hyperlink" Target="https://podminky.urs.cz/item/CS_URS_2022_01/919112222" TargetMode="External" /><Relationship Id="rId72" Type="http://schemas.openxmlformats.org/officeDocument/2006/relationships/hyperlink" Target="https://podminky.urs.cz/item/CS_URS_2022_01/919121222" TargetMode="External" /><Relationship Id="rId73" Type="http://schemas.openxmlformats.org/officeDocument/2006/relationships/hyperlink" Target="https://podminky.urs.cz/item/CS_URS_2022_01/919521120" TargetMode="External" /><Relationship Id="rId74" Type="http://schemas.openxmlformats.org/officeDocument/2006/relationships/hyperlink" Target="https://podminky.urs.cz/item/CS_URS_2022_01/919521140" TargetMode="External" /><Relationship Id="rId75" Type="http://schemas.openxmlformats.org/officeDocument/2006/relationships/hyperlink" Target="https://podminky.urs.cz/item/CS_URS_2022_01/919521180" TargetMode="External" /><Relationship Id="rId76" Type="http://schemas.openxmlformats.org/officeDocument/2006/relationships/hyperlink" Target="https://podminky.urs.cz/item/CS_URS_2022_01/919535559" TargetMode="External" /><Relationship Id="rId77" Type="http://schemas.openxmlformats.org/officeDocument/2006/relationships/hyperlink" Target="https://podminky.urs.cz/item/CS_URS_2022_01/919726124" TargetMode="External" /><Relationship Id="rId78" Type="http://schemas.openxmlformats.org/officeDocument/2006/relationships/hyperlink" Target="https://podminky.urs.cz/item/CS_URS_2022_01/919735111" TargetMode="External" /><Relationship Id="rId79" Type="http://schemas.openxmlformats.org/officeDocument/2006/relationships/hyperlink" Target="https://podminky.urs.cz/item/CS_URS_2022_01/919735112" TargetMode="External" /><Relationship Id="rId80" Type="http://schemas.openxmlformats.org/officeDocument/2006/relationships/hyperlink" Target="https://podminky.urs.cz/item/CS_URS_2022_01/919735116" TargetMode="External" /><Relationship Id="rId81" Type="http://schemas.openxmlformats.org/officeDocument/2006/relationships/hyperlink" Target="https://podminky.urs.cz/item/CS_URS_2022_01/938902113" TargetMode="External" /><Relationship Id="rId82" Type="http://schemas.openxmlformats.org/officeDocument/2006/relationships/hyperlink" Target="https://podminky.urs.cz/item/CS_URS_2022_01/938902152" TargetMode="External" /><Relationship Id="rId83" Type="http://schemas.openxmlformats.org/officeDocument/2006/relationships/hyperlink" Target="https://podminky.urs.cz/item/CS_URS_2022_01/938909311" TargetMode="External" /><Relationship Id="rId84" Type="http://schemas.openxmlformats.org/officeDocument/2006/relationships/hyperlink" Target="https://podminky.urs.cz/item/CS_URS_2022_01/938909611" TargetMode="External" /><Relationship Id="rId85" Type="http://schemas.openxmlformats.org/officeDocument/2006/relationships/hyperlink" Target="https://podminky.urs.cz/item/CS_URS_2022_01/966006132" TargetMode="External" /><Relationship Id="rId86" Type="http://schemas.openxmlformats.org/officeDocument/2006/relationships/hyperlink" Target="https://podminky.urs.cz/item/CS_URS_2022_01/966006211" TargetMode="External" /><Relationship Id="rId87" Type="http://schemas.openxmlformats.org/officeDocument/2006/relationships/hyperlink" Target="https://podminky.urs.cz/item/CS_URS_2022_01/966008113" TargetMode="External" /><Relationship Id="rId88" Type="http://schemas.openxmlformats.org/officeDocument/2006/relationships/hyperlink" Target="https://podminky.urs.cz/item/CS_URS_2022_01/979051121" TargetMode="External" /><Relationship Id="rId89" Type="http://schemas.openxmlformats.org/officeDocument/2006/relationships/hyperlink" Target="https://podminky.urs.cz/item/CS_URS_2022_01/997221551" TargetMode="External" /><Relationship Id="rId90" Type="http://schemas.openxmlformats.org/officeDocument/2006/relationships/hyperlink" Target="https://podminky.urs.cz/item/CS_URS_2022_01/997221551" TargetMode="External" /><Relationship Id="rId91" Type="http://schemas.openxmlformats.org/officeDocument/2006/relationships/hyperlink" Target="https://podminky.urs.cz/item/CS_URS_2022_01/997221551" TargetMode="External" /><Relationship Id="rId92" Type="http://schemas.openxmlformats.org/officeDocument/2006/relationships/hyperlink" Target="https://podminky.urs.cz/item/CS_URS_2022_01/997221559" TargetMode="External" /><Relationship Id="rId93" Type="http://schemas.openxmlformats.org/officeDocument/2006/relationships/hyperlink" Target="https://podminky.urs.cz/item/CS_URS_2022_01/997221559" TargetMode="External" /><Relationship Id="rId94" Type="http://schemas.openxmlformats.org/officeDocument/2006/relationships/hyperlink" Target="https://podminky.urs.cz/item/CS_URS_2022_01/997221559" TargetMode="External" /><Relationship Id="rId95" Type="http://schemas.openxmlformats.org/officeDocument/2006/relationships/hyperlink" Target="https://podminky.urs.cz/item/CS_URS_2022_01/997221561" TargetMode="External" /><Relationship Id="rId96" Type="http://schemas.openxmlformats.org/officeDocument/2006/relationships/hyperlink" Target="https://podminky.urs.cz/item/CS_URS_2022_01/997221569" TargetMode="External" /><Relationship Id="rId97" Type="http://schemas.openxmlformats.org/officeDocument/2006/relationships/hyperlink" Target="https://podminky.urs.cz/item/CS_URS_2022_01/997221611" TargetMode="External" /><Relationship Id="rId98" Type="http://schemas.openxmlformats.org/officeDocument/2006/relationships/hyperlink" Target="https://podminky.urs.cz/item/CS_URS_2022_01/997221611" TargetMode="External" /><Relationship Id="rId99" Type="http://schemas.openxmlformats.org/officeDocument/2006/relationships/hyperlink" Target="https://podminky.urs.cz/item/CS_URS_2022_01/997221611" TargetMode="External" /><Relationship Id="rId100" Type="http://schemas.openxmlformats.org/officeDocument/2006/relationships/hyperlink" Target="https://podminky.urs.cz/item/CS_URS_2022_01/997221612" TargetMode="External" /><Relationship Id="rId101" Type="http://schemas.openxmlformats.org/officeDocument/2006/relationships/hyperlink" Target="https://podminky.urs.cz/item/CS_URS_2022_01/997221615" TargetMode="External" /><Relationship Id="rId102" Type="http://schemas.openxmlformats.org/officeDocument/2006/relationships/hyperlink" Target="https://podminky.urs.cz/item/CS_URS_2022_01/997221625" TargetMode="External" /><Relationship Id="rId103" Type="http://schemas.openxmlformats.org/officeDocument/2006/relationships/hyperlink" Target="https://podminky.urs.cz/item/CS_URS_2022_01/997221873" TargetMode="External" /><Relationship Id="rId104" Type="http://schemas.openxmlformats.org/officeDocument/2006/relationships/hyperlink" Target="https://podminky.urs.cz/item/CS_URS_2022_01/997221875" TargetMode="External" /><Relationship Id="rId105" Type="http://schemas.openxmlformats.org/officeDocument/2006/relationships/hyperlink" Target="https://podminky.urs.cz/item/CS_URS_2022_01/998225111" TargetMode="External" /><Relationship Id="rId10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03202" TargetMode="External" /><Relationship Id="rId2" Type="http://schemas.openxmlformats.org/officeDocument/2006/relationships/hyperlink" Target="https://podminky.urs.cz/item/CS_URS_2022_01/112101101" TargetMode="External" /><Relationship Id="rId3" Type="http://schemas.openxmlformats.org/officeDocument/2006/relationships/hyperlink" Target="https://podminky.urs.cz/item/CS_URS_2022_01/112101102" TargetMode="External" /><Relationship Id="rId4" Type="http://schemas.openxmlformats.org/officeDocument/2006/relationships/hyperlink" Target="https://podminky.urs.cz/item/CS_URS_2022_01/112101105" TargetMode="External" /><Relationship Id="rId5" Type="http://schemas.openxmlformats.org/officeDocument/2006/relationships/hyperlink" Target="https://podminky.urs.cz/item/CS_URS_2022_01/112251101" TargetMode="External" /><Relationship Id="rId6" Type="http://schemas.openxmlformats.org/officeDocument/2006/relationships/hyperlink" Target="https://podminky.urs.cz/item/CS_URS_2022_01/112251102" TargetMode="External" /><Relationship Id="rId7" Type="http://schemas.openxmlformats.org/officeDocument/2006/relationships/hyperlink" Target="https://podminky.urs.cz/item/CS_URS_2022_01/112251105" TargetMode="External" /><Relationship Id="rId8" Type="http://schemas.openxmlformats.org/officeDocument/2006/relationships/hyperlink" Target="https://podminky.urs.cz/item/CS_URS_2022_01/162201401" TargetMode="External" /><Relationship Id="rId9" Type="http://schemas.openxmlformats.org/officeDocument/2006/relationships/hyperlink" Target="https://podminky.urs.cz/item/CS_URS_2022_01/162201402" TargetMode="External" /><Relationship Id="rId10" Type="http://schemas.openxmlformats.org/officeDocument/2006/relationships/hyperlink" Target="https://podminky.urs.cz/item/CS_URS_2022_01/162201404" TargetMode="External" /><Relationship Id="rId11" Type="http://schemas.openxmlformats.org/officeDocument/2006/relationships/hyperlink" Target="https://podminky.urs.cz/item/CS_URS_2022_01/162201411" TargetMode="External" /><Relationship Id="rId12" Type="http://schemas.openxmlformats.org/officeDocument/2006/relationships/hyperlink" Target="https://podminky.urs.cz/item/CS_URS_2022_01/162201412" TargetMode="External" /><Relationship Id="rId13" Type="http://schemas.openxmlformats.org/officeDocument/2006/relationships/hyperlink" Target="https://podminky.urs.cz/item/CS_URS_2022_01/162201414" TargetMode="External" /><Relationship Id="rId14" Type="http://schemas.openxmlformats.org/officeDocument/2006/relationships/hyperlink" Target="https://podminky.urs.cz/item/CS_URS_2022_01/162201421" TargetMode="External" /><Relationship Id="rId15" Type="http://schemas.openxmlformats.org/officeDocument/2006/relationships/hyperlink" Target="https://podminky.urs.cz/item/CS_URS_2022_01/162201422" TargetMode="External" /><Relationship Id="rId16" Type="http://schemas.openxmlformats.org/officeDocument/2006/relationships/hyperlink" Target="https://podminky.urs.cz/item/CS_URS_2022_01/162201424" TargetMode="External" /><Relationship Id="rId17" Type="http://schemas.openxmlformats.org/officeDocument/2006/relationships/hyperlink" Target="https://podminky.urs.cz/item/CS_URS_2022_01/162301501" TargetMode="External" /><Relationship Id="rId18" Type="http://schemas.openxmlformats.org/officeDocument/2006/relationships/hyperlink" Target="https://podminky.urs.cz/item/CS_URS_2022_01/162301931" TargetMode="External" /><Relationship Id="rId19" Type="http://schemas.openxmlformats.org/officeDocument/2006/relationships/hyperlink" Target="https://podminky.urs.cz/item/CS_URS_2022_01/162301932" TargetMode="External" /><Relationship Id="rId20" Type="http://schemas.openxmlformats.org/officeDocument/2006/relationships/hyperlink" Target="https://podminky.urs.cz/item/CS_URS_2022_01/162301934" TargetMode="External" /><Relationship Id="rId21" Type="http://schemas.openxmlformats.org/officeDocument/2006/relationships/hyperlink" Target="https://podminky.urs.cz/item/CS_URS_2022_01/162301951" TargetMode="External" /><Relationship Id="rId22" Type="http://schemas.openxmlformats.org/officeDocument/2006/relationships/hyperlink" Target="https://podminky.urs.cz/item/CS_URS_2022_01/162301952" TargetMode="External" /><Relationship Id="rId23" Type="http://schemas.openxmlformats.org/officeDocument/2006/relationships/hyperlink" Target="https://podminky.urs.cz/item/CS_URS_2022_01/162301954" TargetMode="External" /><Relationship Id="rId24" Type="http://schemas.openxmlformats.org/officeDocument/2006/relationships/hyperlink" Target="https://podminky.urs.cz/item/CS_URS_2022_01/162301971" TargetMode="External" /><Relationship Id="rId25" Type="http://schemas.openxmlformats.org/officeDocument/2006/relationships/hyperlink" Target="https://podminky.urs.cz/item/CS_URS_2022_01/162301972" TargetMode="External" /><Relationship Id="rId26" Type="http://schemas.openxmlformats.org/officeDocument/2006/relationships/hyperlink" Target="https://podminky.urs.cz/item/CS_URS_2022_01/162301974" TargetMode="External" /><Relationship Id="rId27" Type="http://schemas.openxmlformats.org/officeDocument/2006/relationships/hyperlink" Target="https://podminky.urs.cz/item/CS_URS_2022_01/162301981" TargetMode="External" /><Relationship Id="rId28" Type="http://schemas.openxmlformats.org/officeDocument/2006/relationships/hyperlink" Target="https://podminky.urs.cz/item/CS_URS_2022_01/184818241" TargetMode="External" /><Relationship Id="rId29" Type="http://schemas.openxmlformats.org/officeDocument/2006/relationships/hyperlink" Target="https://podminky.urs.cz/item/CS_URS_2022_01/997013811" TargetMode="External" /><Relationship Id="rId30" Type="http://schemas.openxmlformats.org/officeDocument/2006/relationships/hyperlink" Target="https://podminky.urs.cz/item/CS_URS_2022_01/998231311" TargetMode="External" /><Relationship Id="rId3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103000" TargetMode="External" /><Relationship Id="rId2" Type="http://schemas.openxmlformats.org/officeDocument/2006/relationships/hyperlink" Target="https://podminky.urs.cz/item/CS_URS_2022_01/012303000" TargetMode="External" /><Relationship Id="rId3" Type="http://schemas.openxmlformats.org/officeDocument/2006/relationships/hyperlink" Target="https://podminky.urs.cz/item/CS_URS_2022_01/012403000" TargetMode="External" /><Relationship Id="rId4" Type="http://schemas.openxmlformats.org/officeDocument/2006/relationships/hyperlink" Target="https://podminky.urs.cz/item/CS_URS_2022_01/013254000" TargetMode="External" /><Relationship Id="rId5" Type="http://schemas.openxmlformats.org/officeDocument/2006/relationships/hyperlink" Target="https://podminky.urs.cz/item/CS_URS_2022_01/013274000" TargetMode="External" /><Relationship Id="rId6" Type="http://schemas.openxmlformats.org/officeDocument/2006/relationships/hyperlink" Target="https://podminky.urs.cz/item/CS_URS_2022_01/030001000" TargetMode="External" /><Relationship Id="rId7" Type="http://schemas.openxmlformats.org/officeDocument/2006/relationships/hyperlink" Target="https://podminky.urs.cz/item/CS_URS_2022_01/043002000" TargetMode="External" /><Relationship Id="rId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91" TargetMode="External" /><Relationship Id="rId2" Type="http://schemas.openxmlformats.org/officeDocument/2006/relationships/hyperlink" Target="https://podminky.urs.cz/item/CS_URS_2022_01/113107221" TargetMode="External" /><Relationship Id="rId3" Type="http://schemas.openxmlformats.org/officeDocument/2006/relationships/hyperlink" Target="https://podminky.urs.cz/item/CS_URS_2022_01/115101201" TargetMode="External" /><Relationship Id="rId4" Type="http://schemas.openxmlformats.org/officeDocument/2006/relationships/hyperlink" Target="https://podminky.urs.cz/item/CS_URS_2022_01/115101301" TargetMode="External" /><Relationship Id="rId5" Type="http://schemas.openxmlformats.org/officeDocument/2006/relationships/hyperlink" Target="https://podminky.urs.cz/item/CS_URS_2022_01/119002411" TargetMode="External" /><Relationship Id="rId6" Type="http://schemas.openxmlformats.org/officeDocument/2006/relationships/hyperlink" Target="https://podminky.urs.cz/item/CS_URS_2022_01/119002412" TargetMode="External" /><Relationship Id="rId7" Type="http://schemas.openxmlformats.org/officeDocument/2006/relationships/hyperlink" Target="https://podminky.urs.cz/item/CS_URS_2022_01/119003131" TargetMode="External" /><Relationship Id="rId8" Type="http://schemas.openxmlformats.org/officeDocument/2006/relationships/hyperlink" Target="https://podminky.urs.cz/item/CS_URS_2022_01/119003132" TargetMode="External" /><Relationship Id="rId9" Type="http://schemas.openxmlformats.org/officeDocument/2006/relationships/hyperlink" Target="https://podminky.urs.cz/item/CS_URS_2022_01/131213711" TargetMode="External" /><Relationship Id="rId10" Type="http://schemas.openxmlformats.org/officeDocument/2006/relationships/hyperlink" Target="https://podminky.urs.cz/item/CS_URS_2022_01/131251104" TargetMode="External" /><Relationship Id="rId11" Type="http://schemas.openxmlformats.org/officeDocument/2006/relationships/hyperlink" Target="https://podminky.urs.cz/item/CS_URS_2022_01/131313711" TargetMode="External" /><Relationship Id="rId12" Type="http://schemas.openxmlformats.org/officeDocument/2006/relationships/hyperlink" Target="https://podminky.urs.cz/item/CS_URS_2022_01/131351104" TargetMode="External" /><Relationship Id="rId13" Type="http://schemas.openxmlformats.org/officeDocument/2006/relationships/hyperlink" Target="https://podminky.urs.cz/item/CS_URS_2022_01/132251254" TargetMode="External" /><Relationship Id="rId14" Type="http://schemas.openxmlformats.org/officeDocument/2006/relationships/hyperlink" Target="https://podminky.urs.cz/item/CS_URS_2022_01/141721219" TargetMode="External" /><Relationship Id="rId15" Type="http://schemas.openxmlformats.org/officeDocument/2006/relationships/hyperlink" Target="https://podminky.urs.cz/item/CS_URS_2022_01/162751137" TargetMode="External" /><Relationship Id="rId16" Type="http://schemas.openxmlformats.org/officeDocument/2006/relationships/hyperlink" Target="https://podminky.urs.cz/item/CS_URS_2022_01/171201231" TargetMode="External" /><Relationship Id="rId17" Type="http://schemas.openxmlformats.org/officeDocument/2006/relationships/hyperlink" Target="https://podminky.urs.cz/item/CS_URS_2022_01/171251201" TargetMode="External" /><Relationship Id="rId18" Type="http://schemas.openxmlformats.org/officeDocument/2006/relationships/hyperlink" Target="https://podminky.urs.cz/item/CS_URS_2022_01/174151101" TargetMode="External" /><Relationship Id="rId19" Type="http://schemas.openxmlformats.org/officeDocument/2006/relationships/hyperlink" Target="https://podminky.urs.cz/item/CS_URS_2022_01/181151311" TargetMode="External" /><Relationship Id="rId20" Type="http://schemas.openxmlformats.org/officeDocument/2006/relationships/hyperlink" Target="https://podminky.urs.cz/item/CS_URS_2022_01/451572111" TargetMode="External" /><Relationship Id="rId21" Type="http://schemas.openxmlformats.org/officeDocument/2006/relationships/hyperlink" Target="https://podminky.urs.cz/item/CS_URS_2022_01/564731111" TargetMode="External" /><Relationship Id="rId22" Type="http://schemas.openxmlformats.org/officeDocument/2006/relationships/hyperlink" Target="https://podminky.urs.cz/item/CS_URS_2022_01/584121109" TargetMode="External" /><Relationship Id="rId23" Type="http://schemas.openxmlformats.org/officeDocument/2006/relationships/hyperlink" Target="https://podminky.urs.cz/item/CS_URS_2022_01/894411311" TargetMode="External" /><Relationship Id="rId24" Type="http://schemas.openxmlformats.org/officeDocument/2006/relationships/hyperlink" Target="https://podminky.urs.cz/item/CS_URS_2022_01/899722114" TargetMode="External" /><Relationship Id="rId25" Type="http://schemas.openxmlformats.org/officeDocument/2006/relationships/hyperlink" Target="https://podminky.urs.cz/item/CS_URS_2022_01/997221551" TargetMode="External" /><Relationship Id="rId26" Type="http://schemas.openxmlformats.org/officeDocument/2006/relationships/hyperlink" Target="https://podminky.urs.cz/item/CS_URS_2022_01/997221559" TargetMode="External" /><Relationship Id="rId27" Type="http://schemas.openxmlformats.org/officeDocument/2006/relationships/hyperlink" Target="https://podminky.urs.cz/item/CS_URS_2022_01/997221873" TargetMode="External" /><Relationship Id="rId28" Type="http://schemas.openxmlformats.org/officeDocument/2006/relationships/hyperlink" Target="https://podminky.urs.cz/item/CS_URS_2022_01/998272201" TargetMode="External" /><Relationship Id="rId29" Type="http://schemas.openxmlformats.org/officeDocument/2006/relationships/hyperlink" Target="https://podminky.urs.cz/item/CS_URS_2022_01/789234112" TargetMode="External" /><Relationship Id="rId30" Type="http://schemas.openxmlformats.org/officeDocument/2006/relationships/hyperlink" Target="https://podminky.urs.cz/item/CS_URS_2022_01/230083120" TargetMode="External" /><Relationship Id="rId31" Type="http://schemas.openxmlformats.org/officeDocument/2006/relationships/hyperlink" Target="https://podminky.urs.cz/item/CS_URS_2022_01/230120051" TargetMode="External" /><Relationship Id="rId32" Type="http://schemas.openxmlformats.org/officeDocument/2006/relationships/hyperlink" Target="https://podminky.urs.cz/item/CS_URS_2022_01/230200123" TargetMode="External" /><Relationship Id="rId33" Type="http://schemas.openxmlformats.org/officeDocument/2006/relationships/hyperlink" Target="https://podminky.urs.cz/item/CS_URS_2022_01/230200163" TargetMode="External" /><Relationship Id="rId34" Type="http://schemas.openxmlformats.org/officeDocument/2006/relationships/hyperlink" Target="https://podminky.urs.cz/item/CS_URS_2022_01/230200213" TargetMode="External" /><Relationship Id="rId35" Type="http://schemas.openxmlformats.org/officeDocument/2006/relationships/hyperlink" Target="https://podminky.urs.cz/item/CS_URS_2022_01/230201042" TargetMode="External" /><Relationship Id="rId36" Type="http://schemas.openxmlformats.org/officeDocument/2006/relationships/hyperlink" Target="https://podminky.urs.cz/item/CS_URS_2022_01/230201062" TargetMode="External" /><Relationship Id="rId37" Type="http://schemas.openxmlformats.org/officeDocument/2006/relationships/hyperlink" Target="https://podminky.urs.cz/item/CS_URS_2022_01/230201144" TargetMode="External" /><Relationship Id="rId38" Type="http://schemas.openxmlformats.org/officeDocument/2006/relationships/hyperlink" Target="https://podminky.urs.cz/item/CS_URS_2022_01/230208515" TargetMode="External" /><Relationship Id="rId39" Type="http://schemas.openxmlformats.org/officeDocument/2006/relationships/hyperlink" Target="https://podminky.urs.cz/item/CS_URS_2022_01/230210012" TargetMode="External" /><Relationship Id="rId40" Type="http://schemas.openxmlformats.org/officeDocument/2006/relationships/hyperlink" Target="https://podminky.urs.cz/item/CS_URS_2022_01/230210013" TargetMode="External" /><Relationship Id="rId41" Type="http://schemas.openxmlformats.org/officeDocument/2006/relationships/hyperlink" Target="https://podminky.urs.cz/item/CS_URS_2022_01/230210013" TargetMode="External" /><Relationship Id="rId42" Type="http://schemas.openxmlformats.org/officeDocument/2006/relationships/hyperlink" Target="https://podminky.urs.cz/item/CS_URS_2022_01/230220011" TargetMode="External" /><Relationship Id="rId43" Type="http://schemas.openxmlformats.org/officeDocument/2006/relationships/hyperlink" Target="https://podminky.urs.cz/item/CS_URS_2022_01/230220031" TargetMode="External" /><Relationship Id="rId44" Type="http://schemas.openxmlformats.org/officeDocument/2006/relationships/hyperlink" Target="https://podminky.urs.cz/item/CS_URS_2022_01/230250034" TargetMode="External" /><Relationship Id="rId45" Type="http://schemas.openxmlformats.org/officeDocument/2006/relationships/hyperlink" Target="https://podminky.urs.cz/item/CS_URS_2022_01/580506405" TargetMode="External" /><Relationship Id="rId4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103000" TargetMode="External" /><Relationship Id="rId2" Type="http://schemas.openxmlformats.org/officeDocument/2006/relationships/hyperlink" Target="https://podminky.urs.cz/item/CS_URS_2022_01/012303000" TargetMode="External" /><Relationship Id="rId3" Type="http://schemas.openxmlformats.org/officeDocument/2006/relationships/hyperlink" Target="https://podminky.urs.cz/item/CS_URS_2022_01/013254000" TargetMode="External" /><Relationship Id="rId4" Type="http://schemas.openxmlformats.org/officeDocument/2006/relationships/hyperlink" Target="https://podminky.urs.cz/item/CS_URS_2022_01/030001000" TargetMode="External" /><Relationship Id="rId5" Type="http://schemas.openxmlformats.org/officeDocument/2006/relationships/hyperlink" Target="https://podminky.urs.cz/item/CS_URS_2022_01/043154000" TargetMode="External" /><Relationship Id="rId6" Type="http://schemas.openxmlformats.org/officeDocument/2006/relationships/hyperlink" Target="https://podminky.urs.cz/item/CS_URS_2022_01/072103011" TargetMode="External" /><Relationship Id="rId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91" TargetMode="External" /><Relationship Id="rId2" Type="http://schemas.openxmlformats.org/officeDocument/2006/relationships/hyperlink" Target="https://podminky.urs.cz/item/CS_URS_2022_01/113107221" TargetMode="External" /><Relationship Id="rId3" Type="http://schemas.openxmlformats.org/officeDocument/2006/relationships/hyperlink" Target="https://podminky.urs.cz/item/CS_URS_2022_01/115101201" TargetMode="External" /><Relationship Id="rId4" Type="http://schemas.openxmlformats.org/officeDocument/2006/relationships/hyperlink" Target="https://podminky.urs.cz/item/CS_URS_2022_01/115101301" TargetMode="External" /><Relationship Id="rId5" Type="http://schemas.openxmlformats.org/officeDocument/2006/relationships/hyperlink" Target="https://podminky.urs.cz/item/CS_URS_2022_01/119003131" TargetMode="External" /><Relationship Id="rId6" Type="http://schemas.openxmlformats.org/officeDocument/2006/relationships/hyperlink" Target="https://podminky.urs.cz/item/CS_URS_2022_01/119003132" TargetMode="External" /><Relationship Id="rId7" Type="http://schemas.openxmlformats.org/officeDocument/2006/relationships/hyperlink" Target="https://podminky.urs.cz/item/CS_URS_2022_01/131213711" TargetMode="External" /><Relationship Id="rId8" Type="http://schemas.openxmlformats.org/officeDocument/2006/relationships/hyperlink" Target="https://podminky.urs.cz/item/CS_URS_2022_01/131251104" TargetMode="External" /><Relationship Id="rId9" Type="http://schemas.openxmlformats.org/officeDocument/2006/relationships/hyperlink" Target="https://podminky.urs.cz/item/CS_URS_2022_01/131313711" TargetMode="External" /><Relationship Id="rId10" Type="http://schemas.openxmlformats.org/officeDocument/2006/relationships/hyperlink" Target="https://podminky.urs.cz/item/CS_URS_2022_01/131351104" TargetMode="External" /><Relationship Id="rId11" Type="http://schemas.openxmlformats.org/officeDocument/2006/relationships/hyperlink" Target="https://podminky.urs.cz/item/CS_URS_2022_01/132251254" TargetMode="External" /><Relationship Id="rId12" Type="http://schemas.openxmlformats.org/officeDocument/2006/relationships/hyperlink" Target="https://podminky.urs.cz/item/CS_URS_2022_01/132351254" TargetMode="External" /><Relationship Id="rId13" Type="http://schemas.openxmlformats.org/officeDocument/2006/relationships/hyperlink" Target="https://podminky.urs.cz/item/CS_URS_2022_01/141721224" TargetMode="External" /><Relationship Id="rId14" Type="http://schemas.openxmlformats.org/officeDocument/2006/relationships/hyperlink" Target="https://podminky.urs.cz/item/CS_URS_2022_01/162751137" TargetMode="External" /><Relationship Id="rId15" Type="http://schemas.openxmlformats.org/officeDocument/2006/relationships/hyperlink" Target="https://podminky.urs.cz/item/CS_URS_2022_01/171201231" TargetMode="External" /><Relationship Id="rId16" Type="http://schemas.openxmlformats.org/officeDocument/2006/relationships/hyperlink" Target="https://podminky.urs.cz/item/CS_URS_2022_01/171251201" TargetMode="External" /><Relationship Id="rId17" Type="http://schemas.openxmlformats.org/officeDocument/2006/relationships/hyperlink" Target="https://podminky.urs.cz/item/CS_URS_2022_01/174151101" TargetMode="External" /><Relationship Id="rId18" Type="http://schemas.openxmlformats.org/officeDocument/2006/relationships/hyperlink" Target="https://podminky.urs.cz/item/CS_URS_2022_01/181151311" TargetMode="External" /><Relationship Id="rId19" Type="http://schemas.openxmlformats.org/officeDocument/2006/relationships/hyperlink" Target="https://podminky.urs.cz/item/CS_URS_2022_01/451572111" TargetMode="External" /><Relationship Id="rId20" Type="http://schemas.openxmlformats.org/officeDocument/2006/relationships/hyperlink" Target="https://podminky.urs.cz/item/CS_URS_2022_01/564731111" TargetMode="External" /><Relationship Id="rId21" Type="http://schemas.openxmlformats.org/officeDocument/2006/relationships/hyperlink" Target="https://podminky.urs.cz/item/CS_URS_2022_01/584121109" TargetMode="External" /><Relationship Id="rId22" Type="http://schemas.openxmlformats.org/officeDocument/2006/relationships/hyperlink" Target="https://podminky.urs.cz/item/CS_URS_2022_01/894411311" TargetMode="External" /><Relationship Id="rId23" Type="http://schemas.openxmlformats.org/officeDocument/2006/relationships/hyperlink" Target="https://podminky.urs.cz/item/CS_URS_2022_01/899722114" TargetMode="External" /><Relationship Id="rId24" Type="http://schemas.openxmlformats.org/officeDocument/2006/relationships/hyperlink" Target="https://podminky.urs.cz/item/CS_URS_2022_01/997221551" TargetMode="External" /><Relationship Id="rId25" Type="http://schemas.openxmlformats.org/officeDocument/2006/relationships/hyperlink" Target="https://podminky.urs.cz/item/CS_URS_2022_01/997221559" TargetMode="External" /><Relationship Id="rId26" Type="http://schemas.openxmlformats.org/officeDocument/2006/relationships/hyperlink" Target="https://podminky.urs.cz/item/CS_URS_2022_01/997221873" TargetMode="External" /><Relationship Id="rId27" Type="http://schemas.openxmlformats.org/officeDocument/2006/relationships/hyperlink" Target="https://podminky.urs.cz/item/CS_URS_2022_01/998272201" TargetMode="External" /><Relationship Id="rId28" Type="http://schemas.openxmlformats.org/officeDocument/2006/relationships/hyperlink" Target="https://podminky.urs.cz/item/CS_URS_2022_01/789234112" TargetMode="External" /><Relationship Id="rId29" Type="http://schemas.openxmlformats.org/officeDocument/2006/relationships/hyperlink" Target="https://podminky.urs.cz/item/CS_URS_2022_01/230083171" TargetMode="External" /><Relationship Id="rId30" Type="http://schemas.openxmlformats.org/officeDocument/2006/relationships/hyperlink" Target="https://podminky.urs.cz/item/CS_URS_2022_01/230120051" TargetMode="External" /><Relationship Id="rId31" Type="http://schemas.openxmlformats.org/officeDocument/2006/relationships/hyperlink" Target="https://podminky.urs.cz/item/CS_URS_2022_01/230200128" TargetMode="External" /><Relationship Id="rId32" Type="http://schemas.openxmlformats.org/officeDocument/2006/relationships/hyperlink" Target="https://podminky.urs.cz/item/CS_URS_2022_01/230201165" TargetMode="External" /><Relationship Id="rId33" Type="http://schemas.openxmlformats.org/officeDocument/2006/relationships/hyperlink" Target="https://podminky.urs.cz/item/CS_URS_2022_01/230201171" TargetMode="External" /><Relationship Id="rId34" Type="http://schemas.openxmlformats.org/officeDocument/2006/relationships/hyperlink" Target="https://podminky.urs.cz/item/CS_URS_2022_01/230210012" TargetMode="External" /><Relationship Id="rId35" Type="http://schemas.openxmlformats.org/officeDocument/2006/relationships/hyperlink" Target="https://podminky.urs.cz/item/CS_URS_2022_01/230210013" TargetMode="External" /><Relationship Id="rId36" Type="http://schemas.openxmlformats.org/officeDocument/2006/relationships/hyperlink" Target="https://podminky.urs.cz/item/CS_URS_2022_01/230210013" TargetMode="External" /><Relationship Id="rId37" Type="http://schemas.openxmlformats.org/officeDocument/2006/relationships/hyperlink" Target="https://podminky.urs.cz/item/CS_URS_2022_01/230220011" TargetMode="External" /><Relationship Id="rId38" Type="http://schemas.openxmlformats.org/officeDocument/2006/relationships/hyperlink" Target="https://podminky.urs.cz/item/CS_URS_2022_01/230220031" TargetMode="External" /><Relationship Id="rId39" Type="http://schemas.openxmlformats.org/officeDocument/2006/relationships/hyperlink" Target="https://podminky.urs.cz/item/CS_URS_2022_01/230250034" TargetMode="External" /><Relationship Id="rId40" Type="http://schemas.openxmlformats.org/officeDocument/2006/relationships/hyperlink" Target="https://podminky.urs.cz/item/CS_URS_2022_01/580506405" TargetMode="External" /><Relationship Id="rId4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002000" TargetMode="External" /><Relationship Id="rId2" Type="http://schemas.openxmlformats.org/officeDocument/2006/relationships/hyperlink" Target="https://podminky.urs.cz/item/CS_URS_2022_01/013254000" TargetMode="External" /><Relationship Id="rId3" Type="http://schemas.openxmlformats.org/officeDocument/2006/relationships/hyperlink" Target="https://podminky.urs.cz/item/CS_URS_2022_01/030001000" TargetMode="External" /><Relationship Id="rId4" Type="http://schemas.openxmlformats.org/officeDocument/2006/relationships/hyperlink" Target="https://podminky.urs.cz/item/CS_URS_2022_01/043154000" TargetMode="External" /><Relationship Id="rId5" Type="http://schemas.openxmlformats.org/officeDocument/2006/relationships/hyperlink" Target="https://podminky.urs.cz/item/CS_URS_2022_01/045002000" TargetMode="External" /><Relationship Id="rId6" Type="http://schemas.openxmlformats.org/officeDocument/2006/relationships/hyperlink" Target="https://podminky.urs.cz/item/CS_URS_2022_01/072103011" TargetMode="External" /><Relationship Id="rId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210101233" TargetMode="External" /><Relationship Id="rId2" Type="http://schemas.openxmlformats.org/officeDocument/2006/relationships/hyperlink" Target="https://podminky.urs.cz/item/CS_URS_2022_01/210812001" TargetMode="External" /><Relationship Id="rId3" Type="http://schemas.openxmlformats.org/officeDocument/2006/relationships/hyperlink" Target="https://podminky.urs.cz/item/CS_URS_2022_01/210812011" TargetMode="External" /><Relationship Id="rId4" Type="http://schemas.openxmlformats.org/officeDocument/2006/relationships/hyperlink" Target="https://podminky.urs.cz/item/CS_URS_2022_01/210812031" TargetMode="External" /><Relationship Id="rId5" Type="http://schemas.openxmlformats.org/officeDocument/2006/relationships/hyperlink" Target="https://podminky.urs.cz/item/CS_URS_2022_01/210812033" TargetMode="External" /><Relationship Id="rId6" Type="http://schemas.openxmlformats.org/officeDocument/2006/relationships/hyperlink" Target="https://podminky.urs.cz/item/CS_URS_2022_01/230250024" TargetMode="External" /><Relationship Id="rId7" Type="http://schemas.openxmlformats.org/officeDocument/2006/relationships/hyperlink" Target="https://podminky.urs.cz/item/CS_URS_2022_01/230250037" TargetMode="External" /><Relationship Id="rId8" Type="http://schemas.openxmlformats.org/officeDocument/2006/relationships/hyperlink" Target="https://podminky.urs.cz/item/CS_URS_2022_01/230250038" TargetMode="External" /><Relationship Id="rId9" Type="http://schemas.openxmlformats.org/officeDocument/2006/relationships/hyperlink" Target="https://podminky.urs.cz/item/CS_URS_2022_01/460010023" TargetMode="External" /><Relationship Id="rId10" Type="http://schemas.openxmlformats.org/officeDocument/2006/relationships/hyperlink" Target="https://podminky.urs.cz/item/CS_URS_2022_01/460171273" TargetMode="External" /><Relationship Id="rId11" Type="http://schemas.openxmlformats.org/officeDocument/2006/relationships/hyperlink" Target="https://podminky.urs.cz/item/CS_URS_2022_01/460451283" TargetMode="External" /><Relationship Id="rId12" Type="http://schemas.openxmlformats.org/officeDocument/2006/relationships/hyperlink" Target="https://podminky.urs.cz/item/CS_URS_2022_01/460541122" TargetMode="External" /><Relationship Id="rId13" Type="http://schemas.openxmlformats.org/officeDocument/2006/relationships/hyperlink" Target="https://podminky.urs.cz/item/CS_URS_2022_01/460581131" TargetMode="External" /><Relationship Id="rId14" Type="http://schemas.openxmlformats.org/officeDocument/2006/relationships/hyperlink" Target="https://podminky.urs.cz/item/CS_URS_2022_01/460661112" TargetMode="External" /><Relationship Id="rId15" Type="http://schemas.openxmlformats.org/officeDocument/2006/relationships/hyperlink" Target="https://podminky.urs.cz/item/CS_URS_2022_01/460671113" TargetMode="External" /><Relationship Id="rId16" Type="http://schemas.openxmlformats.org/officeDocument/2006/relationships/hyperlink" Target="https://podminky.urs.cz/item/CS_URS_2022_01/460791214" TargetMode="External" /><Relationship Id="rId17" Type="http://schemas.openxmlformats.org/officeDocument/2006/relationships/hyperlink" Target="https://podminky.urs.cz/item/CS_URS_2022_01/469981111" TargetMode="External" /><Relationship Id="rId1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002000" TargetMode="External" /><Relationship Id="rId2" Type="http://schemas.openxmlformats.org/officeDocument/2006/relationships/hyperlink" Target="https://podminky.urs.cz/item/CS_URS_2022_01/013254000" TargetMode="External" /><Relationship Id="rId3" Type="http://schemas.openxmlformats.org/officeDocument/2006/relationships/hyperlink" Target="https://podminky.urs.cz/item/CS_URS_2022_01/030001000" TargetMode="External" /><Relationship Id="rId4" Type="http://schemas.openxmlformats.org/officeDocument/2006/relationships/hyperlink" Target="https://podminky.urs.cz/item/CS_URS_2022_01/043154000" TargetMode="External" /><Relationship Id="rId5" Type="http://schemas.openxmlformats.org/officeDocument/2006/relationships/hyperlink" Target="https://podminky.urs.cz/item/CS_URS_2022_01/045002000" TargetMode="External" /><Relationship Id="rId6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32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36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36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36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38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40</v>
      </c>
      <c r="AO17" s="24"/>
      <c r="AP17" s="24"/>
      <c r="AQ17" s="24"/>
      <c r="AR17" s="22"/>
      <c r="BE17" s="33"/>
      <c r="BS17" s="19" t="s">
        <v>41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43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45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50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51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52</v>
      </c>
      <c r="E29" s="50"/>
      <c r="F29" s="34" t="s">
        <v>53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54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56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59</v>
      </c>
      <c r="U35" s="57"/>
      <c r="V35" s="57"/>
      <c r="W35" s="57"/>
      <c r="X35" s="59" t="s">
        <v>60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61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SKD87F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II/203 Vejprnice - Tlučná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1. 2. 2022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SÚS Plzeňského kraje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37</v>
      </c>
      <c r="AJ49" s="43"/>
      <c r="AK49" s="43"/>
      <c r="AL49" s="43"/>
      <c r="AM49" s="76" t="str">
        <f>IF(E17="","",E17)</f>
        <v>Projekční kancelář Ing.Škubalová</v>
      </c>
      <c r="AN49" s="67"/>
      <c r="AO49" s="67"/>
      <c r="AP49" s="67"/>
      <c r="AQ49" s="43"/>
      <c r="AR49" s="47"/>
      <c r="AS49" s="77" t="s">
        <v>62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35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42</v>
      </c>
      <c r="AJ50" s="43"/>
      <c r="AK50" s="43"/>
      <c r="AL50" s="43"/>
      <c r="AM50" s="76" t="str">
        <f>IF(E20="","",E20)</f>
        <v>Straka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63</v>
      </c>
      <c r="D52" s="90"/>
      <c r="E52" s="90"/>
      <c r="F52" s="90"/>
      <c r="G52" s="90"/>
      <c r="H52" s="91"/>
      <c r="I52" s="92" t="s">
        <v>64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65</v>
      </c>
      <c r="AH52" s="90"/>
      <c r="AI52" s="90"/>
      <c r="AJ52" s="90"/>
      <c r="AK52" s="90"/>
      <c r="AL52" s="90"/>
      <c r="AM52" s="90"/>
      <c r="AN52" s="92" t="s">
        <v>66</v>
      </c>
      <c r="AO52" s="90"/>
      <c r="AP52" s="90"/>
      <c r="AQ52" s="94" t="s">
        <v>67</v>
      </c>
      <c r="AR52" s="47"/>
      <c r="AS52" s="95" t="s">
        <v>68</v>
      </c>
      <c r="AT52" s="96" t="s">
        <v>69</v>
      </c>
      <c r="AU52" s="96" t="s">
        <v>70</v>
      </c>
      <c r="AV52" s="96" t="s">
        <v>71</v>
      </c>
      <c r="AW52" s="96" t="s">
        <v>72</v>
      </c>
      <c r="AX52" s="96" t="s">
        <v>73</v>
      </c>
      <c r="AY52" s="96" t="s">
        <v>74</v>
      </c>
      <c r="AZ52" s="96" t="s">
        <v>75</v>
      </c>
      <c r="BA52" s="96" t="s">
        <v>76</v>
      </c>
      <c r="BB52" s="96" t="s">
        <v>77</v>
      </c>
      <c r="BC52" s="96" t="s">
        <v>78</v>
      </c>
      <c r="BD52" s="97" t="s">
        <v>79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80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ROUND(SUM(AG55:AG63),2)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32</v>
      </c>
      <c r="AR54" s="107"/>
      <c r="AS54" s="108">
        <f>ROUND(SUM(AS55:AS63),2)</f>
        <v>0</v>
      </c>
      <c r="AT54" s="109">
        <f>ROUND(SUM(AV54:AW54),2)</f>
        <v>0</v>
      </c>
      <c r="AU54" s="110">
        <f>ROUND(SUM(AU55:AU63),5)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ROUND(SUM(AZ55:AZ63),2)</f>
        <v>0</v>
      </c>
      <c r="BA54" s="109">
        <f>ROUND(SUM(BA55:BA63),2)</f>
        <v>0</v>
      </c>
      <c r="BB54" s="109">
        <f>ROUND(SUM(BB55:BB63),2)</f>
        <v>0</v>
      </c>
      <c r="BC54" s="109">
        <f>ROUND(SUM(BC55:BC63),2)</f>
        <v>0</v>
      </c>
      <c r="BD54" s="111">
        <f>ROUND(SUM(BD55:BD63),2)</f>
        <v>0</v>
      </c>
      <c r="BE54" s="6"/>
      <c r="BS54" s="112" t="s">
        <v>81</v>
      </c>
      <c r="BT54" s="112" t="s">
        <v>82</v>
      </c>
      <c r="BU54" s="113" t="s">
        <v>83</v>
      </c>
      <c r="BV54" s="112" t="s">
        <v>84</v>
      </c>
      <c r="BW54" s="112" t="s">
        <v>5</v>
      </c>
      <c r="BX54" s="112" t="s">
        <v>85</v>
      </c>
      <c r="CL54" s="112" t="s">
        <v>19</v>
      </c>
    </row>
    <row r="55" s="7" customFormat="1" ht="24.75" customHeight="1">
      <c r="A55" s="114" t="s">
        <v>86</v>
      </c>
      <c r="B55" s="115"/>
      <c r="C55" s="116"/>
      <c r="D55" s="117" t="s">
        <v>87</v>
      </c>
      <c r="E55" s="117"/>
      <c r="F55" s="117"/>
      <c r="G55" s="117"/>
      <c r="H55" s="117"/>
      <c r="I55" s="118"/>
      <c r="J55" s="117" t="s">
        <v>88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'SKD8701 - SO 101 Komunikace'!J30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89</v>
      </c>
      <c r="AR55" s="121"/>
      <c r="AS55" s="122">
        <v>0</v>
      </c>
      <c r="AT55" s="123">
        <f>ROUND(SUM(AV55:AW55),2)</f>
        <v>0</v>
      </c>
      <c r="AU55" s="124">
        <f>'SKD8701 - SO 101 Komunikace'!P88</f>
        <v>0</v>
      </c>
      <c r="AV55" s="123">
        <f>'SKD8701 - SO 101 Komunikace'!J33</f>
        <v>0</v>
      </c>
      <c r="AW55" s="123">
        <f>'SKD8701 - SO 101 Komunikace'!J34</f>
        <v>0</v>
      </c>
      <c r="AX55" s="123">
        <f>'SKD8701 - SO 101 Komunikace'!J35</f>
        <v>0</v>
      </c>
      <c r="AY55" s="123">
        <f>'SKD8701 - SO 101 Komunikace'!J36</f>
        <v>0</v>
      </c>
      <c r="AZ55" s="123">
        <f>'SKD8701 - SO 101 Komunikace'!F33</f>
        <v>0</v>
      </c>
      <c r="BA55" s="123">
        <f>'SKD8701 - SO 101 Komunikace'!F34</f>
        <v>0</v>
      </c>
      <c r="BB55" s="123">
        <f>'SKD8701 - SO 101 Komunikace'!F35</f>
        <v>0</v>
      </c>
      <c r="BC55" s="123">
        <f>'SKD8701 - SO 101 Komunikace'!F36</f>
        <v>0</v>
      </c>
      <c r="BD55" s="125">
        <f>'SKD8701 - SO 101 Komunikace'!F37</f>
        <v>0</v>
      </c>
      <c r="BE55" s="7"/>
      <c r="BT55" s="126" t="s">
        <v>90</v>
      </c>
      <c r="BV55" s="126" t="s">
        <v>84</v>
      </c>
      <c r="BW55" s="126" t="s">
        <v>91</v>
      </c>
      <c r="BX55" s="126" t="s">
        <v>5</v>
      </c>
      <c r="CL55" s="126" t="s">
        <v>19</v>
      </c>
      <c r="CM55" s="126" t="s">
        <v>21</v>
      </c>
    </row>
    <row r="56" s="7" customFormat="1" ht="24.75" customHeight="1">
      <c r="A56" s="114" t="s">
        <v>86</v>
      </c>
      <c r="B56" s="115"/>
      <c r="C56" s="116"/>
      <c r="D56" s="117" t="s">
        <v>92</v>
      </c>
      <c r="E56" s="117"/>
      <c r="F56" s="117"/>
      <c r="G56" s="117"/>
      <c r="H56" s="117"/>
      <c r="I56" s="118"/>
      <c r="J56" s="117" t="s">
        <v>93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'SKD8702 - SO 101 b  Kácen...'!J30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89</v>
      </c>
      <c r="AR56" s="121"/>
      <c r="AS56" s="122">
        <v>0</v>
      </c>
      <c r="AT56" s="123">
        <f>ROUND(SUM(AV56:AW56),2)</f>
        <v>0</v>
      </c>
      <c r="AU56" s="124">
        <f>'SKD8702 - SO 101 b  Kácen...'!P83</f>
        <v>0</v>
      </c>
      <c r="AV56" s="123">
        <f>'SKD8702 - SO 101 b  Kácen...'!J33</f>
        <v>0</v>
      </c>
      <c r="AW56" s="123">
        <f>'SKD8702 - SO 101 b  Kácen...'!J34</f>
        <v>0</v>
      </c>
      <c r="AX56" s="123">
        <f>'SKD8702 - SO 101 b  Kácen...'!J35</f>
        <v>0</v>
      </c>
      <c r="AY56" s="123">
        <f>'SKD8702 - SO 101 b  Kácen...'!J36</f>
        <v>0</v>
      </c>
      <c r="AZ56" s="123">
        <f>'SKD8702 - SO 101 b  Kácen...'!F33</f>
        <v>0</v>
      </c>
      <c r="BA56" s="123">
        <f>'SKD8702 - SO 101 b  Kácen...'!F34</f>
        <v>0</v>
      </c>
      <c r="BB56" s="123">
        <f>'SKD8702 - SO 101 b  Kácen...'!F35</f>
        <v>0</v>
      </c>
      <c r="BC56" s="123">
        <f>'SKD8702 - SO 101 b  Kácen...'!F36</f>
        <v>0</v>
      </c>
      <c r="BD56" s="125">
        <f>'SKD8702 - SO 101 b  Kácen...'!F37</f>
        <v>0</v>
      </c>
      <c r="BE56" s="7"/>
      <c r="BT56" s="126" t="s">
        <v>90</v>
      </c>
      <c r="BV56" s="126" t="s">
        <v>84</v>
      </c>
      <c r="BW56" s="126" t="s">
        <v>94</v>
      </c>
      <c r="BX56" s="126" t="s">
        <v>5</v>
      </c>
      <c r="CL56" s="126" t="s">
        <v>19</v>
      </c>
      <c r="CM56" s="126" t="s">
        <v>21</v>
      </c>
    </row>
    <row r="57" s="7" customFormat="1" ht="24.75" customHeight="1">
      <c r="A57" s="114" t="s">
        <v>86</v>
      </c>
      <c r="B57" s="115"/>
      <c r="C57" s="116"/>
      <c r="D57" s="117" t="s">
        <v>95</v>
      </c>
      <c r="E57" s="117"/>
      <c r="F57" s="117"/>
      <c r="G57" s="117"/>
      <c r="H57" s="117"/>
      <c r="I57" s="118"/>
      <c r="J57" s="117" t="s">
        <v>96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'SKD8703 - VON SO 101'!J30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89</v>
      </c>
      <c r="AR57" s="121"/>
      <c r="AS57" s="122">
        <v>0</v>
      </c>
      <c r="AT57" s="123">
        <f>ROUND(SUM(AV57:AW57),2)</f>
        <v>0</v>
      </c>
      <c r="AU57" s="124">
        <f>'SKD8703 - VON SO 101'!P84</f>
        <v>0</v>
      </c>
      <c r="AV57" s="123">
        <f>'SKD8703 - VON SO 101'!J33</f>
        <v>0</v>
      </c>
      <c r="AW57" s="123">
        <f>'SKD8703 - VON SO 101'!J34</f>
        <v>0</v>
      </c>
      <c r="AX57" s="123">
        <f>'SKD8703 - VON SO 101'!J35</f>
        <v>0</v>
      </c>
      <c r="AY57" s="123">
        <f>'SKD8703 - VON SO 101'!J36</f>
        <v>0</v>
      </c>
      <c r="AZ57" s="123">
        <f>'SKD8703 - VON SO 101'!F33</f>
        <v>0</v>
      </c>
      <c r="BA57" s="123">
        <f>'SKD8703 - VON SO 101'!F34</f>
        <v>0</v>
      </c>
      <c r="BB57" s="123">
        <f>'SKD8703 - VON SO 101'!F35</f>
        <v>0</v>
      </c>
      <c r="BC57" s="123">
        <f>'SKD8703 - VON SO 101'!F36</f>
        <v>0</v>
      </c>
      <c r="BD57" s="125">
        <f>'SKD8703 - VON SO 101'!F37</f>
        <v>0</v>
      </c>
      <c r="BE57" s="7"/>
      <c r="BT57" s="126" t="s">
        <v>90</v>
      </c>
      <c r="BV57" s="126" t="s">
        <v>84</v>
      </c>
      <c r="BW57" s="126" t="s">
        <v>97</v>
      </c>
      <c r="BX57" s="126" t="s">
        <v>5</v>
      </c>
      <c r="CL57" s="126" t="s">
        <v>19</v>
      </c>
      <c r="CM57" s="126" t="s">
        <v>21</v>
      </c>
    </row>
    <row r="58" s="7" customFormat="1" ht="24.75" customHeight="1">
      <c r="A58" s="114" t="s">
        <v>86</v>
      </c>
      <c r="B58" s="115"/>
      <c r="C58" s="116"/>
      <c r="D58" s="117" t="s">
        <v>98</v>
      </c>
      <c r="E58" s="117"/>
      <c r="F58" s="117"/>
      <c r="G58" s="117"/>
      <c r="H58" s="117"/>
      <c r="I58" s="118"/>
      <c r="J58" s="117" t="s">
        <v>99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'SKD8704 - SO 501.1 Přelož...'!J30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89</v>
      </c>
      <c r="AR58" s="121"/>
      <c r="AS58" s="122">
        <v>0</v>
      </c>
      <c r="AT58" s="123">
        <f>ROUND(SUM(AV58:AW58),2)</f>
        <v>0</v>
      </c>
      <c r="AU58" s="124">
        <f>'SKD8704 - SO 501.1 Přelož...'!P91</f>
        <v>0</v>
      </c>
      <c r="AV58" s="123">
        <f>'SKD8704 - SO 501.1 Přelož...'!J33</f>
        <v>0</v>
      </c>
      <c r="AW58" s="123">
        <f>'SKD8704 - SO 501.1 Přelož...'!J34</f>
        <v>0</v>
      </c>
      <c r="AX58" s="123">
        <f>'SKD8704 - SO 501.1 Přelož...'!J35</f>
        <v>0</v>
      </c>
      <c r="AY58" s="123">
        <f>'SKD8704 - SO 501.1 Přelož...'!J36</f>
        <v>0</v>
      </c>
      <c r="AZ58" s="123">
        <f>'SKD8704 - SO 501.1 Přelož...'!F33</f>
        <v>0</v>
      </c>
      <c r="BA58" s="123">
        <f>'SKD8704 - SO 501.1 Přelož...'!F34</f>
        <v>0</v>
      </c>
      <c r="BB58" s="123">
        <f>'SKD8704 - SO 501.1 Přelož...'!F35</f>
        <v>0</v>
      </c>
      <c r="BC58" s="123">
        <f>'SKD8704 - SO 501.1 Přelož...'!F36</f>
        <v>0</v>
      </c>
      <c r="BD58" s="125">
        <f>'SKD8704 - SO 501.1 Přelož...'!F37</f>
        <v>0</v>
      </c>
      <c r="BE58" s="7"/>
      <c r="BT58" s="126" t="s">
        <v>90</v>
      </c>
      <c r="BV58" s="126" t="s">
        <v>84</v>
      </c>
      <c r="BW58" s="126" t="s">
        <v>100</v>
      </c>
      <c r="BX58" s="126" t="s">
        <v>5</v>
      </c>
      <c r="CL58" s="126" t="s">
        <v>19</v>
      </c>
      <c r="CM58" s="126" t="s">
        <v>21</v>
      </c>
    </row>
    <row r="59" s="7" customFormat="1" ht="24.75" customHeight="1">
      <c r="A59" s="114" t="s">
        <v>86</v>
      </c>
      <c r="B59" s="115"/>
      <c r="C59" s="116"/>
      <c r="D59" s="117" t="s">
        <v>101</v>
      </c>
      <c r="E59" s="117"/>
      <c r="F59" s="117"/>
      <c r="G59" s="117"/>
      <c r="H59" s="117"/>
      <c r="I59" s="118"/>
      <c r="J59" s="117" t="s">
        <v>102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'SKD8705 - VON SO 501.1'!J30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89</v>
      </c>
      <c r="AR59" s="121"/>
      <c r="AS59" s="122">
        <v>0</v>
      </c>
      <c r="AT59" s="123">
        <f>ROUND(SUM(AV59:AW59),2)</f>
        <v>0</v>
      </c>
      <c r="AU59" s="124">
        <f>'SKD8705 - VON SO 501.1'!P84</f>
        <v>0</v>
      </c>
      <c r="AV59" s="123">
        <f>'SKD8705 - VON SO 501.1'!J33</f>
        <v>0</v>
      </c>
      <c r="AW59" s="123">
        <f>'SKD8705 - VON SO 501.1'!J34</f>
        <v>0</v>
      </c>
      <c r="AX59" s="123">
        <f>'SKD8705 - VON SO 501.1'!J35</f>
        <v>0</v>
      </c>
      <c r="AY59" s="123">
        <f>'SKD8705 - VON SO 501.1'!J36</f>
        <v>0</v>
      </c>
      <c r="AZ59" s="123">
        <f>'SKD8705 - VON SO 501.1'!F33</f>
        <v>0</v>
      </c>
      <c r="BA59" s="123">
        <f>'SKD8705 - VON SO 501.1'!F34</f>
        <v>0</v>
      </c>
      <c r="BB59" s="123">
        <f>'SKD8705 - VON SO 501.1'!F35</f>
        <v>0</v>
      </c>
      <c r="BC59" s="123">
        <f>'SKD8705 - VON SO 501.1'!F36</f>
        <v>0</v>
      </c>
      <c r="BD59" s="125">
        <f>'SKD8705 - VON SO 501.1'!F37</f>
        <v>0</v>
      </c>
      <c r="BE59" s="7"/>
      <c r="BT59" s="126" t="s">
        <v>90</v>
      </c>
      <c r="BV59" s="126" t="s">
        <v>84</v>
      </c>
      <c r="BW59" s="126" t="s">
        <v>103</v>
      </c>
      <c r="BX59" s="126" t="s">
        <v>5</v>
      </c>
      <c r="CL59" s="126" t="s">
        <v>19</v>
      </c>
      <c r="CM59" s="126" t="s">
        <v>21</v>
      </c>
    </row>
    <row r="60" s="7" customFormat="1" ht="24.75" customHeight="1">
      <c r="A60" s="114" t="s">
        <v>86</v>
      </c>
      <c r="B60" s="115"/>
      <c r="C60" s="116"/>
      <c r="D60" s="117" t="s">
        <v>104</v>
      </c>
      <c r="E60" s="117"/>
      <c r="F60" s="117"/>
      <c r="G60" s="117"/>
      <c r="H60" s="117"/>
      <c r="I60" s="118"/>
      <c r="J60" s="117" t="s">
        <v>105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'SKD8706 - SO 501.2 Přelož...'!J30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89</v>
      </c>
      <c r="AR60" s="121"/>
      <c r="AS60" s="122">
        <v>0</v>
      </c>
      <c r="AT60" s="123">
        <f>ROUND(SUM(AV60:AW60),2)</f>
        <v>0</v>
      </c>
      <c r="AU60" s="124">
        <f>'SKD8706 - SO 501.2 Přelož...'!P91</f>
        <v>0</v>
      </c>
      <c r="AV60" s="123">
        <f>'SKD8706 - SO 501.2 Přelož...'!J33</f>
        <v>0</v>
      </c>
      <c r="AW60" s="123">
        <f>'SKD8706 - SO 501.2 Přelož...'!J34</f>
        <v>0</v>
      </c>
      <c r="AX60" s="123">
        <f>'SKD8706 - SO 501.2 Přelož...'!J35</f>
        <v>0</v>
      </c>
      <c r="AY60" s="123">
        <f>'SKD8706 - SO 501.2 Přelož...'!J36</f>
        <v>0</v>
      </c>
      <c r="AZ60" s="123">
        <f>'SKD8706 - SO 501.2 Přelož...'!F33</f>
        <v>0</v>
      </c>
      <c r="BA60" s="123">
        <f>'SKD8706 - SO 501.2 Přelož...'!F34</f>
        <v>0</v>
      </c>
      <c r="BB60" s="123">
        <f>'SKD8706 - SO 501.2 Přelož...'!F35</f>
        <v>0</v>
      </c>
      <c r="BC60" s="123">
        <f>'SKD8706 - SO 501.2 Přelož...'!F36</f>
        <v>0</v>
      </c>
      <c r="BD60" s="125">
        <f>'SKD8706 - SO 501.2 Přelož...'!F37</f>
        <v>0</v>
      </c>
      <c r="BE60" s="7"/>
      <c r="BT60" s="126" t="s">
        <v>90</v>
      </c>
      <c r="BV60" s="126" t="s">
        <v>84</v>
      </c>
      <c r="BW60" s="126" t="s">
        <v>106</v>
      </c>
      <c r="BX60" s="126" t="s">
        <v>5</v>
      </c>
      <c r="CL60" s="126" t="s">
        <v>19</v>
      </c>
      <c r="CM60" s="126" t="s">
        <v>21</v>
      </c>
    </row>
    <row r="61" s="7" customFormat="1" ht="24.75" customHeight="1">
      <c r="A61" s="114" t="s">
        <v>86</v>
      </c>
      <c r="B61" s="115"/>
      <c r="C61" s="116"/>
      <c r="D61" s="117" t="s">
        <v>107</v>
      </c>
      <c r="E61" s="117"/>
      <c r="F61" s="117"/>
      <c r="G61" s="117"/>
      <c r="H61" s="117"/>
      <c r="I61" s="118"/>
      <c r="J61" s="117" t="s">
        <v>108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'SKD8707 - VON SO 501.2'!J30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89</v>
      </c>
      <c r="AR61" s="121"/>
      <c r="AS61" s="122">
        <v>0</v>
      </c>
      <c r="AT61" s="123">
        <f>ROUND(SUM(AV61:AW61),2)</f>
        <v>0</v>
      </c>
      <c r="AU61" s="124">
        <f>'SKD8707 - VON SO 501.2'!P84</f>
        <v>0</v>
      </c>
      <c r="AV61" s="123">
        <f>'SKD8707 - VON SO 501.2'!J33</f>
        <v>0</v>
      </c>
      <c r="AW61" s="123">
        <f>'SKD8707 - VON SO 501.2'!J34</f>
        <v>0</v>
      </c>
      <c r="AX61" s="123">
        <f>'SKD8707 - VON SO 501.2'!J35</f>
        <v>0</v>
      </c>
      <c r="AY61" s="123">
        <f>'SKD8707 - VON SO 501.2'!J36</f>
        <v>0</v>
      </c>
      <c r="AZ61" s="123">
        <f>'SKD8707 - VON SO 501.2'!F33</f>
        <v>0</v>
      </c>
      <c r="BA61" s="123">
        <f>'SKD8707 - VON SO 501.2'!F34</f>
        <v>0</v>
      </c>
      <c r="BB61" s="123">
        <f>'SKD8707 - VON SO 501.2'!F35</f>
        <v>0</v>
      </c>
      <c r="BC61" s="123">
        <f>'SKD8707 - VON SO 501.2'!F36</f>
        <v>0</v>
      </c>
      <c r="BD61" s="125">
        <f>'SKD8707 - VON SO 501.2'!F37</f>
        <v>0</v>
      </c>
      <c r="BE61" s="7"/>
      <c r="BT61" s="126" t="s">
        <v>90</v>
      </c>
      <c r="BV61" s="126" t="s">
        <v>84</v>
      </c>
      <c r="BW61" s="126" t="s">
        <v>109</v>
      </c>
      <c r="BX61" s="126" t="s">
        <v>5</v>
      </c>
      <c r="CL61" s="126" t="s">
        <v>19</v>
      </c>
      <c r="CM61" s="126" t="s">
        <v>21</v>
      </c>
    </row>
    <row r="62" s="7" customFormat="1" ht="24.75" customHeight="1">
      <c r="A62" s="114" t="s">
        <v>86</v>
      </c>
      <c r="B62" s="115"/>
      <c r="C62" s="116"/>
      <c r="D62" s="117" t="s">
        <v>110</v>
      </c>
      <c r="E62" s="117"/>
      <c r="F62" s="117"/>
      <c r="G62" s="117"/>
      <c r="H62" s="117"/>
      <c r="I62" s="118"/>
      <c r="J62" s="117" t="s">
        <v>111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'SKD8708 - SO 501.3  Přelo...'!J30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89</v>
      </c>
      <c r="AR62" s="121"/>
      <c r="AS62" s="122">
        <v>0</v>
      </c>
      <c r="AT62" s="123">
        <f>ROUND(SUM(AV62:AW62),2)</f>
        <v>0</v>
      </c>
      <c r="AU62" s="124">
        <f>'SKD8708 - SO 501.3  Přelo...'!P83</f>
        <v>0</v>
      </c>
      <c r="AV62" s="123">
        <f>'SKD8708 - SO 501.3  Přelo...'!J33</f>
        <v>0</v>
      </c>
      <c r="AW62" s="123">
        <f>'SKD8708 - SO 501.3  Přelo...'!J34</f>
        <v>0</v>
      </c>
      <c r="AX62" s="123">
        <f>'SKD8708 - SO 501.3  Přelo...'!J35</f>
        <v>0</v>
      </c>
      <c r="AY62" s="123">
        <f>'SKD8708 - SO 501.3  Přelo...'!J36</f>
        <v>0</v>
      </c>
      <c r="AZ62" s="123">
        <f>'SKD8708 - SO 501.3  Přelo...'!F33</f>
        <v>0</v>
      </c>
      <c r="BA62" s="123">
        <f>'SKD8708 - SO 501.3  Přelo...'!F34</f>
        <v>0</v>
      </c>
      <c r="BB62" s="123">
        <f>'SKD8708 - SO 501.3  Přelo...'!F35</f>
        <v>0</v>
      </c>
      <c r="BC62" s="123">
        <f>'SKD8708 - SO 501.3  Přelo...'!F36</f>
        <v>0</v>
      </c>
      <c r="BD62" s="125">
        <f>'SKD8708 - SO 501.3  Přelo...'!F37</f>
        <v>0</v>
      </c>
      <c r="BE62" s="7"/>
      <c r="BT62" s="126" t="s">
        <v>90</v>
      </c>
      <c r="BV62" s="126" t="s">
        <v>84</v>
      </c>
      <c r="BW62" s="126" t="s">
        <v>112</v>
      </c>
      <c r="BX62" s="126" t="s">
        <v>5</v>
      </c>
      <c r="CL62" s="126" t="s">
        <v>19</v>
      </c>
      <c r="CM62" s="126" t="s">
        <v>21</v>
      </c>
    </row>
    <row r="63" s="7" customFormat="1" ht="24.75" customHeight="1">
      <c r="A63" s="114" t="s">
        <v>86</v>
      </c>
      <c r="B63" s="115"/>
      <c r="C63" s="116"/>
      <c r="D63" s="117" t="s">
        <v>113</v>
      </c>
      <c r="E63" s="117"/>
      <c r="F63" s="117"/>
      <c r="G63" s="117"/>
      <c r="H63" s="117"/>
      <c r="I63" s="118"/>
      <c r="J63" s="117" t="s">
        <v>114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'SKD8709 - VON SO 501.3'!J30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89</v>
      </c>
      <c r="AR63" s="121"/>
      <c r="AS63" s="127">
        <v>0</v>
      </c>
      <c r="AT63" s="128">
        <f>ROUND(SUM(AV63:AW63),2)</f>
        <v>0</v>
      </c>
      <c r="AU63" s="129">
        <f>'SKD8709 - VON SO 501.3'!P83</f>
        <v>0</v>
      </c>
      <c r="AV63" s="128">
        <f>'SKD8709 - VON SO 501.3'!J33</f>
        <v>0</v>
      </c>
      <c r="AW63" s="128">
        <f>'SKD8709 - VON SO 501.3'!J34</f>
        <v>0</v>
      </c>
      <c r="AX63" s="128">
        <f>'SKD8709 - VON SO 501.3'!J35</f>
        <v>0</v>
      </c>
      <c r="AY63" s="128">
        <f>'SKD8709 - VON SO 501.3'!J36</f>
        <v>0</v>
      </c>
      <c r="AZ63" s="128">
        <f>'SKD8709 - VON SO 501.3'!F33</f>
        <v>0</v>
      </c>
      <c r="BA63" s="128">
        <f>'SKD8709 - VON SO 501.3'!F34</f>
        <v>0</v>
      </c>
      <c r="BB63" s="128">
        <f>'SKD8709 - VON SO 501.3'!F35</f>
        <v>0</v>
      </c>
      <c r="BC63" s="128">
        <f>'SKD8709 - VON SO 501.3'!F36</f>
        <v>0</v>
      </c>
      <c r="BD63" s="130">
        <f>'SKD8709 - VON SO 501.3'!F37</f>
        <v>0</v>
      </c>
      <c r="BE63" s="7"/>
      <c r="BT63" s="126" t="s">
        <v>90</v>
      </c>
      <c r="BV63" s="126" t="s">
        <v>84</v>
      </c>
      <c r="BW63" s="126" t="s">
        <v>115</v>
      </c>
      <c r="BX63" s="126" t="s">
        <v>5</v>
      </c>
      <c r="CL63" s="126" t="s">
        <v>19</v>
      </c>
      <c r="CM63" s="126" t="s">
        <v>21</v>
      </c>
    </row>
    <row r="64" s="2" customFormat="1" ht="30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47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</row>
  </sheetData>
  <sheetProtection sheet="1" formatColumns="0" formatRows="0" objects="1" scenarios="1" spinCount="100000" saltValue="J7SoEAiCAUAxt2Suy+i3qlc6+0U13Kg++S2SP4e6ybGD10PVbDRJB6EunPTcoyF2YE+A7yAchn/+9wkS6/Hrgw==" hashValue="1cH3FNaRr9QlWBtQVCiB7//tf7AFKoEKcTrQ9fdTq/u+RfnOqOuEunf5aMjwJ1vJtaDKwnf/h317G7IsSI48YA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KD8701 - SO 101 Komunikace'!C2" display="/"/>
    <hyperlink ref="A56" location="'SKD8702 - SO 101 b  Kácen...'!C2" display="/"/>
    <hyperlink ref="A57" location="'SKD8703 - VON SO 101'!C2" display="/"/>
    <hyperlink ref="A58" location="'SKD8704 - SO 501.1 Přelož...'!C2" display="/"/>
    <hyperlink ref="A59" location="'SKD8705 - VON SO 501.1'!C2" display="/"/>
    <hyperlink ref="A60" location="'SKD8706 - SO 501.2 Přelož...'!C2" display="/"/>
    <hyperlink ref="A61" location="'SKD8707 - VON SO 501.2'!C2" display="/"/>
    <hyperlink ref="A62" location="'SKD8708 - SO 501.3  Přelo...'!C2" display="/"/>
    <hyperlink ref="A63" location="'SKD8709 - VON SO 501.3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21</v>
      </c>
    </row>
    <row r="4" s="1" customFormat="1" ht="24.96" customHeight="1">
      <c r="B4" s="22"/>
      <c r="D4" s="133" t="s">
        <v>116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II/203 Vejprnice - Tlučná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117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118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1. 2. 2022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40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43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45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48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50</v>
      </c>
      <c r="G32" s="41"/>
      <c r="H32" s="41"/>
      <c r="I32" s="148" t="s">
        <v>49</v>
      </c>
      <c r="J32" s="148" t="s">
        <v>51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52</v>
      </c>
      <c r="E33" s="135" t="s">
        <v>53</v>
      </c>
      <c r="F33" s="150">
        <f>ROUND((SUM(BE88:BE814)),  2)</f>
        <v>0</v>
      </c>
      <c r="G33" s="41"/>
      <c r="H33" s="41"/>
      <c r="I33" s="151">
        <v>0.20999999999999999</v>
      </c>
      <c r="J33" s="150">
        <f>ROUND(((SUM(BE88:BE814))*I33),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54</v>
      </c>
      <c r="F34" s="150">
        <f>ROUND((SUM(BF88:BF814)),  2)</f>
        <v>0</v>
      </c>
      <c r="G34" s="41"/>
      <c r="H34" s="41"/>
      <c r="I34" s="151">
        <v>0.14999999999999999</v>
      </c>
      <c r="J34" s="150">
        <f>ROUND(((SUM(BF88:BF814))*I34),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55</v>
      </c>
      <c r="F35" s="150">
        <f>ROUND((SUM(BG88:BG814)),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56</v>
      </c>
      <c r="F36" s="150">
        <f>ROUND((SUM(BH88:BH814)),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57</v>
      </c>
      <c r="F37" s="150">
        <f>ROUND((SUM(BI88:BI814)),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58</v>
      </c>
      <c r="E39" s="154"/>
      <c r="F39" s="154"/>
      <c r="G39" s="155" t="s">
        <v>59</v>
      </c>
      <c r="H39" s="156" t="s">
        <v>60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II/203 Vejprnice - Tlučná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SKD8701 - SO 101 Komunikace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1. 2. 2022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SÚS Plzeňského kraje</v>
      </c>
      <c r="G54" s="43"/>
      <c r="H54" s="43"/>
      <c r="I54" s="34" t="s">
        <v>37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120</v>
      </c>
      <c r="D57" s="165"/>
      <c r="E57" s="165"/>
      <c r="F57" s="165"/>
      <c r="G57" s="165"/>
      <c r="H57" s="165"/>
      <c r="I57" s="165"/>
      <c r="J57" s="166" t="s">
        <v>121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80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122</v>
      </c>
    </row>
    <row r="60" s="9" customFormat="1" ht="24.96" customHeight="1">
      <c r="A60" s="9"/>
      <c r="B60" s="168"/>
      <c r="C60" s="169"/>
      <c r="D60" s="170" t="s">
        <v>123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124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125</v>
      </c>
      <c r="E62" s="177"/>
      <c r="F62" s="177"/>
      <c r="G62" s="177"/>
      <c r="H62" s="177"/>
      <c r="I62" s="177"/>
      <c r="J62" s="178">
        <f>J240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126</v>
      </c>
      <c r="E63" s="177"/>
      <c r="F63" s="177"/>
      <c r="G63" s="177"/>
      <c r="H63" s="177"/>
      <c r="I63" s="177"/>
      <c r="J63" s="178">
        <f>J273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127</v>
      </c>
      <c r="E64" s="177"/>
      <c r="F64" s="177"/>
      <c r="G64" s="177"/>
      <c r="H64" s="177"/>
      <c r="I64" s="177"/>
      <c r="J64" s="178">
        <f>J309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128</v>
      </c>
      <c r="E65" s="177"/>
      <c r="F65" s="177"/>
      <c r="G65" s="177"/>
      <c r="H65" s="177"/>
      <c r="I65" s="177"/>
      <c r="J65" s="178">
        <f>J485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129</v>
      </c>
      <c r="E66" s="177"/>
      <c r="F66" s="177"/>
      <c r="G66" s="177"/>
      <c r="H66" s="177"/>
      <c r="I66" s="177"/>
      <c r="J66" s="178">
        <f>J491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130</v>
      </c>
      <c r="E67" s="177"/>
      <c r="F67" s="177"/>
      <c r="G67" s="177"/>
      <c r="H67" s="177"/>
      <c r="I67" s="177"/>
      <c r="J67" s="178">
        <f>J719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131</v>
      </c>
      <c r="E68" s="177"/>
      <c r="F68" s="177"/>
      <c r="G68" s="177"/>
      <c r="H68" s="177"/>
      <c r="I68" s="177"/>
      <c r="J68" s="178">
        <f>J812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5" t="s">
        <v>132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II/203 Vejprnice - Tlučná</v>
      </c>
      <c r="F78" s="34"/>
      <c r="G78" s="34"/>
      <c r="H78" s="34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117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SKD8701 - SO 101 Komunikace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22</v>
      </c>
      <c r="D82" s="43"/>
      <c r="E82" s="43"/>
      <c r="F82" s="29" t="str">
        <f>F12</f>
        <v xml:space="preserve"> </v>
      </c>
      <c r="G82" s="43"/>
      <c r="H82" s="43"/>
      <c r="I82" s="34" t="s">
        <v>24</v>
      </c>
      <c r="J82" s="75" t="str">
        <f>IF(J12="","",J12)</f>
        <v>1. 2. 2022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4" t="s">
        <v>30</v>
      </c>
      <c r="D84" s="43"/>
      <c r="E84" s="43"/>
      <c r="F84" s="29" t="str">
        <f>E15</f>
        <v>SÚS Plzeňského kraje</v>
      </c>
      <c r="G84" s="43"/>
      <c r="H84" s="43"/>
      <c r="I84" s="34" t="s">
        <v>37</v>
      </c>
      <c r="J84" s="39" t="str">
        <f>E21</f>
        <v>Projekční kancelář Ing.Škubalová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4" t="s">
        <v>35</v>
      </c>
      <c r="D85" s="43"/>
      <c r="E85" s="43"/>
      <c r="F85" s="29" t="str">
        <f>IF(E18="","",E18)</f>
        <v>Vyplň údaj</v>
      </c>
      <c r="G85" s="43"/>
      <c r="H85" s="43"/>
      <c r="I85" s="34" t="s">
        <v>42</v>
      </c>
      <c r="J85" s="39" t="str">
        <f>E24</f>
        <v>Straka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133</v>
      </c>
      <c r="D87" s="183" t="s">
        <v>67</v>
      </c>
      <c r="E87" s="183" t="s">
        <v>63</v>
      </c>
      <c r="F87" s="183" t="s">
        <v>64</v>
      </c>
      <c r="G87" s="183" t="s">
        <v>134</v>
      </c>
      <c r="H87" s="183" t="s">
        <v>135</v>
      </c>
      <c r="I87" s="183" t="s">
        <v>136</v>
      </c>
      <c r="J87" s="183" t="s">
        <v>121</v>
      </c>
      <c r="K87" s="184" t="s">
        <v>137</v>
      </c>
      <c r="L87" s="185"/>
      <c r="M87" s="95" t="s">
        <v>32</v>
      </c>
      <c r="N87" s="96" t="s">
        <v>52</v>
      </c>
      <c r="O87" s="96" t="s">
        <v>138</v>
      </c>
      <c r="P87" s="96" t="s">
        <v>139</v>
      </c>
      <c r="Q87" s="96" t="s">
        <v>140</v>
      </c>
      <c r="R87" s="96" t="s">
        <v>141</v>
      </c>
      <c r="S87" s="96" t="s">
        <v>142</v>
      </c>
      <c r="T87" s="97" t="s">
        <v>143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144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</f>
        <v>0</v>
      </c>
      <c r="Q88" s="99"/>
      <c r="R88" s="188">
        <f>R89</f>
        <v>4173.0168858999996</v>
      </c>
      <c r="S88" s="99"/>
      <c r="T88" s="189">
        <f>T89</f>
        <v>7309.8596999999991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81</v>
      </c>
      <c r="AU88" s="19" t="s">
        <v>122</v>
      </c>
      <c r="BK88" s="190">
        <f>BK89</f>
        <v>0</v>
      </c>
    </row>
    <row r="89" s="12" customFormat="1" ht="25.92" customHeight="1">
      <c r="A89" s="12"/>
      <c r="B89" s="191"/>
      <c r="C89" s="192"/>
      <c r="D89" s="193" t="s">
        <v>81</v>
      </c>
      <c r="E89" s="194" t="s">
        <v>145</v>
      </c>
      <c r="F89" s="194" t="s">
        <v>146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P90+P240+P273+P309+P485+P491+P719+P812</f>
        <v>0</v>
      </c>
      <c r="Q89" s="199"/>
      <c r="R89" s="200">
        <f>R90+R240+R273+R309+R485+R491+R719+R812</f>
        <v>4173.0168858999996</v>
      </c>
      <c r="S89" s="199"/>
      <c r="T89" s="201">
        <f>T90+T240+T273+T309+T485+T491+T719+T812</f>
        <v>7309.8596999999991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90</v>
      </c>
      <c r="AT89" s="203" t="s">
        <v>81</v>
      </c>
      <c r="AU89" s="203" t="s">
        <v>82</v>
      </c>
      <c r="AY89" s="202" t="s">
        <v>147</v>
      </c>
      <c r="BK89" s="204">
        <f>BK90+BK240+BK273+BK309+BK485+BK491+BK719+BK812</f>
        <v>0</v>
      </c>
    </row>
    <row r="90" s="12" customFormat="1" ht="22.8" customHeight="1">
      <c r="A90" s="12"/>
      <c r="B90" s="191"/>
      <c r="C90" s="192"/>
      <c r="D90" s="193" t="s">
        <v>81</v>
      </c>
      <c r="E90" s="205" t="s">
        <v>90</v>
      </c>
      <c r="F90" s="205" t="s">
        <v>148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SUM(P91:P239)</f>
        <v>0</v>
      </c>
      <c r="Q90" s="199"/>
      <c r="R90" s="200">
        <f>SUM(R91:R239)</f>
        <v>2671.1783</v>
      </c>
      <c r="S90" s="199"/>
      <c r="T90" s="201">
        <f>SUM(T91:T239)</f>
        <v>6443.2801999999992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90</v>
      </c>
      <c r="AT90" s="203" t="s">
        <v>81</v>
      </c>
      <c r="AU90" s="203" t="s">
        <v>90</v>
      </c>
      <c r="AY90" s="202" t="s">
        <v>147</v>
      </c>
      <c r="BK90" s="204">
        <f>SUM(BK91:BK239)</f>
        <v>0</v>
      </c>
    </row>
    <row r="91" s="2" customFormat="1" ht="37.8" customHeight="1">
      <c r="A91" s="41"/>
      <c r="B91" s="42"/>
      <c r="C91" s="207" t="s">
        <v>90</v>
      </c>
      <c r="D91" s="207" t="s">
        <v>149</v>
      </c>
      <c r="E91" s="208" t="s">
        <v>150</v>
      </c>
      <c r="F91" s="209" t="s">
        <v>151</v>
      </c>
      <c r="G91" s="210" t="s">
        <v>152</v>
      </c>
      <c r="H91" s="211">
        <v>119</v>
      </c>
      <c r="I91" s="212"/>
      <c r="J91" s="213">
        <f>ROUND(I91*H91,2)</f>
        <v>0</v>
      </c>
      <c r="K91" s="209" t="s">
        <v>153</v>
      </c>
      <c r="L91" s="47"/>
      <c r="M91" s="214" t="s">
        <v>32</v>
      </c>
      <c r="N91" s="215" t="s">
        <v>53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0.26000000000000001</v>
      </c>
      <c r="T91" s="217">
        <f>S91*H91</f>
        <v>30.940000000000001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154</v>
      </c>
      <c r="AT91" s="218" t="s">
        <v>149</v>
      </c>
      <c r="AU91" s="218" t="s">
        <v>21</v>
      </c>
      <c r="AY91" s="19" t="s">
        <v>147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90</v>
      </c>
      <c r="BK91" s="219">
        <f>ROUND(I91*H91,2)</f>
        <v>0</v>
      </c>
      <c r="BL91" s="19" t="s">
        <v>154</v>
      </c>
      <c r="BM91" s="218" t="s">
        <v>155</v>
      </c>
    </row>
    <row r="92" s="2" customFormat="1">
      <c r="A92" s="41"/>
      <c r="B92" s="42"/>
      <c r="C92" s="43"/>
      <c r="D92" s="220" t="s">
        <v>156</v>
      </c>
      <c r="E92" s="43"/>
      <c r="F92" s="221" t="s">
        <v>157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156</v>
      </c>
      <c r="AU92" s="19" t="s">
        <v>21</v>
      </c>
    </row>
    <row r="93" s="13" customFormat="1">
      <c r="A93" s="13"/>
      <c r="B93" s="225"/>
      <c r="C93" s="226"/>
      <c r="D93" s="227" t="s">
        <v>158</v>
      </c>
      <c r="E93" s="228" t="s">
        <v>32</v>
      </c>
      <c r="F93" s="229" t="s">
        <v>159</v>
      </c>
      <c r="G93" s="226"/>
      <c r="H93" s="230">
        <v>119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158</v>
      </c>
      <c r="AU93" s="236" t="s">
        <v>21</v>
      </c>
      <c r="AV93" s="13" t="s">
        <v>21</v>
      </c>
      <c r="AW93" s="13" t="s">
        <v>41</v>
      </c>
      <c r="AX93" s="13" t="s">
        <v>82</v>
      </c>
      <c r="AY93" s="236" t="s">
        <v>147</v>
      </c>
    </row>
    <row r="94" s="14" customFormat="1">
      <c r="A94" s="14"/>
      <c r="B94" s="237"/>
      <c r="C94" s="238"/>
      <c r="D94" s="227" t="s">
        <v>158</v>
      </c>
      <c r="E94" s="239" t="s">
        <v>32</v>
      </c>
      <c r="F94" s="240" t="s">
        <v>160</v>
      </c>
      <c r="G94" s="238"/>
      <c r="H94" s="239" t="s">
        <v>32</v>
      </c>
      <c r="I94" s="241"/>
      <c r="J94" s="238"/>
      <c r="K94" s="238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158</v>
      </c>
      <c r="AU94" s="246" t="s">
        <v>21</v>
      </c>
      <c r="AV94" s="14" t="s">
        <v>90</v>
      </c>
      <c r="AW94" s="14" t="s">
        <v>41</v>
      </c>
      <c r="AX94" s="14" t="s">
        <v>82</v>
      </c>
      <c r="AY94" s="246" t="s">
        <v>147</v>
      </c>
    </row>
    <row r="95" s="15" customFormat="1">
      <c r="A95" s="15"/>
      <c r="B95" s="247"/>
      <c r="C95" s="248"/>
      <c r="D95" s="227" t="s">
        <v>158</v>
      </c>
      <c r="E95" s="249" t="s">
        <v>32</v>
      </c>
      <c r="F95" s="250" t="s">
        <v>161</v>
      </c>
      <c r="G95" s="248"/>
      <c r="H95" s="251">
        <v>119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7" t="s">
        <v>158</v>
      </c>
      <c r="AU95" s="257" t="s">
        <v>21</v>
      </c>
      <c r="AV95" s="15" t="s">
        <v>154</v>
      </c>
      <c r="AW95" s="15" t="s">
        <v>41</v>
      </c>
      <c r="AX95" s="15" t="s">
        <v>90</v>
      </c>
      <c r="AY95" s="257" t="s">
        <v>147</v>
      </c>
    </row>
    <row r="96" s="2" customFormat="1" ht="37.8" customHeight="1">
      <c r="A96" s="41"/>
      <c r="B96" s="42"/>
      <c r="C96" s="207" t="s">
        <v>21</v>
      </c>
      <c r="D96" s="207" t="s">
        <v>149</v>
      </c>
      <c r="E96" s="208" t="s">
        <v>162</v>
      </c>
      <c r="F96" s="209" t="s">
        <v>163</v>
      </c>
      <c r="G96" s="210" t="s">
        <v>152</v>
      </c>
      <c r="H96" s="211">
        <v>74.120000000000005</v>
      </c>
      <c r="I96" s="212"/>
      <c r="J96" s="213">
        <f>ROUND(I96*H96,2)</f>
        <v>0</v>
      </c>
      <c r="K96" s="209" t="s">
        <v>153</v>
      </c>
      <c r="L96" s="47"/>
      <c r="M96" s="214" t="s">
        <v>32</v>
      </c>
      <c r="N96" s="215" t="s">
        <v>53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0.75</v>
      </c>
      <c r="T96" s="217">
        <f>S96*H96</f>
        <v>55.590000000000003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154</v>
      </c>
      <c r="AT96" s="218" t="s">
        <v>149</v>
      </c>
      <c r="AU96" s="218" t="s">
        <v>21</v>
      </c>
      <c r="AY96" s="19" t="s">
        <v>147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90</v>
      </c>
      <c r="BK96" s="219">
        <f>ROUND(I96*H96,2)</f>
        <v>0</v>
      </c>
      <c r="BL96" s="19" t="s">
        <v>154</v>
      </c>
      <c r="BM96" s="218" t="s">
        <v>164</v>
      </c>
    </row>
    <row r="97" s="2" customFormat="1">
      <c r="A97" s="41"/>
      <c r="B97" s="42"/>
      <c r="C97" s="43"/>
      <c r="D97" s="220" t="s">
        <v>156</v>
      </c>
      <c r="E97" s="43"/>
      <c r="F97" s="221" t="s">
        <v>165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156</v>
      </c>
      <c r="AU97" s="19" t="s">
        <v>21</v>
      </c>
    </row>
    <row r="98" s="13" customFormat="1">
      <c r="A98" s="13"/>
      <c r="B98" s="225"/>
      <c r="C98" s="226"/>
      <c r="D98" s="227" t="s">
        <v>158</v>
      </c>
      <c r="E98" s="228" t="s">
        <v>32</v>
      </c>
      <c r="F98" s="229" t="s">
        <v>166</v>
      </c>
      <c r="G98" s="226"/>
      <c r="H98" s="230">
        <v>74.120000000000005</v>
      </c>
      <c r="I98" s="231"/>
      <c r="J98" s="226"/>
      <c r="K98" s="226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158</v>
      </c>
      <c r="AU98" s="236" t="s">
        <v>21</v>
      </c>
      <c r="AV98" s="13" t="s">
        <v>21</v>
      </c>
      <c r="AW98" s="13" t="s">
        <v>41</v>
      </c>
      <c r="AX98" s="13" t="s">
        <v>82</v>
      </c>
      <c r="AY98" s="236" t="s">
        <v>147</v>
      </c>
    </row>
    <row r="99" s="14" customFormat="1">
      <c r="A99" s="14"/>
      <c r="B99" s="237"/>
      <c r="C99" s="238"/>
      <c r="D99" s="227" t="s">
        <v>158</v>
      </c>
      <c r="E99" s="239" t="s">
        <v>32</v>
      </c>
      <c r="F99" s="240" t="s">
        <v>167</v>
      </c>
      <c r="G99" s="238"/>
      <c r="H99" s="239" t="s">
        <v>32</v>
      </c>
      <c r="I99" s="241"/>
      <c r="J99" s="238"/>
      <c r="K99" s="238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158</v>
      </c>
      <c r="AU99" s="246" t="s">
        <v>21</v>
      </c>
      <c r="AV99" s="14" t="s">
        <v>90</v>
      </c>
      <c r="AW99" s="14" t="s">
        <v>41</v>
      </c>
      <c r="AX99" s="14" t="s">
        <v>82</v>
      </c>
      <c r="AY99" s="246" t="s">
        <v>147</v>
      </c>
    </row>
    <row r="100" s="15" customFormat="1">
      <c r="A100" s="15"/>
      <c r="B100" s="247"/>
      <c r="C100" s="248"/>
      <c r="D100" s="227" t="s">
        <v>158</v>
      </c>
      <c r="E100" s="249" t="s">
        <v>32</v>
      </c>
      <c r="F100" s="250" t="s">
        <v>161</v>
      </c>
      <c r="G100" s="248"/>
      <c r="H100" s="251">
        <v>74.120000000000005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7" t="s">
        <v>158</v>
      </c>
      <c r="AU100" s="257" t="s">
        <v>21</v>
      </c>
      <c r="AV100" s="15" t="s">
        <v>154</v>
      </c>
      <c r="AW100" s="15" t="s">
        <v>41</v>
      </c>
      <c r="AX100" s="15" t="s">
        <v>90</v>
      </c>
      <c r="AY100" s="257" t="s">
        <v>147</v>
      </c>
    </row>
    <row r="101" s="2" customFormat="1" ht="37.8" customHeight="1">
      <c r="A101" s="41"/>
      <c r="B101" s="42"/>
      <c r="C101" s="207" t="s">
        <v>168</v>
      </c>
      <c r="D101" s="207" t="s">
        <v>149</v>
      </c>
      <c r="E101" s="208" t="s">
        <v>169</v>
      </c>
      <c r="F101" s="209" t="s">
        <v>170</v>
      </c>
      <c r="G101" s="210" t="s">
        <v>152</v>
      </c>
      <c r="H101" s="211">
        <v>3455.4000000000001</v>
      </c>
      <c r="I101" s="212"/>
      <c r="J101" s="213">
        <f>ROUND(I101*H101,2)</f>
        <v>0</v>
      </c>
      <c r="K101" s="209" t="s">
        <v>153</v>
      </c>
      <c r="L101" s="47"/>
      <c r="M101" s="214" t="s">
        <v>32</v>
      </c>
      <c r="N101" s="215" t="s">
        <v>53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0.28999999999999998</v>
      </c>
      <c r="T101" s="217">
        <f>S101*H101</f>
        <v>1002.0659999999999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154</v>
      </c>
      <c r="AT101" s="218" t="s">
        <v>149</v>
      </c>
      <c r="AU101" s="218" t="s">
        <v>21</v>
      </c>
      <c r="AY101" s="19" t="s">
        <v>147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90</v>
      </c>
      <c r="BK101" s="219">
        <f>ROUND(I101*H101,2)</f>
        <v>0</v>
      </c>
      <c r="BL101" s="19" t="s">
        <v>154</v>
      </c>
      <c r="BM101" s="218" t="s">
        <v>171</v>
      </c>
    </row>
    <row r="102" s="2" customFormat="1">
      <c r="A102" s="41"/>
      <c r="B102" s="42"/>
      <c r="C102" s="43"/>
      <c r="D102" s="220" t="s">
        <v>156</v>
      </c>
      <c r="E102" s="43"/>
      <c r="F102" s="221" t="s">
        <v>172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156</v>
      </c>
      <c r="AU102" s="19" t="s">
        <v>21</v>
      </c>
    </row>
    <row r="103" s="13" customFormat="1">
      <c r="A103" s="13"/>
      <c r="B103" s="225"/>
      <c r="C103" s="226"/>
      <c r="D103" s="227" t="s">
        <v>158</v>
      </c>
      <c r="E103" s="228" t="s">
        <v>32</v>
      </c>
      <c r="F103" s="229" t="s">
        <v>173</v>
      </c>
      <c r="G103" s="226"/>
      <c r="H103" s="230">
        <v>3455.4000000000001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158</v>
      </c>
      <c r="AU103" s="236" t="s">
        <v>21</v>
      </c>
      <c r="AV103" s="13" t="s">
        <v>21</v>
      </c>
      <c r="AW103" s="13" t="s">
        <v>41</v>
      </c>
      <c r="AX103" s="13" t="s">
        <v>82</v>
      </c>
      <c r="AY103" s="236" t="s">
        <v>147</v>
      </c>
    </row>
    <row r="104" s="14" customFormat="1">
      <c r="A104" s="14"/>
      <c r="B104" s="237"/>
      <c r="C104" s="238"/>
      <c r="D104" s="227" t="s">
        <v>158</v>
      </c>
      <c r="E104" s="239" t="s">
        <v>32</v>
      </c>
      <c r="F104" s="240" t="s">
        <v>167</v>
      </c>
      <c r="G104" s="238"/>
      <c r="H104" s="239" t="s">
        <v>32</v>
      </c>
      <c r="I104" s="241"/>
      <c r="J104" s="238"/>
      <c r="K104" s="238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158</v>
      </c>
      <c r="AU104" s="246" t="s">
        <v>21</v>
      </c>
      <c r="AV104" s="14" t="s">
        <v>90</v>
      </c>
      <c r="AW104" s="14" t="s">
        <v>41</v>
      </c>
      <c r="AX104" s="14" t="s">
        <v>82</v>
      </c>
      <c r="AY104" s="246" t="s">
        <v>147</v>
      </c>
    </row>
    <row r="105" s="15" customFormat="1">
      <c r="A105" s="15"/>
      <c r="B105" s="247"/>
      <c r="C105" s="248"/>
      <c r="D105" s="227" t="s">
        <v>158</v>
      </c>
      <c r="E105" s="249" t="s">
        <v>32</v>
      </c>
      <c r="F105" s="250" t="s">
        <v>161</v>
      </c>
      <c r="G105" s="248"/>
      <c r="H105" s="251">
        <v>3455.4000000000001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7" t="s">
        <v>158</v>
      </c>
      <c r="AU105" s="257" t="s">
        <v>21</v>
      </c>
      <c r="AV105" s="15" t="s">
        <v>154</v>
      </c>
      <c r="AW105" s="15" t="s">
        <v>41</v>
      </c>
      <c r="AX105" s="15" t="s">
        <v>90</v>
      </c>
      <c r="AY105" s="257" t="s">
        <v>147</v>
      </c>
    </row>
    <row r="106" s="2" customFormat="1" ht="33" customHeight="1">
      <c r="A106" s="41"/>
      <c r="B106" s="42"/>
      <c r="C106" s="207" t="s">
        <v>154</v>
      </c>
      <c r="D106" s="207" t="s">
        <v>149</v>
      </c>
      <c r="E106" s="208" t="s">
        <v>174</v>
      </c>
      <c r="F106" s="209" t="s">
        <v>175</v>
      </c>
      <c r="G106" s="210" t="s">
        <v>152</v>
      </c>
      <c r="H106" s="211">
        <v>3455.4000000000001</v>
      </c>
      <c r="I106" s="212"/>
      <c r="J106" s="213">
        <f>ROUND(I106*H106,2)</f>
        <v>0</v>
      </c>
      <c r="K106" s="209" t="s">
        <v>153</v>
      </c>
      <c r="L106" s="47"/>
      <c r="M106" s="214" t="s">
        <v>32</v>
      </c>
      <c r="N106" s="215" t="s">
        <v>53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0.098000000000000004</v>
      </c>
      <c r="T106" s="217">
        <f>S106*H106</f>
        <v>338.62920000000003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154</v>
      </c>
      <c r="AT106" s="218" t="s">
        <v>149</v>
      </c>
      <c r="AU106" s="218" t="s">
        <v>21</v>
      </c>
      <c r="AY106" s="19" t="s">
        <v>147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90</v>
      </c>
      <c r="BK106" s="219">
        <f>ROUND(I106*H106,2)</f>
        <v>0</v>
      </c>
      <c r="BL106" s="19" t="s">
        <v>154</v>
      </c>
      <c r="BM106" s="218" t="s">
        <v>176</v>
      </c>
    </row>
    <row r="107" s="2" customFormat="1">
      <c r="A107" s="41"/>
      <c r="B107" s="42"/>
      <c r="C107" s="43"/>
      <c r="D107" s="220" t="s">
        <v>156</v>
      </c>
      <c r="E107" s="43"/>
      <c r="F107" s="221" t="s">
        <v>177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156</v>
      </c>
      <c r="AU107" s="19" t="s">
        <v>21</v>
      </c>
    </row>
    <row r="108" s="13" customFormat="1">
      <c r="A108" s="13"/>
      <c r="B108" s="225"/>
      <c r="C108" s="226"/>
      <c r="D108" s="227" t="s">
        <v>158</v>
      </c>
      <c r="E108" s="228" t="s">
        <v>32</v>
      </c>
      <c r="F108" s="229" t="s">
        <v>173</v>
      </c>
      <c r="G108" s="226"/>
      <c r="H108" s="230">
        <v>3455.4000000000001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158</v>
      </c>
      <c r="AU108" s="236" t="s">
        <v>21</v>
      </c>
      <c r="AV108" s="13" t="s">
        <v>21</v>
      </c>
      <c r="AW108" s="13" t="s">
        <v>41</v>
      </c>
      <c r="AX108" s="13" t="s">
        <v>82</v>
      </c>
      <c r="AY108" s="236" t="s">
        <v>147</v>
      </c>
    </row>
    <row r="109" s="14" customFormat="1">
      <c r="A109" s="14"/>
      <c r="B109" s="237"/>
      <c r="C109" s="238"/>
      <c r="D109" s="227" t="s">
        <v>158</v>
      </c>
      <c r="E109" s="239" t="s">
        <v>32</v>
      </c>
      <c r="F109" s="240" t="s">
        <v>178</v>
      </c>
      <c r="G109" s="238"/>
      <c r="H109" s="239" t="s">
        <v>32</v>
      </c>
      <c r="I109" s="241"/>
      <c r="J109" s="238"/>
      <c r="K109" s="238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158</v>
      </c>
      <c r="AU109" s="246" t="s">
        <v>21</v>
      </c>
      <c r="AV109" s="14" t="s">
        <v>90</v>
      </c>
      <c r="AW109" s="14" t="s">
        <v>41</v>
      </c>
      <c r="AX109" s="14" t="s">
        <v>82</v>
      </c>
      <c r="AY109" s="246" t="s">
        <v>147</v>
      </c>
    </row>
    <row r="110" s="15" customFormat="1">
      <c r="A110" s="15"/>
      <c r="B110" s="247"/>
      <c r="C110" s="248"/>
      <c r="D110" s="227" t="s">
        <v>158</v>
      </c>
      <c r="E110" s="249" t="s">
        <v>32</v>
      </c>
      <c r="F110" s="250" t="s">
        <v>161</v>
      </c>
      <c r="G110" s="248"/>
      <c r="H110" s="251">
        <v>3455.4000000000001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7" t="s">
        <v>158</v>
      </c>
      <c r="AU110" s="257" t="s">
        <v>21</v>
      </c>
      <c r="AV110" s="15" t="s">
        <v>154</v>
      </c>
      <c r="AW110" s="15" t="s">
        <v>41</v>
      </c>
      <c r="AX110" s="15" t="s">
        <v>90</v>
      </c>
      <c r="AY110" s="257" t="s">
        <v>147</v>
      </c>
    </row>
    <row r="111" s="2" customFormat="1" ht="33" customHeight="1">
      <c r="A111" s="41"/>
      <c r="B111" s="42"/>
      <c r="C111" s="207" t="s">
        <v>179</v>
      </c>
      <c r="D111" s="207" t="s">
        <v>149</v>
      </c>
      <c r="E111" s="208" t="s">
        <v>180</v>
      </c>
      <c r="F111" s="209" t="s">
        <v>181</v>
      </c>
      <c r="G111" s="210" t="s">
        <v>152</v>
      </c>
      <c r="H111" s="211">
        <v>3455.4000000000001</v>
      </c>
      <c r="I111" s="212"/>
      <c r="J111" s="213">
        <f>ROUND(I111*H111,2)</f>
        <v>0</v>
      </c>
      <c r="K111" s="209" t="s">
        <v>153</v>
      </c>
      <c r="L111" s="47"/>
      <c r="M111" s="214" t="s">
        <v>32</v>
      </c>
      <c r="N111" s="215" t="s">
        <v>53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0.45000000000000001</v>
      </c>
      <c r="T111" s="217">
        <f>S111*H111</f>
        <v>1554.9300000000001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154</v>
      </c>
      <c r="AT111" s="218" t="s">
        <v>149</v>
      </c>
      <c r="AU111" s="218" t="s">
        <v>21</v>
      </c>
      <c r="AY111" s="19" t="s">
        <v>147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90</v>
      </c>
      <c r="BK111" s="219">
        <f>ROUND(I111*H111,2)</f>
        <v>0</v>
      </c>
      <c r="BL111" s="19" t="s">
        <v>154</v>
      </c>
      <c r="BM111" s="218" t="s">
        <v>182</v>
      </c>
    </row>
    <row r="112" s="2" customFormat="1">
      <c r="A112" s="41"/>
      <c r="B112" s="42"/>
      <c r="C112" s="43"/>
      <c r="D112" s="220" t="s">
        <v>156</v>
      </c>
      <c r="E112" s="43"/>
      <c r="F112" s="221" t="s">
        <v>183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156</v>
      </c>
      <c r="AU112" s="19" t="s">
        <v>21</v>
      </c>
    </row>
    <row r="113" s="13" customFormat="1">
      <c r="A113" s="13"/>
      <c r="B113" s="225"/>
      <c r="C113" s="226"/>
      <c r="D113" s="227" t="s">
        <v>158</v>
      </c>
      <c r="E113" s="228" t="s">
        <v>32</v>
      </c>
      <c r="F113" s="229" t="s">
        <v>173</v>
      </c>
      <c r="G113" s="226"/>
      <c r="H113" s="230">
        <v>3455.4000000000001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158</v>
      </c>
      <c r="AU113" s="236" t="s">
        <v>21</v>
      </c>
      <c r="AV113" s="13" t="s">
        <v>21</v>
      </c>
      <c r="AW113" s="13" t="s">
        <v>41</v>
      </c>
      <c r="AX113" s="13" t="s">
        <v>82</v>
      </c>
      <c r="AY113" s="236" t="s">
        <v>147</v>
      </c>
    </row>
    <row r="114" s="14" customFormat="1">
      <c r="A114" s="14"/>
      <c r="B114" s="237"/>
      <c r="C114" s="238"/>
      <c r="D114" s="227" t="s">
        <v>158</v>
      </c>
      <c r="E114" s="239" t="s">
        <v>32</v>
      </c>
      <c r="F114" s="240" t="s">
        <v>167</v>
      </c>
      <c r="G114" s="238"/>
      <c r="H114" s="239" t="s">
        <v>32</v>
      </c>
      <c r="I114" s="241"/>
      <c r="J114" s="238"/>
      <c r="K114" s="238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158</v>
      </c>
      <c r="AU114" s="246" t="s">
        <v>21</v>
      </c>
      <c r="AV114" s="14" t="s">
        <v>90</v>
      </c>
      <c r="AW114" s="14" t="s">
        <v>41</v>
      </c>
      <c r="AX114" s="14" t="s">
        <v>82</v>
      </c>
      <c r="AY114" s="246" t="s">
        <v>147</v>
      </c>
    </row>
    <row r="115" s="15" customFormat="1">
      <c r="A115" s="15"/>
      <c r="B115" s="247"/>
      <c r="C115" s="248"/>
      <c r="D115" s="227" t="s">
        <v>158</v>
      </c>
      <c r="E115" s="249" t="s">
        <v>32</v>
      </c>
      <c r="F115" s="250" t="s">
        <v>161</v>
      </c>
      <c r="G115" s="248"/>
      <c r="H115" s="251">
        <v>3455.4000000000001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158</v>
      </c>
      <c r="AU115" s="257" t="s">
        <v>21</v>
      </c>
      <c r="AV115" s="15" t="s">
        <v>154</v>
      </c>
      <c r="AW115" s="15" t="s">
        <v>41</v>
      </c>
      <c r="AX115" s="15" t="s">
        <v>90</v>
      </c>
      <c r="AY115" s="257" t="s">
        <v>147</v>
      </c>
    </row>
    <row r="116" s="2" customFormat="1" ht="24.15" customHeight="1">
      <c r="A116" s="41"/>
      <c r="B116" s="42"/>
      <c r="C116" s="207" t="s">
        <v>184</v>
      </c>
      <c r="D116" s="207" t="s">
        <v>149</v>
      </c>
      <c r="E116" s="208" t="s">
        <v>185</v>
      </c>
      <c r="F116" s="209" t="s">
        <v>186</v>
      </c>
      <c r="G116" s="210" t="s">
        <v>152</v>
      </c>
      <c r="H116" s="211">
        <v>600</v>
      </c>
      <c r="I116" s="212"/>
      <c r="J116" s="213">
        <f>ROUND(I116*H116,2)</f>
        <v>0</v>
      </c>
      <c r="K116" s="209" t="s">
        <v>153</v>
      </c>
      <c r="L116" s="47"/>
      <c r="M116" s="214" t="s">
        <v>32</v>
      </c>
      <c r="N116" s="215" t="s">
        <v>53</v>
      </c>
      <c r="O116" s="87"/>
      <c r="P116" s="216">
        <f>O116*H116</f>
        <v>0</v>
      </c>
      <c r="Q116" s="216">
        <v>5.0000000000000002E-05</v>
      </c>
      <c r="R116" s="216">
        <f>Q116*H116</f>
        <v>0.030000000000000002</v>
      </c>
      <c r="S116" s="216">
        <v>0.11500000000000001</v>
      </c>
      <c r="T116" s="217">
        <f>S116*H116</f>
        <v>69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154</v>
      </c>
      <c r="AT116" s="218" t="s">
        <v>149</v>
      </c>
      <c r="AU116" s="218" t="s">
        <v>21</v>
      </c>
      <c r="AY116" s="19" t="s">
        <v>147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90</v>
      </c>
      <c r="BK116" s="219">
        <f>ROUND(I116*H116,2)</f>
        <v>0</v>
      </c>
      <c r="BL116" s="19" t="s">
        <v>154</v>
      </c>
      <c r="BM116" s="218" t="s">
        <v>187</v>
      </c>
    </row>
    <row r="117" s="2" customFormat="1">
      <c r="A117" s="41"/>
      <c r="B117" s="42"/>
      <c r="C117" s="43"/>
      <c r="D117" s="220" t="s">
        <v>156</v>
      </c>
      <c r="E117" s="43"/>
      <c r="F117" s="221" t="s">
        <v>188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156</v>
      </c>
      <c r="AU117" s="19" t="s">
        <v>21</v>
      </c>
    </row>
    <row r="118" s="13" customFormat="1">
      <c r="A118" s="13"/>
      <c r="B118" s="225"/>
      <c r="C118" s="226"/>
      <c r="D118" s="227" t="s">
        <v>158</v>
      </c>
      <c r="E118" s="228" t="s">
        <v>32</v>
      </c>
      <c r="F118" s="229" t="s">
        <v>189</v>
      </c>
      <c r="G118" s="226"/>
      <c r="H118" s="230">
        <v>600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158</v>
      </c>
      <c r="AU118" s="236" t="s">
        <v>21</v>
      </c>
      <c r="AV118" s="13" t="s">
        <v>21</v>
      </c>
      <c r="AW118" s="13" t="s">
        <v>41</v>
      </c>
      <c r="AX118" s="13" t="s">
        <v>82</v>
      </c>
      <c r="AY118" s="236" t="s">
        <v>147</v>
      </c>
    </row>
    <row r="119" s="14" customFormat="1">
      <c r="A119" s="14"/>
      <c r="B119" s="237"/>
      <c r="C119" s="238"/>
      <c r="D119" s="227" t="s">
        <v>158</v>
      </c>
      <c r="E119" s="239" t="s">
        <v>32</v>
      </c>
      <c r="F119" s="240" t="s">
        <v>190</v>
      </c>
      <c r="G119" s="238"/>
      <c r="H119" s="239" t="s">
        <v>32</v>
      </c>
      <c r="I119" s="241"/>
      <c r="J119" s="238"/>
      <c r="K119" s="238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158</v>
      </c>
      <c r="AU119" s="246" t="s">
        <v>21</v>
      </c>
      <c r="AV119" s="14" t="s">
        <v>90</v>
      </c>
      <c r="AW119" s="14" t="s">
        <v>41</v>
      </c>
      <c r="AX119" s="14" t="s">
        <v>82</v>
      </c>
      <c r="AY119" s="246" t="s">
        <v>147</v>
      </c>
    </row>
    <row r="120" s="15" customFormat="1">
      <c r="A120" s="15"/>
      <c r="B120" s="247"/>
      <c r="C120" s="248"/>
      <c r="D120" s="227" t="s">
        <v>158</v>
      </c>
      <c r="E120" s="249" t="s">
        <v>32</v>
      </c>
      <c r="F120" s="250" t="s">
        <v>161</v>
      </c>
      <c r="G120" s="248"/>
      <c r="H120" s="251">
        <v>600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7" t="s">
        <v>158</v>
      </c>
      <c r="AU120" s="257" t="s">
        <v>21</v>
      </c>
      <c r="AV120" s="15" t="s">
        <v>154</v>
      </c>
      <c r="AW120" s="15" t="s">
        <v>41</v>
      </c>
      <c r="AX120" s="15" t="s">
        <v>90</v>
      </c>
      <c r="AY120" s="257" t="s">
        <v>147</v>
      </c>
    </row>
    <row r="121" s="2" customFormat="1" ht="24.15" customHeight="1">
      <c r="A121" s="41"/>
      <c r="B121" s="42"/>
      <c r="C121" s="207" t="s">
        <v>191</v>
      </c>
      <c r="D121" s="207" t="s">
        <v>149</v>
      </c>
      <c r="E121" s="208" t="s">
        <v>185</v>
      </c>
      <c r="F121" s="209" t="s">
        <v>186</v>
      </c>
      <c r="G121" s="210" t="s">
        <v>152</v>
      </c>
      <c r="H121" s="211">
        <v>8522</v>
      </c>
      <c r="I121" s="212"/>
      <c r="J121" s="213">
        <f>ROUND(I121*H121,2)</f>
        <v>0</v>
      </c>
      <c r="K121" s="209" t="s">
        <v>153</v>
      </c>
      <c r="L121" s="47"/>
      <c r="M121" s="214" t="s">
        <v>32</v>
      </c>
      <c r="N121" s="215" t="s">
        <v>53</v>
      </c>
      <c r="O121" s="87"/>
      <c r="P121" s="216">
        <f>O121*H121</f>
        <v>0</v>
      </c>
      <c r="Q121" s="216">
        <v>5.0000000000000002E-05</v>
      </c>
      <c r="R121" s="216">
        <f>Q121*H121</f>
        <v>0.42610000000000003</v>
      </c>
      <c r="S121" s="216">
        <v>0.11500000000000001</v>
      </c>
      <c r="T121" s="217">
        <f>S121*H121</f>
        <v>980.03000000000009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154</v>
      </c>
      <c r="AT121" s="218" t="s">
        <v>149</v>
      </c>
      <c r="AU121" s="218" t="s">
        <v>21</v>
      </c>
      <c r="AY121" s="19" t="s">
        <v>147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90</v>
      </c>
      <c r="BK121" s="219">
        <f>ROUND(I121*H121,2)</f>
        <v>0</v>
      </c>
      <c r="BL121" s="19" t="s">
        <v>154</v>
      </c>
      <c r="BM121" s="218" t="s">
        <v>192</v>
      </c>
    </row>
    <row r="122" s="2" customFormat="1">
      <c r="A122" s="41"/>
      <c r="B122" s="42"/>
      <c r="C122" s="43"/>
      <c r="D122" s="220" t="s">
        <v>156</v>
      </c>
      <c r="E122" s="43"/>
      <c r="F122" s="221" t="s">
        <v>188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156</v>
      </c>
      <c r="AU122" s="19" t="s">
        <v>21</v>
      </c>
    </row>
    <row r="123" s="14" customFormat="1">
      <c r="A123" s="14"/>
      <c r="B123" s="237"/>
      <c r="C123" s="238"/>
      <c r="D123" s="227" t="s">
        <v>158</v>
      </c>
      <c r="E123" s="239" t="s">
        <v>32</v>
      </c>
      <c r="F123" s="240" t="s">
        <v>193</v>
      </c>
      <c r="G123" s="238"/>
      <c r="H123" s="239" t="s">
        <v>32</v>
      </c>
      <c r="I123" s="241"/>
      <c r="J123" s="238"/>
      <c r="K123" s="238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158</v>
      </c>
      <c r="AU123" s="246" t="s">
        <v>21</v>
      </c>
      <c r="AV123" s="14" t="s">
        <v>90</v>
      </c>
      <c r="AW123" s="14" t="s">
        <v>41</v>
      </c>
      <c r="AX123" s="14" t="s">
        <v>82</v>
      </c>
      <c r="AY123" s="246" t="s">
        <v>147</v>
      </c>
    </row>
    <row r="124" s="13" customFormat="1">
      <c r="A124" s="13"/>
      <c r="B124" s="225"/>
      <c r="C124" s="226"/>
      <c r="D124" s="227" t="s">
        <v>158</v>
      </c>
      <c r="E124" s="228" t="s">
        <v>32</v>
      </c>
      <c r="F124" s="229" t="s">
        <v>194</v>
      </c>
      <c r="G124" s="226"/>
      <c r="H124" s="230">
        <v>8522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158</v>
      </c>
      <c r="AU124" s="236" t="s">
        <v>21</v>
      </c>
      <c r="AV124" s="13" t="s">
        <v>21</v>
      </c>
      <c r="AW124" s="13" t="s">
        <v>41</v>
      </c>
      <c r="AX124" s="13" t="s">
        <v>82</v>
      </c>
      <c r="AY124" s="236" t="s">
        <v>147</v>
      </c>
    </row>
    <row r="125" s="14" customFormat="1">
      <c r="A125" s="14"/>
      <c r="B125" s="237"/>
      <c r="C125" s="238"/>
      <c r="D125" s="227" t="s">
        <v>158</v>
      </c>
      <c r="E125" s="239" t="s">
        <v>32</v>
      </c>
      <c r="F125" s="240" t="s">
        <v>167</v>
      </c>
      <c r="G125" s="238"/>
      <c r="H125" s="239" t="s">
        <v>32</v>
      </c>
      <c r="I125" s="241"/>
      <c r="J125" s="238"/>
      <c r="K125" s="238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158</v>
      </c>
      <c r="AU125" s="246" t="s">
        <v>21</v>
      </c>
      <c r="AV125" s="14" t="s">
        <v>90</v>
      </c>
      <c r="AW125" s="14" t="s">
        <v>41</v>
      </c>
      <c r="AX125" s="14" t="s">
        <v>82</v>
      </c>
      <c r="AY125" s="246" t="s">
        <v>147</v>
      </c>
    </row>
    <row r="126" s="15" customFormat="1">
      <c r="A126" s="15"/>
      <c r="B126" s="247"/>
      <c r="C126" s="248"/>
      <c r="D126" s="227" t="s">
        <v>158</v>
      </c>
      <c r="E126" s="249" t="s">
        <v>32</v>
      </c>
      <c r="F126" s="250" t="s">
        <v>161</v>
      </c>
      <c r="G126" s="248"/>
      <c r="H126" s="251">
        <v>8522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7" t="s">
        <v>158</v>
      </c>
      <c r="AU126" s="257" t="s">
        <v>21</v>
      </c>
      <c r="AV126" s="15" t="s">
        <v>154</v>
      </c>
      <c r="AW126" s="15" t="s">
        <v>41</v>
      </c>
      <c r="AX126" s="15" t="s">
        <v>90</v>
      </c>
      <c r="AY126" s="257" t="s">
        <v>147</v>
      </c>
    </row>
    <row r="127" s="2" customFormat="1" ht="24.15" customHeight="1">
      <c r="A127" s="41"/>
      <c r="B127" s="42"/>
      <c r="C127" s="207" t="s">
        <v>195</v>
      </c>
      <c r="D127" s="207" t="s">
        <v>149</v>
      </c>
      <c r="E127" s="208" t="s">
        <v>185</v>
      </c>
      <c r="F127" s="209" t="s">
        <v>186</v>
      </c>
      <c r="G127" s="210" t="s">
        <v>152</v>
      </c>
      <c r="H127" s="211">
        <v>831</v>
      </c>
      <c r="I127" s="212"/>
      <c r="J127" s="213">
        <f>ROUND(I127*H127,2)</f>
        <v>0</v>
      </c>
      <c r="K127" s="209" t="s">
        <v>153</v>
      </c>
      <c r="L127" s="47"/>
      <c r="M127" s="214" t="s">
        <v>32</v>
      </c>
      <c r="N127" s="215" t="s">
        <v>53</v>
      </c>
      <c r="O127" s="87"/>
      <c r="P127" s="216">
        <f>O127*H127</f>
        <v>0</v>
      </c>
      <c r="Q127" s="216">
        <v>5.0000000000000002E-05</v>
      </c>
      <c r="R127" s="216">
        <f>Q127*H127</f>
        <v>0.041550000000000004</v>
      </c>
      <c r="S127" s="216">
        <v>0.11500000000000001</v>
      </c>
      <c r="T127" s="217">
        <f>S127*H127</f>
        <v>95.564999999999998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154</v>
      </c>
      <c r="AT127" s="218" t="s">
        <v>149</v>
      </c>
      <c r="AU127" s="218" t="s">
        <v>21</v>
      </c>
      <c r="AY127" s="19" t="s">
        <v>147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90</v>
      </c>
      <c r="BK127" s="219">
        <f>ROUND(I127*H127,2)</f>
        <v>0</v>
      </c>
      <c r="BL127" s="19" t="s">
        <v>154</v>
      </c>
      <c r="BM127" s="218" t="s">
        <v>196</v>
      </c>
    </row>
    <row r="128" s="2" customFormat="1">
      <c r="A128" s="41"/>
      <c r="B128" s="42"/>
      <c r="C128" s="43"/>
      <c r="D128" s="220" t="s">
        <v>156</v>
      </c>
      <c r="E128" s="43"/>
      <c r="F128" s="221" t="s">
        <v>188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156</v>
      </c>
      <c r="AU128" s="19" t="s">
        <v>21</v>
      </c>
    </row>
    <row r="129" s="13" customFormat="1">
      <c r="A129" s="13"/>
      <c r="B129" s="225"/>
      <c r="C129" s="226"/>
      <c r="D129" s="227" t="s">
        <v>158</v>
      </c>
      <c r="E129" s="228" t="s">
        <v>32</v>
      </c>
      <c r="F129" s="229" t="s">
        <v>197</v>
      </c>
      <c r="G129" s="226"/>
      <c r="H129" s="230">
        <v>831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158</v>
      </c>
      <c r="AU129" s="236" t="s">
        <v>21</v>
      </c>
      <c r="AV129" s="13" t="s">
        <v>21</v>
      </c>
      <c r="AW129" s="13" t="s">
        <v>41</v>
      </c>
      <c r="AX129" s="13" t="s">
        <v>82</v>
      </c>
      <c r="AY129" s="236" t="s">
        <v>147</v>
      </c>
    </row>
    <row r="130" s="14" customFormat="1">
      <c r="A130" s="14"/>
      <c r="B130" s="237"/>
      <c r="C130" s="238"/>
      <c r="D130" s="227" t="s">
        <v>158</v>
      </c>
      <c r="E130" s="239" t="s">
        <v>32</v>
      </c>
      <c r="F130" s="240" t="s">
        <v>167</v>
      </c>
      <c r="G130" s="238"/>
      <c r="H130" s="239" t="s">
        <v>32</v>
      </c>
      <c r="I130" s="241"/>
      <c r="J130" s="238"/>
      <c r="K130" s="238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158</v>
      </c>
      <c r="AU130" s="246" t="s">
        <v>21</v>
      </c>
      <c r="AV130" s="14" t="s">
        <v>90</v>
      </c>
      <c r="AW130" s="14" t="s">
        <v>41</v>
      </c>
      <c r="AX130" s="14" t="s">
        <v>82</v>
      </c>
      <c r="AY130" s="246" t="s">
        <v>147</v>
      </c>
    </row>
    <row r="131" s="15" customFormat="1">
      <c r="A131" s="15"/>
      <c r="B131" s="247"/>
      <c r="C131" s="248"/>
      <c r="D131" s="227" t="s">
        <v>158</v>
      </c>
      <c r="E131" s="249" t="s">
        <v>32</v>
      </c>
      <c r="F131" s="250" t="s">
        <v>161</v>
      </c>
      <c r="G131" s="248"/>
      <c r="H131" s="251">
        <v>831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7" t="s">
        <v>158</v>
      </c>
      <c r="AU131" s="257" t="s">
        <v>21</v>
      </c>
      <c r="AV131" s="15" t="s">
        <v>154</v>
      </c>
      <c r="AW131" s="15" t="s">
        <v>41</v>
      </c>
      <c r="AX131" s="15" t="s">
        <v>90</v>
      </c>
      <c r="AY131" s="257" t="s">
        <v>147</v>
      </c>
    </row>
    <row r="132" s="2" customFormat="1" ht="24.15" customHeight="1">
      <c r="A132" s="41"/>
      <c r="B132" s="42"/>
      <c r="C132" s="207" t="s">
        <v>198</v>
      </c>
      <c r="D132" s="207" t="s">
        <v>149</v>
      </c>
      <c r="E132" s="208" t="s">
        <v>199</v>
      </c>
      <c r="F132" s="209" t="s">
        <v>200</v>
      </c>
      <c r="G132" s="210" t="s">
        <v>152</v>
      </c>
      <c r="H132" s="211">
        <v>4007</v>
      </c>
      <c r="I132" s="212"/>
      <c r="J132" s="213">
        <f>ROUND(I132*H132,2)</f>
        <v>0</v>
      </c>
      <c r="K132" s="209" t="s">
        <v>32</v>
      </c>
      <c r="L132" s="47"/>
      <c r="M132" s="214" t="s">
        <v>32</v>
      </c>
      <c r="N132" s="215" t="s">
        <v>53</v>
      </c>
      <c r="O132" s="87"/>
      <c r="P132" s="216">
        <f>O132*H132</f>
        <v>0</v>
      </c>
      <c r="Q132" s="216">
        <v>0.00017000000000000001</v>
      </c>
      <c r="R132" s="216">
        <f>Q132*H132</f>
        <v>0.68119000000000007</v>
      </c>
      <c r="S132" s="216">
        <v>0.57499999999999996</v>
      </c>
      <c r="T132" s="217">
        <f>S132*H132</f>
        <v>2304.0249999999996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154</v>
      </c>
      <c r="AT132" s="218" t="s">
        <v>149</v>
      </c>
      <c r="AU132" s="218" t="s">
        <v>21</v>
      </c>
      <c r="AY132" s="19" t="s">
        <v>147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90</v>
      </c>
      <c r="BK132" s="219">
        <f>ROUND(I132*H132,2)</f>
        <v>0</v>
      </c>
      <c r="BL132" s="19" t="s">
        <v>154</v>
      </c>
      <c r="BM132" s="218" t="s">
        <v>201</v>
      </c>
    </row>
    <row r="133" s="13" customFormat="1">
      <c r="A133" s="13"/>
      <c r="B133" s="225"/>
      <c r="C133" s="226"/>
      <c r="D133" s="227" t="s">
        <v>158</v>
      </c>
      <c r="E133" s="228" t="s">
        <v>32</v>
      </c>
      <c r="F133" s="229" t="s">
        <v>202</v>
      </c>
      <c r="G133" s="226"/>
      <c r="H133" s="230">
        <v>4007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158</v>
      </c>
      <c r="AU133" s="236" t="s">
        <v>21</v>
      </c>
      <c r="AV133" s="13" t="s">
        <v>21</v>
      </c>
      <c r="AW133" s="13" t="s">
        <v>41</v>
      </c>
      <c r="AX133" s="13" t="s">
        <v>82</v>
      </c>
      <c r="AY133" s="236" t="s">
        <v>147</v>
      </c>
    </row>
    <row r="134" s="14" customFormat="1">
      <c r="A134" s="14"/>
      <c r="B134" s="237"/>
      <c r="C134" s="238"/>
      <c r="D134" s="227" t="s">
        <v>158</v>
      </c>
      <c r="E134" s="239" t="s">
        <v>32</v>
      </c>
      <c r="F134" s="240" t="s">
        <v>167</v>
      </c>
      <c r="G134" s="238"/>
      <c r="H134" s="239" t="s">
        <v>32</v>
      </c>
      <c r="I134" s="241"/>
      <c r="J134" s="238"/>
      <c r="K134" s="238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158</v>
      </c>
      <c r="AU134" s="246" t="s">
        <v>21</v>
      </c>
      <c r="AV134" s="14" t="s">
        <v>90</v>
      </c>
      <c r="AW134" s="14" t="s">
        <v>41</v>
      </c>
      <c r="AX134" s="14" t="s">
        <v>82</v>
      </c>
      <c r="AY134" s="246" t="s">
        <v>147</v>
      </c>
    </row>
    <row r="135" s="15" customFormat="1">
      <c r="A135" s="15"/>
      <c r="B135" s="247"/>
      <c r="C135" s="248"/>
      <c r="D135" s="227" t="s">
        <v>158</v>
      </c>
      <c r="E135" s="249" t="s">
        <v>32</v>
      </c>
      <c r="F135" s="250" t="s">
        <v>161</v>
      </c>
      <c r="G135" s="248"/>
      <c r="H135" s="251">
        <v>4007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7" t="s">
        <v>158</v>
      </c>
      <c r="AU135" s="257" t="s">
        <v>21</v>
      </c>
      <c r="AV135" s="15" t="s">
        <v>154</v>
      </c>
      <c r="AW135" s="15" t="s">
        <v>41</v>
      </c>
      <c r="AX135" s="15" t="s">
        <v>90</v>
      </c>
      <c r="AY135" s="257" t="s">
        <v>147</v>
      </c>
    </row>
    <row r="136" s="2" customFormat="1" ht="24.15" customHeight="1">
      <c r="A136" s="41"/>
      <c r="B136" s="42"/>
      <c r="C136" s="207" t="s">
        <v>203</v>
      </c>
      <c r="D136" s="207" t="s">
        <v>149</v>
      </c>
      <c r="E136" s="208" t="s">
        <v>204</v>
      </c>
      <c r="F136" s="209" t="s">
        <v>205</v>
      </c>
      <c r="G136" s="210" t="s">
        <v>206</v>
      </c>
      <c r="H136" s="211">
        <v>61</v>
      </c>
      <c r="I136" s="212"/>
      <c r="J136" s="213">
        <f>ROUND(I136*H136,2)</f>
        <v>0</v>
      </c>
      <c r="K136" s="209" t="s">
        <v>153</v>
      </c>
      <c r="L136" s="47"/>
      <c r="M136" s="214" t="s">
        <v>32</v>
      </c>
      <c r="N136" s="215" t="s">
        <v>53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0.20499999999999999</v>
      </c>
      <c r="T136" s="217">
        <f>S136*H136</f>
        <v>12.504999999999999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154</v>
      </c>
      <c r="AT136" s="218" t="s">
        <v>149</v>
      </c>
      <c r="AU136" s="218" t="s">
        <v>21</v>
      </c>
      <c r="AY136" s="19" t="s">
        <v>147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90</v>
      </c>
      <c r="BK136" s="219">
        <f>ROUND(I136*H136,2)</f>
        <v>0</v>
      </c>
      <c r="BL136" s="19" t="s">
        <v>154</v>
      </c>
      <c r="BM136" s="218" t="s">
        <v>207</v>
      </c>
    </row>
    <row r="137" s="2" customFormat="1">
      <c r="A137" s="41"/>
      <c r="B137" s="42"/>
      <c r="C137" s="43"/>
      <c r="D137" s="220" t="s">
        <v>156</v>
      </c>
      <c r="E137" s="43"/>
      <c r="F137" s="221" t="s">
        <v>208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156</v>
      </c>
      <c r="AU137" s="19" t="s">
        <v>21</v>
      </c>
    </row>
    <row r="138" s="13" customFormat="1">
      <c r="A138" s="13"/>
      <c r="B138" s="225"/>
      <c r="C138" s="226"/>
      <c r="D138" s="227" t="s">
        <v>158</v>
      </c>
      <c r="E138" s="228" t="s">
        <v>32</v>
      </c>
      <c r="F138" s="229" t="s">
        <v>209</v>
      </c>
      <c r="G138" s="226"/>
      <c r="H138" s="230">
        <v>61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158</v>
      </c>
      <c r="AU138" s="236" t="s">
        <v>21</v>
      </c>
      <c r="AV138" s="13" t="s">
        <v>21</v>
      </c>
      <c r="AW138" s="13" t="s">
        <v>41</v>
      </c>
      <c r="AX138" s="13" t="s">
        <v>82</v>
      </c>
      <c r="AY138" s="236" t="s">
        <v>147</v>
      </c>
    </row>
    <row r="139" s="14" customFormat="1">
      <c r="A139" s="14"/>
      <c r="B139" s="237"/>
      <c r="C139" s="238"/>
      <c r="D139" s="227" t="s">
        <v>158</v>
      </c>
      <c r="E139" s="239" t="s">
        <v>32</v>
      </c>
      <c r="F139" s="240" t="s">
        <v>167</v>
      </c>
      <c r="G139" s="238"/>
      <c r="H139" s="239" t="s">
        <v>32</v>
      </c>
      <c r="I139" s="241"/>
      <c r="J139" s="238"/>
      <c r="K139" s="238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158</v>
      </c>
      <c r="AU139" s="246" t="s">
        <v>21</v>
      </c>
      <c r="AV139" s="14" t="s">
        <v>90</v>
      </c>
      <c r="AW139" s="14" t="s">
        <v>41</v>
      </c>
      <c r="AX139" s="14" t="s">
        <v>82</v>
      </c>
      <c r="AY139" s="246" t="s">
        <v>147</v>
      </c>
    </row>
    <row r="140" s="15" customFormat="1">
      <c r="A140" s="15"/>
      <c r="B140" s="247"/>
      <c r="C140" s="248"/>
      <c r="D140" s="227" t="s">
        <v>158</v>
      </c>
      <c r="E140" s="249" t="s">
        <v>32</v>
      </c>
      <c r="F140" s="250" t="s">
        <v>161</v>
      </c>
      <c r="G140" s="248"/>
      <c r="H140" s="251">
        <v>61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7" t="s">
        <v>158</v>
      </c>
      <c r="AU140" s="257" t="s">
        <v>21</v>
      </c>
      <c r="AV140" s="15" t="s">
        <v>154</v>
      </c>
      <c r="AW140" s="15" t="s">
        <v>41</v>
      </c>
      <c r="AX140" s="15" t="s">
        <v>90</v>
      </c>
      <c r="AY140" s="257" t="s">
        <v>147</v>
      </c>
    </row>
    <row r="141" s="2" customFormat="1" ht="16.5" customHeight="1">
      <c r="A141" s="41"/>
      <c r="B141" s="42"/>
      <c r="C141" s="207" t="s">
        <v>210</v>
      </c>
      <c r="D141" s="207" t="s">
        <v>149</v>
      </c>
      <c r="E141" s="208" t="s">
        <v>211</v>
      </c>
      <c r="F141" s="209" t="s">
        <v>212</v>
      </c>
      <c r="G141" s="210" t="s">
        <v>152</v>
      </c>
      <c r="H141" s="211">
        <v>10537.25</v>
      </c>
      <c r="I141" s="212"/>
      <c r="J141" s="213">
        <f>ROUND(I141*H141,2)</f>
        <v>0</v>
      </c>
      <c r="K141" s="209" t="s">
        <v>153</v>
      </c>
      <c r="L141" s="47"/>
      <c r="M141" s="214" t="s">
        <v>32</v>
      </c>
      <c r="N141" s="215" t="s">
        <v>53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154</v>
      </c>
      <c r="AT141" s="218" t="s">
        <v>149</v>
      </c>
      <c r="AU141" s="218" t="s">
        <v>21</v>
      </c>
      <c r="AY141" s="19" t="s">
        <v>147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90</v>
      </c>
      <c r="BK141" s="219">
        <f>ROUND(I141*H141,2)</f>
        <v>0</v>
      </c>
      <c r="BL141" s="19" t="s">
        <v>154</v>
      </c>
      <c r="BM141" s="218" t="s">
        <v>213</v>
      </c>
    </row>
    <row r="142" s="2" customFormat="1">
      <c r="A142" s="41"/>
      <c r="B142" s="42"/>
      <c r="C142" s="43"/>
      <c r="D142" s="220" t="s">
        <v>156</v>
      </c>
      <c r="E142" s="43"/>
      <c r="F142" s="221" t="s">
        <v>214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156</v>
      </c>
      <c r="AU142" s="19" t="s">
        <v>21</v>
      </c>
    </row>
    <row r="143" s="13" customFormat="1">
      <c r="A143" s="13"/>
      <c r="B143" s="225"/>
      <c r="C143" s="226"/>
      <c r="D143" s="227" t="s">
        <v>158</v>
      </c>
      <c r="E143" s="228" t="s">
        <v>32</v>
      </c>
      <c r="F143" s="229" t="s">
        <v>215</v>
      </c>
      <c r="G143" s="226"/>
      <c r="H143" s="230">
        <v>10537.25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158</v>
      </c>
      <c r="AU143" s="236" t="s">
        <v>21</v>
      </c>
      <c r="AV143" s="13" t="s">
        <v>21</v>
      </c>
      <c r="AW143" s="13" t="s">
        <v>41</v>
      </c>
      <c r="AX143" s="13" t="s">
        <v>82</v>
      </c>
      <c r="AY143" s="236" t="s">
        <v>147</v>
      </c>
    </row>
    <row r="144" s="14" customFormat="1">
      <c r="A144" s="14"/>
      <c r="B144" s="237"/>
      <c r="C144" s="238"/>
      <c r="D144" s="227" t="s">
        <v>158</v>
      </c>
      <c r="E144" s="239" t="s">
        <v>32</v>
      </c>
      <c r="F144" s="240" t="s">
        <v>167</v>
      </c>
      <c r="G144" s="238"/>
      <c r="H144" s="239" t="s">
        <v>32</v>
      </c>
      <c r="I144" s="241"/>
      <c r="J144" s="238"/>
      <c r="K144" s="238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158</v>
      </c>
      <c r="AU144" s="246" t="s">
        <v>21</v>
      </c>
      <c r="AV144" s="14" t="s">
        <v>90</v>
      </c>
      <c r="AW144" s="14" t="s">
        <v>41</v>
      </c>
      <c r="AX144" s="14" t="s">
        <v>82</v>
      </c>
      <c r="AY144" s="246" t="s">
        <v>147</v>
      </c>
    </row>
    <row r="145" s="15" customFormat="1">
      <c r="A145" s="15"/>
      <c r="B145" s="247"/>
      <c r="C145" s="248"/>
      <c r="D145" s="227" t="s">
        <v>158</v>
      </c>
      <c r="E145" s="249" t="s">
        <v>32</v>
      </c>
      <c r="F145" s="250" t="s">
        <v>161</v>
      </c>
      <c r="G145" s="248"/>
      <c r="H145" s="251">
        <v>10537.25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7" t="s">
        <v>158</v>
      </c>
      <c r="AU145" s="257" t="s">
        <v>21</v>
      </c>
      <c r="AV145" s="15" t="s">
        <v>154</v>
      </c>
      <c r="AW145" s="15" t="s">
        <v>41</v>
      </c>
      <c r="AX145" s="15" t="s">
        <v>90</v>
      </c>
      <c r="AY145" s="257" t="s">
        <v>147</v>
      </c>
    </row>
    <row r="146" s="2" customFormat="1" ht="24.15" customHeight="1">
      <c r="A146" s="41"/>
      <c r="B146" s="42"/>
      <c r="C146" s="207" t="s">
        <v>216</v>
      </c>
      <c r="D146" s="207" t="s">
        <v>149</v>
      </c>
      <c r="E146" s="208" t="s">
        <v>217</v>
      </c>
      <c r="F146" s="209" t="s">
        <v>218</v>
      </c>
      <c r="G146" s="210" t="s">
        <v>219</v>
      </c>
      <c r="H146" s="211">
        <v>2860.8000000000002</v>
      </c>
      <c r="I146" s="212"/>
      <c r="J146" s="213">
        <f>ROUND(I146*H146,2)</f>
        <v>0</v>
      </c>
      <c r="K146" s="209" t="s">
        <v>153</v>
      </c>
      <c r="L146" s="47"/>
      <c r="M146" s="214" t="s">
        <v>32</v>
      </c>
      <c r="N146" s="215" t="s">
        <v>53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154</v>
      </c>
      <c r="AT146" s="218" t="s">
        <v>149</v>
      </c>
      <c r="AU146" s="218" t="s">
        <v>21</v>
      </c>
      <c r="AY146" s="19" t="s">
        <v>147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90</v>
      </c>
      <c r="BK146" s="219">
        <f>ROUND(I146*H146,2)</f>
        <v>0</v>
      </c>
      <c r="BL146" s="19" t="s">
        <v>154</v>
      </c>
      <c r="BM146" s="218" t="s">
        <v>220</v>
      </c>
    </row>
    <row r="147" s="2" customFormat="1">
      <c r="A147" s="41"/>
      <c r="B147" s="42"/>
      <c r="C147" s="43"/>
      <c r="D147" s="220" t="s">
        <v>156</v>
      </c>
      <c r="E147" s="43"/>
      <c r="F147" s="221" t="s">
        <v>221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156</v>
      </c>
      <c r="AU147" s="19" t="s">
        <v>21</v>
      </c>
    </row>
    <row r="148" s="13" customFormat="1">
      <c r="A148" s="13"/>
      <c r="B148" s="225"/>
      <c r="C148" s="226"/>
      <c r="D148" s="227" t="s">
        <v>158</v>
      </c>
      <c r="E148" s="228" t="s">
        <v>32</v>
      </c>
      <c r="F148" s="229" t="s">
        <v>222</v>
      </c>
      <c r="G148" s="226"/>
      <c r="H148" s="230">
        <v>2860.8000000000002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158</v>
      </c>
      <c r="AU148" s="236" t="s">
        <v>21</v>
      </c>
      <c r="AV148" s="13" t="s">
        <v>21</v>
      </c>
      <c r="AW148" s="13" t="s">
        <v>41</v>
      </c>
      <c r="AX148" s="13" t="s">
        <v>82</v>
      </c>
      <c r="AY148" s="236" t="s">
        <v>147</v>
      </c>
    </row>
    <row r="149" s="14" customFormat="1">
      <c r="A149" s="14"/>
      <c r="B149" s="237"/>
      <c r="C149" s="238"/>
      <c r="D149" s="227" t="s">
        <v>158</v>
      </c>
      <c r="E149" s="239" t="s">
        <v>32</v>
      </c>
      <c r="F149" s="240" t="s">
        <v>167</v>
      </c>
      <c r="G149" s="238"/>
      <c r="H149" s="239" t="s">
        <v>32</v>
      </c>
      <c r="I149" s="241"/>
      <c r="J149" s="238"/>
      <c r="K149" s="238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158</v>
      </c>
      <c r="AU149" s="246" t="s">
        <v>21</v>
      </c>
      <c r="AV149" s="14" t="s">
        <v>90</v>
      </c>
      <c r="AW149" s="14" t="s">
        <v>41</v>
      </c>
      <c r="AX149" s="14" t="s">
        <v>82</v>
      </c>
      <c r="AY149" s="246" t="s">
        <v>147</v>
      </c>
    </row>
    <row r="150" s="15" customFormat="1">
      <c r="A150" s="15"/>
      <c r="B150" s="247"/>
      <c r="C150" s="248"/>
      <c r="D150" s="227" t="s">
        <v>158</v>
      </c>
      <c r="E150" s="249" t="s">
        <v>32</v>
      </c>
      <c r="F150" s="250" t="s">
        <v>161</v>
      </c>
      <c r="G150" s="248"/>
      <c r="H150" s="251">
        <v>2860.8000000000002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158</v>
      </c>
      <c r="AU150" s="257" t="s">
        <v>21</v>
      </c>
      <c r="AV150" s="15" t="s">
        <v>154</v>
      </c>
      <c r="AW150" s="15" t="s">
        <v>41</v>
      </c>
      <c r="AX150" s="15" t="s">
        <v>90</v>
      </c>
      <c r="AY150" s="257" t="s">
        <v>147</v>
      </c>
    </row>
    <row r="151" s="2" customFormat="1" ht="21.75" customHeight="1">
      <c r="A151" s="41"/>
      <c r="B151" s="42"/>
      <c r="C151" s="207" t="s">
        <v>223</v>
      </c>
      <c r="D151" s="207" t="s">
        <v>149</v>
      </c>
      <c r="E151" s="208" t="s">
        <v>224</v>
      </c>
      <c r="F151" s="209" t="s">
        <v>225</v>
      </c>
      <c r="G151" s="210" t="s">
        <v>219</v>
      </c>
      <c r="H151" s="211">
        <v>5241.6599999999999</v>
      </c>
      <c r="I151" s="212"/>
      <c r="J151" s="213">
        <f>ROUND(I151*H151,2)</f>
        <v>0</v>
      </c>
      <c r="K151" s="209" t="s">
        <v>153</v>
      </c>
      <c r="L151" s="47"/>
      <c r="M151" s="214" t="s">
        <v>32</v>
      </c>
      <c r="N151" s="215" t="s">
        <v>53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154</v>
      </c>
      <c r="AT151" s="218" t="s">
        <v>149</v>
      </c>
      <c r="AU151" s="218" t="s">
        <v>21</v>
      </c>
      <c r="AY151" s="19" t="s">
        <v>147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90</v>
      </c>
      <c r="BK151" s="219">
        <f>ROUND(I151*H151,2)</f>
        <v>0</v>
      </c>
      <c r="BL151" s="19" t="s">
        <v>154</v>
      </c>
      <c r="BM151" s="218" t="s">
        <v>226</v>
      </c>
    </row>
    <row r="152" s="2" customFormat="1">
      <c r="A152" s="41"/>
      <c r="B152" s="42"/>
      <c r="C152" s="43"/>
      <c r="D152" s="220" t="s">
        <v>156</v>
      </c>
      <c r="E152" s="43"/>
      <c r="F152" s="221" t="s">
        <v>227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156</v>
      </c>
      <c r="AU152" s="19" t="s">
        <v>21</v>
      </c>
    </row>
    <row r="153" s="13" customFormat="1">
      <c r="A153" s="13"/>
      <c r="B153" s="225"/>
      <c r="C153" s="226"/>
      <c r="D153" s="227" t="s">
        <v>158</v>
      </c>
      <c r="E153" s="228" t="s">
        <v>32</v>
      </c>
      <c r="F153" s="229" t="s">
        <v>228</v>
      </c>
      <c r="G153" s="226"/>
      <c r="H153" s="230">
        <v>2271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158</v>
      </c>
      <c r="AU153" s="236" t="s">
        <v>21</v>
      </c>
      <c r="AV153" s="13" t="s">
        <v>21</v>
      </c>
      <c r="AW153" s="13" t="s">
        <v>41</v>
      </c>
      <c r="AX153" s="13" t="s">
        <v>82</v>
      </c>
      <c r="AY153" s="236" t="s">
        <v>147</v>
      </c>
    </row>
    <row r="154" s="14" customFormat="1">
      <c r="A154" s="14"/>
      <c r="B154" s="237"/>
      <c r="C154" s="238"/>
      <c r="D154" s="227" t="s">
        <v>158</v>
      </c>
      <c r="E154" s="239" t="s">
        <v>32</v>
      </c>
      <c r="F154" s="240" t="s">
        <v>229</v>
      </c>
      <c r="G154" s="238"/>
      <c r="H154" s="239" t="s">
        <v>32</v>
      </c>
      <c r="I154" s="241"/>
      <c r="J154" s="238"/>
      <c r="K154" s="238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158</v>
      </c>
      <c r="AU154" s="246" t="s">
        <v>21</v>
      </c>
      <c r="AV154" s="14" t="s">
        <v>90</v>
      </c>
      <c r="AW154" s="14" t="s">
        <v>41</v>
      </c>
      <c r="AX154" s="14" t="s">
        <v>82</v>
      </c>
      <c r="AY154" s="246" t="s">
        <v>147</v>
      </c>
    </row>
    <row r="155" s="13" customFormat="1">
      <c r="A155" s="13"/>
      <c r="B155" s="225"/>
      <c r="C155" s="226"/>
      <c r="D155" s="227" t="s">
        <v>158</v>
      </c>
      <c r="E155" s="228" t="s">
        <v>32</v>
      </c>
      <c r="F155" s="229" t="s">
        <v>230</v>
      </c>
      <c r="G155" s="226"/>
      <c r="H155" s="230">
        <v>2956.5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158</v>
      </c>
      <c r="AU155" s="236" t="s">
        <v>21</v>
      </c>
      <c r="AV155" s="13" t="s">
        <v>21</v>
      </c>
      <c r="AW155" s="13" t="s">
        <v>41</v>
      </c>
      <c r="AX155" s="13" t="s">
        <v>82</v>
      </c>
      <c r="AY155" s="236" t="s">
        <v>147</v>
      </c>
    </row>
    <row r="156" s="14" customFormat="1">
      <c r="A156" s="14"/>
      <c r="B156" s="237"/>
      <c r="C156" s="238"/>
      <c r="D156" s="227" t="s">
        <v>158</v>
      </c>
      <c r="E156" s="239" t="s">
        <v>32</v>
      </c>
      <c r="F156" s="240" t="s">
        <v>231</v>
      </c>
      <c r="G156" s="238"/>
      <c r="H156" s="239" t="s">
        <v>32</v>
      </c>
      <c r="I156" s="241"/>
      <c r="J156" s="238"/>
      <c r="K156" s="238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158</v>
      </c>
      <c r="AU156" s="246" t="s">
        <v>21</v>
      </c>
      <c r="AV156" s="14" t="s">
        <v>90</v>
      </c>
      <c r="AW156" s="14" t="s">
        <v>41</v>
      </c>
      <c r="AX156" s="14" t="s">
        <v>82</v>
      </c>
      <c r="AY156" s="246" t="s">
        <v>147</v>
      </c>
    </row>
    <row r="157" s="13" customFormat="1">
      <c r="A157" s="13"/>
      <c r="B157" s="225"/>
      <c r="C157" s="226"/>
      <c r="D157" s="227" t="s">
        <v>158</v>
      </c>
      <c r="E157" s="228" t="s">
        <v>32</v>
      </c>
      <c r="F157" s="229" t="s">
        <v>232</v>
      </c>
      <c r="G157" s="226"/>
      <c r="H157" s="230">
        <v>14.16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158</v>
      </c>
      <c r="AU157" s="236" t="s">
        <v>21</v>
      </c>
      <c r="AV157" s="13" t="s">
        <v>21</v>
      </c>
      <c r="AW157" s="13" t="s">
        <v>41</v>
      </c>
      <c r="AX157" s="13" t="s">
        <v>82</v>
      </c>
      <c r="AY157" s="236" t="s">
        <v>147</v>
      </c>
    </row>
    <row r="158" s="14" customFormat="1">
      <c r="A158" s="14"/>
      <c r="B158" s="237"/>
      <c r="C158" s="238"/>
      <c r="D158" s="227" t="s">
        <v>158</v>
      </c>
      <c r="E158" s="239" t="s">
        <v>32</v>
      </c>
      <c r="F158" s="240" t="s">
        <v>233</v>
      </c>
      <c r="G158" s="238"/>
      <c r="H158" s="239" t="s">
        <v>32</v>
      </c>
      <c r="I158" s="241"/>
      <c r="J158" s="238"/>
      <c r="K158" s="238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158</v>
      </c>
      <c r="AU158" s="246" t="s">
        <v>21</v>
      </c>
      <c r="AV158" s="14" t="s">
        <v>90</v>
      </c>
      <c r="AW158" s="14" t="s">
        <v>41</v>
      </c>
      <c r="AX158" s="14" t="s">
        <v>82</v>
      </c>
      <c r="AY158" s="246" t="s">
        <v>147</v>
      </c>
    </row>
    <row r="159" s="14" customFormat="1">
      <c r="A159" s="14"/>
      <c r="B159" s="237"/>
      <c r="C159" s="238"/>
      <c r="D159" s="227" t="s">
        <v>158</v>
      </c>
      <c r="E159" s="239" t="s">
        <v>32</v>
      </c>
      <c r="F159" s="240" t="s">
        <v>234</v>
      </c>
      <c r="G159" s="238"/>
      <c r="H159" s="239" t="s">
        <v>32</v>
      </c>
      <c r="I159" s="241"/>
      <c r="J159" s="238"/>
      <c r="K159" s="238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158</v>
      </c>
      <c r="AU159" s="246" t="s">
        <v>21</v>
      </c>
      <c r="AV159" s="14" t="s">
        <v>90</v>
      </c>
      <c r="AW159" s="14" t="s">
        <v>41</v>
      </c>
      <c r="AX159" s="14" t="s">
        <v>82</v>
      </c>
      <c r="AY159" s="246" t="s">
        <v>147</v>
      </c>
    </row>
    <row r="160" s="15" customFormat="1">
      <c r="A160" s="15"/>
      <c r="B160" s="247"/>
      <c r="C160" s="248"/>
      <c r="D160" s="227" t="s">
        <v>158</v>
      </c>
      <c r="E160" s="249" t="s">
        <v>32</v>
      </c>
      <c r="F160" s="250" t="s">
        <v>161</v>
      </c>
      <c r="G160" s="248"/>
      <c r="H160" s="251">
        <v>5241.6599999999999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7" t="s">
        <v>158</v>
      </c>
      <c r="AU160" s="257" t="s">
        <v>21</v>
      </c>
      <c r="AV160" s="15" t="s">
        <v>154</v>
      </c>
      <c r="AW160" s="15" t="s">
        <v>41</v>
      </c>
      <c r="AX160" s="15" t="s">
        <v>90</v>
      </c>
      <c r="AY160" s="257" t="s">
        <v>147</v>
      </c>
    </row>
    <row r="161" s="2" customFormat="1" ht="24.15" customHeight="1">
      <c r="A161" s="41"/>
      <c r="B161" s="42"/>
      <c r="C161" s="207" t="s">
        <v>235</v>
      </c>
      <c r="D161" s="207" t="s">
        <v>149</v>
      </c>
      <c r="E161" s="208" t="s">
        <v>236</v>
      </c>
      <c r="F161" s="209" t="s">
        <v>237</v>
      </c>
      <c r="G161" s="210" t="s">
        <v>219</v>
      </c>
      <c r="H161" s="211">
        <v>413.39999999999998</v>
      </c>
      <c r="I161" s="212"/>
      <c r="J161" s="213">
        <f>ROUND(I161*H161,2)</f>
        <v>0</v>
      </c>
      <c r="K161" s="209" t="s">
        <v>153</v>
      </c>
      <c r="L161" s="47"/>
      <c r="M161" s="214" t="s">
        <v>32</v>
      </c>
      <c r="N161" s="215" t="s">
        <v>53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154</v>
      </c>
      <c r="AT161" s="218" t="s">
        <v>149</v>
      </c>
      <c r="AU161" s="218" t="s">
        <v>21</v>
      </c>
      <c r="AY161" s="19" t="s">
        <v>147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90</v>
      </c>
      <c r="BK161" s="219">
        <f>ROUND(I161*H161,2)</f>
        <v>0</v>
      </c>
      <c r="BL161" s="19" t="s">
        <v>154</v>
      </c>
      <c r="BM161" s="218" t="s">
        <v>238</v>
      </c>
    </row>
    <row r="162" s="2" customFormat="1">
      <c r="A162" s="41"/>
      <c r="B162" s="42"/>
      <c r="C162" s="43"/>
      <c r="D162" s="220" t="s">
        <v>156</v>
      </c>
      <c r="E162" s="43"/>
      <c r="F162" s="221" t="s">
        <v>239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156</v>
      </c>
      <c r="AU162" s="19" t="s">
        <v>21</v>
      </c>
    </row>
    <row r="163" s="13" customFormat="1">
      <c r="A163" s="13"/>
      <c r="B163" s="225"/>
      <c r="C163" s="226"/>
      <c r="D163" s="227" t="s">
        <v>158</v>
      </c>
      <c r="E163" s="228" t="s">
        <v>32</v>
      </c>
      <c r="F163" s="229" t="s">
        <v>240</v>
      </c>
      <c r="G163" s="226"/>
      <c r="H163" s="230">
        <v>87.099999999999994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158</v>
      </c>
      <c r="AU163" s="236" t="s">
        <v>21</v>
      </c>
      <c r="AV163" s="13" t="s">
        <v>21</v>
      </c>
      <c r="AW163" s="13" t="s">
        <v>41</v>
      </c>
      <c r="AX163" s="13" t="s">
        <v>82</v>
      </c>
      <c r="AY163" s="236" t="s">
        <v>147</v>
      </c>
    </row>
    <row r="164" s="13" customFormat="1">
      <c r="A164" s="13"/>
      <c r="B164" s="225"/>
      <c r="C164" s="226"/>
      <c r="D164" s="227" t="s">
        <v>158</v>
      </c>
      <c r="E164" s="228" t="s">
        <v>32</v>
      </c>
      <c r="F164" s="229" t="s">
        <v>241</v>
      </c>
      <c r="G164" s="226"/>
      <c r="H164" s="230">
        <v>234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158</v>
      </c>
      <c r="AU164" s="236" t="s">
        <v>21</v>
      </c>
      <c r="AV164" s="13" t="s">
        <v>21</v>
      </c>
      <c r="AW164" s="13" t="s">
        <v>41</v>
      </c>
      <c r="AX164" s="13" t="s">
        <v>82</v>
      </c>
      <c r="AY164" s="236" t="s">
        <v>147</v>
      </c>
    </row>
    <row r="165" s="13" customFormat="1">
      <c r="A165" s="13"/>
      <c r="B165" s="225"/>
      <c r="C165" s="226"/>
      <c r="D165" s="227" t="s">
        <v>158</v>
      </c>
      <c r="E165" s="228" t="s">
        <v>32</v>
      </c>
      <c r="F165" s="229" t="s">
        <v>242</v>
      </c>
      <c r="G165" s="226"/>
      <c r="H165" s="230">
        <v>92.299999999999997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158</v>
      </c>
      <c r="AU165" s="236" t="s">
        <v>21</v>
      </c>
      <c r="AV165" s="13" t="s">
        <v>21</v>
      </c>
      <c r="AW165" s="13" t="s">
        <v>41</v>
      </c>
      <c r="AX165" s="13" t="s">
        <v>82</v>
      </c>
      <c r="AY165" s="236" t="s">
        <v>147</v>
      </c>
    </row>
    <row r="166" s="14" customFormat="1">
      <c r="A166" s="14"/>
      <c r="B166" s="237"/>
      <c r="C166" s="238"/>
      <c r="D166" s="227" t="s">
        <v>158</v>
      </c>
      <c r="E166" s="239" t="s">
        <v>32</v>
      </c>
      <c r="F166" s="240" t="s">
        <v>167</v>
      </c>
      <c r="G166" s="238"/>
      <c r="H166" s="239" t="s">
        <v>32</v>
      </c>
      <c r="I166" s="241"/>
      <c r="J166" s="238"/>
      <c r="K166" s="238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158</v>
      </c>
      <c r="AU166" s="246" t="s">
        <v>21</v>
      </c>
      <c r="AV166" s="14" t="s">
        <v>90</v>
      </c>
      <c r="AW166" s="14" t="s">
        <v>41</v>
      </c>
      <c r="AX166" s="14" t="s">
        <v>82</v>
      </c>
      <c r="AY166" s="246" t="s">
        <v>147</v>
      </c>
    </row>
    <row r="167" s="15" customFormat="1">
      <c r="A167" s="15"/>
      <c r="B167" s="247"/>
      <c r="C167" s="248"/>
      <c r="D167" s="227" t="s">
        <v>158</v>
      </c>
      <c r="E167" s="249" t="s">
        <v>32</v>
      </c>
      <c r="F167" s="250" t="s">
        <v>161</v>
      </c>
      <c r="G167" s="248"/>
      <c r="H167" s="251">
        <v>413.40000000000003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7" t="s">
        <v>158</v>
      </c>
      <c r="AU167" s="257" t="s">
        <v>21</v>
      </c>
      <c r="AV167" s="15" t="s">
        <v>154</v>
      </c>
      <c r="AW167" s="15" t="s">
        <v>41</v>
      </c>
      <c r="AX167" s="15" t="s">
        <v>90</v>
      </c>
      <c r="AY167" s="257" t="s">
        <v>147</v>
      </c>
    </row>
    <row r="168" s="2" customFormat="1" ht="24.15" customHeight="1">
      <c r="A168" s="41"/>
      <c r="B168" s="42"/>
      <c r="C168" s="207" t="s">
        <v>8</v>
      </c>
      <c r="D168" s="207" t="s">
        <v>149</v>
      </c>
      <c r="E168" s="208" t="s">
        <v>243</v>
      </c>
      <c r="F168" s="209" t="s">
        <v>244</v>
      </c>
      <c r="G168" s="210" t="s">
        <v>219</v>
      </c>
      <c r="H168" s="211">
        <v>53.5</v>
      </c>
      <c r="I168" s="212"/>
      <c r="J168" s="213">
        <f>ROUND(I168*H168,2)</f>
        <v>0</v>
      </c>
      <c r="K168" s="209" t="s">
        <v>153</v>
      </c>
      <c r="L168" s="47"/>
      <c r="M168" s="214" t="s">
        <v>32</v>
      </c>
      <c r="N168" s="215" t="s">
        <v>53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154</v>
      </c>
      <c r="AT168" s="218" t="s">
        <v>149</v>
      </c>
      <c r="AU168" s="218" t="s">
        <v>21</v>
      </c>
      <c r="AY168" s="19" t="s">
        <v>147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90</v>
      </c>
      <c r="BK168" s="219">
        <f>ROUND(I168*H168,2)</f>
        <v>0</v>
      </c>
      <c r="BL168" s="19" t="s">
        <v>154</v>
      </c>
      <c r="BM168" s="218" t="s">
        <v>245</v>
      </c>
    </row>
    <row r="169" s="2" customFormat="1">
      <c r="A169" s="41"/>
      <c r="B169" s="42"/>
      <c r="C169" s="43"/>
      <c r="D169" s="220" t="s">
        <v>156</v>
      </c>
      <c r="E169" s="43"/>
      <c r="F169" s="221" t="s">
        <v>246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156</v>
      </c>
      <c r="AU169" s="19" t="s">
        <v>21</v>
      </c>
    </row>
    <row r="170" s="13" customFormat="1">
      <c r="A170" s="13"/>
      <c r="B170" s="225"/>
      <c r="C170" s="226"/>
      <c r="D170" s="227" t="s">
        <v>158</v>
      </c>
      <c r="E170" s="228" t="s">
        <v>32</v>
      </c>
      <c r="F170" s="229" t="s">
        <v>247</v>
      </c>
      <c r="G170" s="226"/>
      <c r="H170" s="230">
        <v>17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158</v>
      </c>
      <c r="AU170" s="236" t="s">
        <v>21</v>
      </c>
      <c r="AV170" s="13" t="s">
        <v>21</v>
      </c>
      <c r="AW170" s="13" t="s">
        <v>41</v>
      </c>
      <c r="AX170" s="13" t="s">
        <v>82</v>
      </c>
      <c r="AY170" s="236" t="s">
        <v>147</v>
      </c>
    </row>
    <row r="171" s="14" customFormat="1">
      <c r="A171" s="14"/>
      <c r="B171" s="237"/>
      <c r="C171" s="238"/>
      <c r="D171" s="227" t="s">
        <v>158</v>
      </c>
      <c r="E171" s="239" t="s">
        <v>32</v>
      </c>
      <c r="F171" s="240" t="s">
        <v>248</v>
      </c>
      <c r="G171" s="238"/>
      <c r="H171" s="239" t="s">
        <v>32</v>
      </c>
      <c r="I171" s="241"/>
      <c r="J171" s="238"/>
      <c r="K171" s="238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158</v>
      </c>
      <c r="AU171" s="246" t="s">
        <v>21</v>
      </c>
      <c r="AV171" s="14" t="s">
        <v>90</v>
      </c>
      <c r="AW171" s="14" t="s">
        <v>41</v>
      </c>
      <c r="AX171" s="14" t="s">
        <v>82</v>
      </c>
      <c r="AY171" s="246" t="s">
        <v>147</v>
      </c>
    </row>
    <row r="172" s="13" customFormat="1">
      <c r="A172" s="13"/>
      <c r="B172" s="225"/>
      <c r="C172" s="226"/>
      <c r="D172" s="227" t="s">
        <v>158</v>
      </c>
      <c r="E172" s="228" t="s">
        <v>32</v>
      </c>
      <c r="F172" s="229" t="s">
        <v>249</v>
      </c>
      <c r="G172" s="226"/>
      <c r="H172" s="230">
        <v>36.5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158</v>
      </c>
      <c r="AU172" s="236" t="s">
        <v>21</v>
      </c>
      <c r="AV172" s="13" t="s">
        <v>21</v>
      </c>
      <c r="AW172" s="13" t="s">
        <v>41</v>
      </c>
      <c r="AX172" s="13" t="s">
        <v>82</v>
      </c>
      <c r="AY172" s="236" t="s">
        <v>147</v>
      </c>
    </row>
    <row r="173" s="14" customFormat="1">
      <c r="A173" s="14"/>
      <c r="B173" s="237"/>
      <c r="C173" s="238"/>
      <c r="D173" s="227" t="s">
        <v>158</v>
      </c>
      <c r="E173" s="239" t="s">
        <v>32</v>
      </c>
      <c r="F173" s="240" t="s">
        <v>250</v>
      </c>
      <c r="G173" s="238"/>
      <c r="H173" s="239" t="s">
        <v>32</v>
      </c>
      <c r="I173" s="241"/>
      <c r="J173" s="238"/>
      <c r="K173" s="238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158</v>
      </c>
      <c r="AU173" s="246" t="s">
        <v>21</v>
      </c>
      <c r="AV173" s="14" t="s">
        <v>90</v>
      </c>
      <c r="AW173" s="14" t="s">
        <v>41</v>
      </c>
      <c r="AX173" s="14" t="s">
        <v>82</v>
      </c>
      <c r="AY173" s="246" t="s">
        <v>147</v>
      </c>
    </row>
    <row r="174" s="14" customFormat="1">
      <c r="A174" s="14"/>
      <c r="B174" s="237"/>
      <c r="C174" s="238"/>
      <c r="D174" s="227" t="s">
        <v>158</v>
      </c>
      <c r="E174" s="239" t="s">
        <v>32</v>
      </c>
      <c r="F174" s="240" t="s">
        <v>251</v>
      </c>
      <c r="G174" s="238"/>
      <c r="H174" s="239" t="s">
        <v>32</v>
      </c>
      <c r="I174" s="241"/>
      <c r="J174" s="238"/>
      <c r="K174" s="238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158</v>
      </c>
      <c r="AU174" s="246" t="s">
        <v>21</v>
      </c>
      <c r="AV174" s="14" t="s">
        <v>90</v>
      </c>
      <c r="AW174" s="14" t="s">
        <v>41</v>
      </c>
      <c r="AX174" s="14" t="s">
        <v>82</v>
      </c>
      <c r="AY174" s="246" t="s">
        <v>147</v>
      </c>
    </row>
    <row r="175" s="15" customFormat="1">
      <c r="A175" s="15"/>
      <c r="B175" s="247"/>
      <c r="C175" s="248"/>
      <c r="D175" s="227" t="s">
        <v>158</v>
      </c>
      <c r="E175" s="249" t="s">
        <v>32</v>
      </c>
      <c r="F175" s="250" t="s">
        <v>161</v>
      </c>
      <c r="G175" s="248"/>
      <c r="H175" s="251">
        <v>53.5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7" t="s">
        <v>158</v>
      </c>
      <c r="AU175" s="257" t="s">
        <v>21</v>
      </c>
      <c r="AV175" s="15" t="s">
        <v>154</v>
      </c>
      <c r="AW175" s="15" t="s">
        <v>41</v>
      </c>
      <c r="AX175" s="15" t="s">
        <v>90</v>
      </c>
      <c r="AY175" s="257" t="s">
        <v>147</v>
      </c>
    </row>
    <row r="176" s="2" customFormat="1" ht="24.15" customHeight="1">
      <c r="A176" s="41"/>
      <c r="B176" s="42"/>
      <c r="C176" s="207" t="s">
        <v>252</v>
      </c>
      <c r="D176" s="207" t="s">
        <v>149</v>
      </c>
      <c r="E176" s="208" t="s">
        <v>253</v>
      </c>
      <c r="F176" s="209" t="s">
        <v>254</v>
      </c>
      <c r="G176" s="210" t="s">
        <v>219</v>
      </c>
      <c r="H176" s="211">
        <v>87.879999999999995</v>
      </c>
      <c r="I176" s="212"/>
      <c r="J176" s="213">
        <f>ROUND(I176*H176,2)</f>
        <v>0</v>
      </c>
      <c r="K176" s="209" t="s">
        <v>153</v>
      </c>
      <c r="L176" s="47"/>
      <c r="M176" s="214" t="s">
        <v>32</v>
      </c>
      <c r="N176" s="215" t="s">
        <v>53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154</v>
      </c>
      <c r="AT176" s="218" t="s">
        <v>149</v>
      </c>
      <c r="AU176" s="218" t="s">
        <v>21</v>
      </c>
      <c r="AY176" s="19" t="s">
        <v>147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90</v>
      </c>
      <c r="BK176" s="219">
        <f>ROUND(I176*H176,2)</f>
        <v>0</v>
      </c>
      <c r="BL176" s="19" t="s">
        <v>154</v>
      </c>
      <c r="BM176" s="218" t="s">
        <v>255</v>
      </c>
    </row>
    <row r="177" s="2" customFormat="1">
      <c r="A177" s="41"/>
      <c r="B177" s="42"/>
      <c r="C177" s="43"/>
      <c r="D177" s="220" t="s">
        <v>156</v>
      </c>
      <c r="E177" s="43"/>
      <c r="F177" s="221" t="s">
        <v>256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156</v>
      </c>
      <c r="AU177" s="19" t="s">
        <v>21</v>
      </c>
    </row>
    <row r="178" s="13" customFormat="1">
      <c r="A178" s="13"/>
      <c r="B178" s="225"/>
      <c r="C178" s="226"/>
      <c r="D178" s="227" t="s">
        <v>158</v>
      </c>
      <c r="E178" s="228" t="s">
        <v>32</v>
      </c>
      <c r="F178" s="229" t="s">
        <v>257</v>
      </c>
      <c r="G178" s="226"/>
      <c r="H178" s="230">
        <v>87.879999999999995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158</v>
      </c>
      <c r="AU178" s="236" t="s">
        <v>21</v>
      </c>
      <c r="AV178" s="13" t="s">
        <v>21</v>
      </c>
      <c r="AW178" s="13" t="s">
        <v>41</v>
      </c>
      <c r="AX178" s="13" t="s">
        <v>82</v>
      </c>
      <c r="AY178" s="236" t="s">
        <v>147</v>
      </c>
    </row>
    <row r="179" s="14" customFormat="1">
      <c r="A179" s="14"/>
      <c r="B179" s="237"/>
      <c r="C179" s="238"/>
      <c r="D179" s="227" t="s">
        <v>158</v>
      </c>
      <c r="E179" s="239" t="s">
        <v>32</v>
      </c>
      <c r="F179" s="240" t="s">
        <v>258</v>
      </c>
      <c r="G179" s="238"/>
      <c r="H179" s="239" t="s">
        <v>32</v>
      </c>
      <c r="I179" s="241"/>
      <c r="J179" s="238"/>
      <c r="K179" s="238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158</v>
      </c>
      <c r="AU179" s="246" t="s">
        <v>21</v>
      </c>
      <c r="AV179" s="14" t="s">
        <v>90</v>
      </c>
      <c r="AW179" s="14" t="s">
        <v>41</v>
      </c>
      <c r="AX179" s="14" t="s">
        <v>82</v>
      </c>
      <c r="AY179" s="246" t="s">
        <v>147</v>
      </c>
    </row>
    <row r="180" s="15" customFormat="1">
      <c r="A180" s="15"/>
      <c r="B180" s="247"/>
      <c r="C180" s="248"/>
      <c r="D180" s="227" t="s">
        <v>158</v>
      </c>
      <c r="E180" s="249" t="s">
        <v>32</v>
      </c>
      <c r="F180" s="250" t="s">
        <v>161</v>
      </c>
      <c r="G180" s="248"/>
      <c r="H180" s="251">
        <v>87.879999999999995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7" t="s">
        <v>158</v>
      </c>
      <c r="AU180" s="257" t="s">
        <v>21</v>
      </c>
      <c r="AV180" s="15" t="s">
        <v>154</v>
      </c>
      <c r="AW180" s="15" t="s">
        <v>41</v>
      </c>
      <c r="AX180" s="15" t="s">
        <v>90</v>
      </c>
      <c r="AY180" s="257" t="s">
        <v>147</v>
      </c>
    </row>
    <row r="181" s="2" customFormat="1" ht="24.15" customHeight="1">
      <c r="A181" s="41"/>
      <c r="B181" s="42"/>
      <c r="C181" s="207" t="s">
        <v>259</v>
      </c>
      <c r="D181" s="207" t="s">
        <v>149</v>
      </c>
      <c r="E181" s="208" t="s">
        <v>260</v>
      </c>
      <c r="F181" s="209" t="s">
        <v>261</v>
      </c>
      <c r="G181" s="210" t="s">
        <v>219</v>
      </c>
      <c r="H181" s="211">
        <v>1994.5999999999999</v>
      </c>
      <c r="I181" s="212"/>
      <c r="J181" s="213">
        <f>ROUND(I181*H181,2)</f>
        <v>0</v>
      </c>
      <c r="K181" s="209" t="s">
        <v>32</v>
      </c>
      <c r="L181" s="47"/>
      <c r="M181" s="214" t="s">
        <v>32</v>
      </c>
      <c r="N181" s="215" t="s">
        <v>53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154</v>
      </c>
      <c r="AT181" s="218" t="s">
        <v>149</v>
      </c>
      <c r="AU181" s="218" t="s">
        <v>21</v>
      </c>
      <c r="AY181" s="19" t="s">
        <v>147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90</v>
      </c>
      <c r="BK181" s="219">
        <f>ROUND(I181*H181,2)</f>
        <v>0</v>
      </c>
      <c r="BL181" s="19" t="s">
        <v>154</v>
      </c>
      <c r="BM181" s="218" t="s">
        <v>262</v>
      </c>
    </row>
    <row r="182" s="13" customFormat="1">
      <c r="A182" s="13"/>
      <c r="B182" s="225"/>
      <c r="C182" s="226"/>
      <c r="D182" s="227" t="s">
        <v>158</v>
      </c>
      <c r="E182" s="228" t="s">
        <v>32</v>
      </c>
      <c r="F182" s="229" t="s">
        <v>263</v>
      </c>
      <c r="G182" s="226"/>
      <c r="H182" s="230">
        <v>1994.5999999999999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158</v>
      </c>
      <c r="AU182" s="236" t="s">
        <v>21</v>
      </c>
      <c r="AV182" s="13" t="s">
        <v>21</v>
      </c>
      <c r="AW182" s="13" t="s">
        <v>41</v>
      </c>
      <c r="AX182" s="13" t="s">
        <v>82</v>
      </c>
      <c r="AY182" s="236" t="s">
        <v>147</v>
      </c>
    </row>
    <row r="183" s="15" customFormat="1">
      <c r="A183" s="15"/>
      <c r="B183" s="247"/>
      <c r="C183" s="248"/>
      <c r="D183" s="227" t="s">
        <v>158</v>
      </c>
      <c r="E183" s="249" t="s">
        <v>32</v>
      </c>
      <c r="F183" s="250" t="s">
        <v>161</v>
      </c>
      <c r="G183" s="248"/>
      <c r="H183" s="251">
        <v>1994.5999999999999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7" t="s">
        <v>158</v>
      </c>
      <c r="AU183" s="257" t="s">
        <v>21</v>
      </c>
      <c r="AV183" s="15" t="s">
        <v>154</v>
      </c>
      <c r="AW183" s="15" t="s">
        <v>41</v>
      </c>
      <c r="AX183" s="15" t="s">
        <v>90</v>
      </c>
      <c r="AY183" s="257" t="s">
        <v>147</v>
      </c>
    </row>
    <row r="184" s="2" customFormat="1" ht="37.8" customHeight="1">
      <c r="A184" s="41"/>
      <c r="B184" s="42"/>
      <c r="C184" s="207" t="s">
        <v>264</v>
      </c>
      <c r="D184" s="207" t="s">
        <v>149</v>
      </c>
      <c r="E184" s="208" t="s">
        <v>265</v>
      </c>
      <c r="F184" s="209" t="s">
        <v>266</v>
      </c>
      <c r="G184" s="210" t="s">
        <v>219</v>
      </c>
      <c r="H184" s="211">
        <v>8373.7800000000007</v>
      </c>
      <c r="I184" s="212"/>
      <c r="J184" s="213">
        <f>ROUND(I184*H184,2)</f>
        <v>0</v>
      </c>
      <c r="K184" s="209" t="s">
        <v>153</v>
      </c>
      <c r="L184" s="47"/>
      <c r="M184" s="214" t="s">
        <v>32</v>
      </c>
      <c r="N184" s="215" t="s">
        <v>53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154</v>
      </c>
      <c r="AT184" s="218" t="s">
        <v>149</v>
      </c>
      <c r="AU184" s="218" t="s">
        <v>21</v>
      </c>
      <c r="AY184" s="19" t="s">
        <v>147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90</v>
      </c>
      <c r="BK184" s="219">
        <f>ROUND(I184*H184,2)</f>
        <v>0</v>
      </c>
      <c r="BL184" s="19" t="s">
        <v>154</v>
      </c>
      <c r="BM184" s="218" t="s">
        <v>267</v>
      </c>
    </row>
    <row r="185" s="2" customFormat="1">
      <c r="A185" s="41"/>
      <c r="B185" s="42"/>
      <c r="C185" s="43"/>
      <c r="D185" s="220" t="s">
        <v>156</v>
      </c>
      <c r="E185" s="43"/>
      <c r="F185" s="221" t="s">
        <v>268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156</v>
      </c>
      <c r="AU185" s="19" t="s">
        <v>21</v>
      </c>
    </row>
    <row r="186" s="13" customFormat="1">
      <c r="A186" s="13"/>
      <c r="B186" s="225"/>
      <c r="C186" s="226"/>
      <c r="D186" s="227" t="s">
        <v>158</v>
      </c>
      <c r="E186" s="228" t="s">
        <v>32</v>
      </c>
      <c r="F186" s="229" t="s">
        <v>269</v>
      </c>
      <c r="G186" s="226"/>
      <c r="H186" s="230">
        <v>8101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158</v>
      </c>
      <c r="AU186" s="236" t="s">
        <v>21</v>
      </c>
      <c r="AV186" s="13" t="s">
        <v>21</v>
      </c>
      <c r="AW186" s="13" t="s">
        <v>41</v>
      </c>
      <c r="AX186" s="13" t="s">
        <v>82</v>
      </c>
      <c r="AY186" s="236" t="s">
        <v>147</v>
      </c>
    </row>
    <row r="187" s="14" customFormat="1">
      <c r="A187" s="14"/>
      <c r="B187" s="237"/>
      <c r="C187" s="238"/>
      <c r="D187" s="227" t="s">
        <v>158</v>
      </c>
      <c r="E187" s="239" t="s">
        <v>32</v>
      </c>
      <c r="F187" s="240" t="s">
        <v>270</v>
      </c>
      <c r="G187" s="238"/>
      <c r="H187" s="239" t="s">
        <v>32</v>
      </c>
      <c r="I187" s="241"/>
      <c r="J187" s="238"/>
      <c r="K187" s="238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158</v>
      </c>
      <c r="AU187" s="246" t="s">
        <v>21</v>
      </c>
      <c r="AV187" s="14" t="s">
        <v>90</v>
      </c>
      <c r="AW187" s="14" t="s">
        <v>41</v>
      </c>
      <c r="AX187" s="14" t="s">
        <v>82</v>
      </c>
      <c r="AY187" s="246" t="s">
        <v>147</v>
      </c>
    </row>
    <row r="188" s="13" customFormat="1">
      <c r="A188" s="13"/>
      <c r="B188" s="225"/>
      <c r="C188" s="226"/>
      <c r="D188" s="227" t="s">
        <v>158</v>
      </c>
      <c r="E188" s="228" t="s">
        <v>32</v>
      </c>
      <c r="F188" s="229" t="s">
        <v>271</v>
      </c>
      <c r="G188" s="226"/>
      <c r="H188" s="230">
        <v>272.77999999999997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158</v>
      </c>
      <c r="AU188" s="236" t="s">
        <v>21</v>
      </c>
      <c r="AV188" s="13" t="s">
        <v>21</v>
      </c>
      <c r="AW188" s="13" t="s">
        <v>41</v>
      </c>
      <c r="AX188" s="13" t="s">
        <v>82</v>
      </c>
      <c r="AY188" s="236" t="s">
        <v>147</v>
      </c>
    </row>
    <row r="189" s="14" customFormat="1">
      <c r="A189" s="14"/>
      <c r="B189" s="237"/>
      <c r="C189" s="238"/>
      <c r="D189" s="227" t="s">
        <v>158</v>
      </c>
      <c r="E189" s="239" t="s">
        <v>32</v>
      </c>
      <c r="F189" s="240" t="s">
        <v>272</v>
      </c>
      <c r="G189" s="238"/>
      <c r="H189" s="239" t="s">
        <v>32</v>
      </c>
      <c r="I189" s="241"/>
      <c r="J189" s="238"/>
      <c r="K189" s="238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158</v>
      </c>
      <c r="AU189" s="246" t="s">
        <v>21</v>
      </c>
      <c r="AV189" s="14" t="s">
        <v>90</v>
      </c>
      <c r="AW189" s="14" t="s">
        <v>41</v>
      </c>
      <c r="AX189" s="14" t="s">
        <v>82</v>
      </c>
      <c r="AY189" s="246" t="s">
        <v>147</v>
      </c>
    </row>
    <row r="190" s="15" customFormat="1">
      <c r="A190" s="15"/>
      <c r="B190" s="247"/>
      <c r="C190" s="248"/>
      <c r="D190" s="227" t="s">
        <v>158</v>
      </c>
      <c r="E190" s="249" t="s">
        <v>32</v>
      </c>
      <c r="F190" s="250" t="s">
        <v>161</v>
      </c>
      <c r="G190" s="248"/>
      <c r="H190" s="251">
        <v>8373.7800000000007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7" t="s">
        <v>158</v>
      </c>
      <c r="AU190" s="257" t="s">
        <v>21</v>
      </c>
      <c r="AV190" s="15" t="s">
        <v>154</v>
      </c>
      <c r="AW190" s="15" t="s">
        <v>41</v>
      </c>
      <c r="AX190" s="15" t="s">
        <v>90</v>
      </c>
      <c r="AY190" s="257" t="s">
        <v>147</v>
      </c>
    </row>
    <row r="191" s="2" customFormat="1" ht="37.8" customHeight="1">
      <c r="A191" s="41"/>
      <c r="B191" s="42"/>
      <c r="C191" s="207" t="s">
        <v>273</v>
      </c>
      <c r="D191" s="207" t="s">
        <v>149</v>
      </c>
      <c r="E191" s="208" t="s">
        <v>274</v>
      </c>
      <c r="F191" s="209" t="s">
        <v>275</v>
      </c>
      <c r="G191" s="210" t="s">
        <v>219</v>
      </c>
      <c r="H191" s="211">
        <v>41868.900000000001</v>
      </c>
      <c r="I191" s="212"/>
      <c r="J191" s="213">
        <f>ROUND(I191*H191,2)</f>
        <v>0</v>
      </c>
      <c r="K191" s="209" t="s">
        <v>153</v>
      </c>
      <c r="L191" s="47"/>
      <c r="M191" s="214" t="s">
        <v>32</v>
      </c>
      <c r="N191" s="215" t="s">
        <v>53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154</v>
      </c>
      <c r="AT191" s="218" t="s">
        <v>149</v>
      </c>
      <c r="AU191" s="218" t="s">
        <v>21</v>
      </c>
      <c r="AY191" s="19" t="s">
        <v>147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90</v>
      </c>
      <c r="BK191" s="219">
        <f>ROUND(I191*H191,2)</f>
        <v>0</v>
      </c>
      <c r="BL191" s="19" t="s">
        <v>154</v>
      </c>
      <c r="BM191" s="218" t="s">
        <v>276</v>
      </c>
    </row>
    <row r="192" s="2" customFormat="1">
      <c r="A192" s="41"/>
      <c r="B192" s="42"/>
      <c r="C192" s="43"/>
      <c r="D192" s="220" t="s">
        <v>156</v>
      </c>
      <c r="E192" s="43"/>
      <c r="F192" s="221" t="s">
        <v>277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156</v>
      </c>
      <c r="AU192" s="19" t="s">
        <v>21</v>
      </c>
    </row>
    <row r="193" s="13" customFormat="1">
      <c r="A193" s="13"/>
      <c r="B193" s="225"/>
      <c r="C193" s="226"/>
      <c r="D193" s="227" t="s">
        <v>158</v>
      </c>
      <c r="E193" s="228" t="s">
        <v>32</v>
      </c>
      <c r="F193" s="229" t="s">
        <v>278</v>
      </c>
      <c r="G193" s="226"/>
      <c r="H193" s="230">
        <v>41868.900000000001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158</v>
      </c>
      <c r="AU193" s="236" t="s">
        <v>21</v>
      </c>
      <c r="AV193" s="13" t="s">
        <v>21</v>
      </c>
      <c r="AW193" s="13" t="s">
        <v>41</v>
      </c>
      <c r="AX193" s="13" t="s">
        <v>82</v>
      </c>
      <c r="AY193" s="236" t="s">
        <v>147</v>
      </c>
    </row>
    <row r="194" s="15" customFormat="1">
      <c r="A194" s="15"/>
      <c r="B194" s="247"/>
      <c r="C194" s="248"/>
      <c r="D194" s="227" t="s">
        <v>158</v>
      </c>
      <c r="E194" s="249" t="s">
        <v>32</v>
      </c>
      <c r="F194" s="250" t="s">
        <v>161</v>
      </c>
      <c r="G194" s="248"/>
      <c r="H194" s="251">
        <v>41868.900000000001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7" t="s">
        <v>158</v>
      </c>
      <c r="AU194" s="257" t="s">
        <v>21</v>
      </c>
      <c r="AV194" s="15" t="s">
        <v>154</v>
      </c>
      <c r="AW194" s="15" t="s">
        <v>41</v>
      </c>
      <c r="AX194" s="15" t="s">
        <v>90</v>
      </c>
      <c r="AY194" s="257" t="s">
        <v>147</v>
      </c>
    </row>
    <row r="195" s="2" customFormat="1" ht="16.5" customHeight="1">
      <c r="A195" s="41"/>
      <c r="B195" s="42"/>
      <c r="C195" s="207" t="s">
        <v>279</v>
      </c>
      <c r="D195" s="207" t="s">
        <v>149</v>
      </c>
      <c r="E195" s="208" t="s">
        <v>280</v>
      </c>
      <c r="F195" s="209" t="s">
        <v>281</v>
      </c>
      <c r="G195" s="210" t="s">
        <v>219</v>
      </c>
      <c r="H195" s="211">
        <v>1994.5999999999999</v>
      </c>
      <c r="I195" s="212"/>
      <c r="J195" s="213">
        <f>ROUND(I195*H195,2)</f>
        <v>0</v>
      </c>
      <c r="K195" s="209" t="s">
        <v>32</v>
      </c>
      <c r="L195" s="47"/>
      <c r="M195" s="214" t="s">
        <v>32</v>
      </c>
      <c r="N195" s="215" t="s">
        <v>53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154</v>
      </c>
      <c r="AT195" s="218" t="s">
        <v>149</v>
      </c>
      <c r="AU195" s="218" t="s">
        <v>21</v>
      </c>
      <c r="AY195" s="19" t="s">
        <v>147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90</v>
      </c>
      <c r="BK195" s="219">
        <f>ROUND(I195*H195,2)</f>
        <v>0</v>
      </c>
      <c r="BL195" s="19" t="s">
        <v>154</v>
      </c>
      <c r="BM195" s="218" t="s">
        <v>282</v>
      </c>
    </row>
    <row r="196" s="13" customFormat="1">
      <c r="A196" s="13"/>
      <c r="B196" s="225"/>
      <c r="C196" s="226"/>
      <c r="D196" s="227" t="s">
        <v>158</v>
      </c>
      <c r="E196" s="228" t="s">
        <v>32</v>
      </c>
      <c r="F196" s="229" t="s">
        <v>263</v>
      </c>
      <c r="G196" s="226"/>
      <c r="H196" s="230">
        <v>1994.5999999999999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158</v>
      </c>
      <c r="AU196" s="236" t="s">
        <v>21</v>
      </c>
      <c r="AV196" s="13" t="s">
        <v>21</v>
      </c>
      <c r="AW196" s="13" t="s">
        <v>41</v>
      </c>
      <c r="AX196" s="13" t="s">
        <v>82</v>
      </c>
      <c r="AY196" s="236" t="s">
        <v>147</v>
      </c>
    </row>
    <row r="197" s="15" customFormat="1">
      <c r="A197" s="15"/>
      <c r="B197" s="247"/>
      <c r="C197" s="248"/>
      <c r="D197" s="227" t="s">
        <v>158</v>
      </c>
      <c r="E197" s="249" t="s">
        <v>32</v>
      </c>
      <c r="F197" s="250" t="s">
        <v>161</v>
      </c>
      <c r="G197" s="248"/>
      <c r="H197" s="251">
        <v>1994.5999999999999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7" t="s">
        <v>158</v>
      </c>
      <c r="AU197" s="257" t="s">
        <v>21</v>
      </c>
      <c r="AV197" s="15" t="s">
        <v>154</v>
      </c>
      <c r="AW197" s="15" t="s">
        <v>41</v>
      </c>
      <c r="AX197" s="15" t="s">
        <v>90</v>
      </c>
      <c r="AY197" s="257" t="s">
        <v>147</v>
      </c>
    </row>
    <row r="198" s="2" customFormat="1" ht="24.15" customHeight="1">
      <c r="A198" s="41"/>
      <c r="B198" s="42"/>
      <c r="C198" s="207" t="s">
        <v>7</v>
      </c>
      <c r="D198" s="207" t="s">
        <v>149</v>
      </c>
      <c r="E198" s="208" t="s">
        <v>283</v>
      </c>
      <c r="F198" s="209" t="s">
        <v>284</v>
      </c>
      <c r="G198" s="210" t="s">
        <v>219</v>
      </c>
      <c r="H198" s="211">
        <v>282</v>
      </c>
      <c r="I198" s="212"/>
      <c r="J198" s="213">
        <f>ROUND(I198*H198,2)</f>
        <v>0</v>
      </c>
      <c r="K198" s="209" t="s">
        <v>153</v>
      </c>
      <c r="L198" s="47"/>
      <c r="M198" s="214" t="s">
        <v>32</v>
      </c>
      <c r="N198" s="215" t="s">
        <v>53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154</v>
      </c>
      <c r="AT198" s="218" t="s">
        <v>149</v>
      </c>
      <c r="AU198" s="218" t="s">
        <v>21</v>
      </c>
      <c r="AY198" s="19" t="s">
        <v>147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90</v>
      </c>
      <c r="BK198" s="219">
        <f>ROUND(I198*H198,2)</f>
        <v>0</v>
      </c>
      <c r="BL198" s="19" t="s">
        <v>154</v>
      </c>
      <c r="BM198" s="218" t="s">
        <v>285</v>
      </c>
    </row>
    <row r="199" s="2" customFormat="1">
      <c r="A199" s="41"/>
      <c r="B199" s="42"/>
      <c r="C199" s="43"/>
      <c r="D199" s="220" t="s">
        <v>156</v>
      </c>
      <c r="E199" s="43"/>
      <c r="F199" s="221" t="s">
        <v>286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156</v>
      </c>
      <c r="AU199" s="19" t="s">
        <v>21</v>
      </c>
    </row>
    <row r="200" s="13" customFormat="1">
      <c r="A200" s="13"/>
      <c r="B200" s="225"/>
      <c r="C200" s="226"/>
      <c r="D200" s="227" t="s">
        <v>158</v>
      </c>
      <c r="E200" s="228" t="s">
        <v>32</v>
      </c>
      <c r="F200" s="229" t="s">
        <v>287</v>
      </c>
      <c r="G200" s="226"/>
      <c r="H200" s="230">
        <v>282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158</v>
      </c>
      <c r="AU200" s="236" t="s">
        <v>21</v>
      </c>
      <c r="AV200" s="13" t="s">
        <v>21</v>
      </c>
      <c r="AW200" s="13" t="s">
        <v>41</v>
      </c>
      <c r="AX200" s="13" t="s">
        <v>82</v>
      </c>
      <c r="AY200" s="236" t="s">
        <v>147</v>
      </c>
    </row>
    <row r="201" s="14" customFormat="1">
      <c r="A201" s="14"/>
      <c r="B201" s="237"/>
      <c r="C201" s="238"/>
      <c r="D201" s="227" t="s">
        <v>158</v>
      </c>
      <c r="E201" s="239" t="s">
        <v>32</v>
      </c>
      <c r="F201" s="240" t="s">
        <v>288</v>
      </c>
      <c r="G201" s="238"/>
      <c r="H201" s="239" t="s">
        <v>32</v>
      </c>
      <c r="I201" s="241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158</v>
      </c>
      <c r="AU201" s="246" t="s">
        <v>21</v>
      </c>
      <c r="AV201" s="14" t="s">
        <v>90</v>
      </c>
      <c r="AW201" s="14" t="s">
        <v>41</v>
      </c>
      <c r="AX201" s="14" t="s">
        <v>82</v>
      </c>
      <c r="AY201" s="246" t="s">
        <v>147</v>
      </c>
    </row>
    <row r="202" s="15" customFormat="1">
      <c r="A202" s="15"/>
      <c r="B202" s="247"/>
      <c r="C202" s="248"/>
      <c r="D202" s="227" t="s">
        <v>158</v>
      </c>
      <c r="E202" s="249" t="s">
        <v>32</v>
      </c>
      <c r="F202" s="250" t="s">
        <v>161</v>
      </c>
      <c r="G202" s="248"/>
      <c r="H202" s="251">
        <v>282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7" t="s">
        <v>158</v>
      </c>
      <c r="AU202" s="257" t="s">
        <v>21</v>
      </c>
      <c r="AV202" s="15" t="s">
        <v>154</v>
      </c>
      <c r="AW202" s="15" t="s">
        <v>41</v>
      </c>
      <c r="AX202" s="15" t="s">
        <v>90</v>
      </c>
      <c r="AY202" s="257" t="s">
        <v>147</v>
      </c>
    </row>
    <row r="203" s="2" customFormat="1" ht="33" customHeight="1">
      <c r="A203" s="41"/>
      <c r="B203" s="42"/>
      <c r="C203" s="207" t="s">
        <v>289</v>
      </c>
      <c r="D203" s="207" t="s">
        <v>149</v>
      </c>
      <c r="E203" s="208" t="s">
        <v>290</v>
      </c>
      <c r="F203" s="209" t="s">
        <v>291</v>
      </c>
      <c r="G203" s="210" t="s">
        <v>219</v>
      </c>
      <c r="H203" s="211">
        <v>1334.9000000000001</v>
      </c>
      <c r="I203" s="212"/>
      <c r="J203" s="213">
        <f>ROUND(I203*H203,2)</f>
        <v>0</v>
      </c>
      <c r="K203" s="209" t="s">
        <v>153</v>
      </c>
      <c r="L203" s="47"/>
      <c r="M203" s="214" t="s">
        <v>32</v>
      </c>
      <c r="N203" s="215" t="s">
        <v>53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154</v>
      </c>
      <c r="AT203" s="218" t="s">
        <v>149</v>
      </c>
      <c r="AU203" s="218" t="s">
        <v>21</v>
      </c>
      <c r="AY203" s="19" t="s">
        <v>147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90</v>
      </c>
      <c r="BK203" s="219">
        <f>ROUND(I203*H203,2)</f>
        <v>0</v>
      </c>
      <c r="BL203" s="19" t="s">
        <v>154</v>
      </c>
      <c r="BM203" s="218" t="s">
        <v>292</v>
      </c>
    </row>
    <row r="204" s="2" customFormat="1">
      <c r="A204" s="41"/>
      <c r="B204" s="42"/>
      <c r="C204" s="43"/>
      <c r="D204" s="220" t="s">
        <v>156</v>
      </c>
      <c r="E204" s="43"/>
      <c r="F204" s="221" t="s">
        <v>293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156</v>
      </c>
      <c r="AU204" s="19" t="s">
        <v>21</v>
      </c>
    </row>
    <row r="205" s="13" customFormat="1">
      <c r="A205" s="13"/>
      <c r="B205" s="225"/>
      <c r="C205" s="226"/>
      <c r="D205" s="227" t="s">
        <v>158</v>
      </c>
      <c r="E205" s="228" t="s">
        <v>32</v>
      </c>
      <c r="F205" s="229" t="s">
        <v>294</v>
      </c>
      <c r="G205" s="226"/>
      <c r="H205" s="230">
        <v>1334.9000000000001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158</v>
      </c>
      <c r="AU205" s="236" t="s">
        <v>21</v>
      </c>
      <c r="AV205" s="13" t="s">
        <v>21</v>
      </c>
      <c r="AW205" s="13" t="s">
        <v>41</v>
      </c>
      <c r="AX205" s="13" t="s">
        <v>82</v>
      </c>
      <c r="AY205" s="236" t="s">
        <v>147</v>
      </c>
    </row>
    <row r="206" s="14" customFormat="1">
      <c r="A206" s="14"/>
      <c r="B206" s="237"/>
      <c r="C206" s="238"/>
      <c r="D206" s="227" t="s">
        <v>158</v>
      </c>
      <c r="E206" s="239" t="s">
        <v>32</v>
      </c>
      <c r="F206" s="240" t="s">
        <v>167</v>
      </c>
      <c r="G206" s="238"/>
      <c r="H206" s="239" t="s">
        <v>32</v>
      </c>
      <c r="I206" s="241"/>
      <c r="J206" s="238"/>
      <c r="K206" s="238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158</v>
      </c>
      <c r="AU206" s="246" t="s">
        <v>21</v>
      </c>
      <c r="AV206" s="14" t="s">
        <v>90</v>
      </c>
      <c r="AW206" s="14" t="s">
        <v>41</v>
      </c>
      <c r="AX206" s="14" t="s">
        <v>82</v>
      </c>
      <c r="AY206" s="246" t="s">
        <v>147</v>
      </c>
    </row>
    <row r="207" s="15" customFormat="1">
      <c r="A207" s="15"/>
      <c r="B207" s="247"/>
      <c r="C207" s="248"/>
      <c r="D207" s="227" t="s">
        <v>158</v>
      </c>
      <c r="E207" s="249" t="s">
        <v>32</v>
      </c>
      <c r="F207" s="250" t="s">
        <v>161</v>
      </c>
      <c r="G207" s="248"/>
      <c r="H207" s="251">
        <v>1334.9000000000001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7" t="s">
        <v>158</v>
      </c>
      <c r="AU207" s="257" t="s">
        <v>21</v>
      </c>
      <c r="AV207" s="15" t="s">
        <v>154</v>
      </c>
      <c r="AW207" s="15" t="s">
        <v>41</v>
      </c>
      <c r="AX207" s="15" t="s">
        <v>90</v>
      </c>
      <c r="AY207" s="257" t="s">
        <v>147</v>
      </c>
    </row>
    <row r="208" s="2" customFormat="1" ht="16.5" customHeight="1">
      <c r="A208" s="41"/>
      <c r="B208" s="42"/>
      <c r="C208" s="258" t="s">
        <v>295</v>
      </c>
      <c r="D208" s="258" t="s">
        <v>296</v>
      </c>
      <c r="E208" s="259" t="s">
        <v>297</v>
      </c>
      <c r="F208" s="260" t="s">
        <v>298</v>
      </c>
      <c r="G208" s="261" t="s">
        <v>299</v>
      </c>
      <c r="H208" s="262">
        <v>2669.8000000000002</v>
      </c>
      <c r="I208" s="263"/>
      <c r="J208" s="264">
        <f>ROUND(I208*H208,2)</f>
        <v>0</v>
      </c>
      <c r="K208" s="260" t="s">
        <v>153</v>
      </c>
      <c r="L208" s="265"/>
      <c r="M208" s="266" t="s">
        <v>32</v>
      </c>
      <c r="N208" s="267" t="s">
        <v>53</v>
      </c>
      <c r="O208" s="87"/>
      <c r="P208" s="216">
        <f>O208*H208</f>
        <v>0</v>
      </c>
      <c r="Q208" s="216">
        <v>1</v>
      </c>
      <c r="R208" s="216">
        <f>Q208*H208</f>
        <v>2669.8000000000002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195</v>
      </c>
      <c r="AT208" s="218" t="s">
        <v>296</v>
      </c>
      <c r="AU208" s="218" t="s">
        <v>21</v>
      </c>
      <c r="AY208" s="19" t="s">
        <v>147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90</v>
      </c>
      <c r="BK208" s="219">
        <f>ROUND(I208*H208,2)</f>
        <v>0</v>
      </c>
      <c r="BL208" s="19" t="s">
        <v>154</v>
      </c>
      <c r="BM208" s="218" t="s">
        <v>300</v>
      </c>
    </row>
    <row r="209" s="13" customFormat="1">
      <c r="A209" s="13"/>
      <c r="B209" s="225"/>
      <c r="C209" s="226"/>
      <c r="D209" s="227" t="s">
        <v>158</v>
      </c>
      <c r="E209" s="226"/>
      <c r="F209" s="229" t="s">
        <v>301</v>
      </c>
      <c r="G209" s="226"/>
      <c r="H209" s="230">
        <v>2669.8000000000002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158</v>
      </c>
      <c r="AU209" s="236" t="s">
        <v>21</v>
      </c>
      <c r="AV209" s="13" t="s">
        <v>21</v>
      </c>
      <c r="AW209" s="13" t="s">
        <v>4</v>
      </c>
      <c r="AX209" s="13" t="s">
        <v>90</v>
      </c>
      <c r="AY209" s="236" t="s">
        <v>147</v>
      </c>
    </row>
    <row r="210" s="2" customFormat="1" ht="24.15" customHeight="1">
      <c r="A210" s="41"/>
      <c r="B210" s="42"/>
      <c r="C210" s="207" t="s">
        <v>302</v>
      </c>
      <c r="D210" s="207" t="s">
        <v>149</v>
      </c>
      <c r="E210" s="208" t="s">
        <v>303</v>
      </c>
      <c r="F210" s="209" t="s">
        <v>304</v>
      </c>
      <c r="G210" s="210" t="s">
        <v>299</v>
      </c>
      <c r="H210" s="211">
        <v>15072.804</v>
      </c>
      <c r="I210" s="212"/>
      <c r="J210" s="213">
        <f>ROUND(I210*H210,2)</f>
        <v>0</v>
      </c>
      <c r="K210" s="209" t="s">
        <v>153</v>
      </c>
      <c r="L210" s="47"/>
      <c r="M210" s="214" t="s">
        <v>32</v>
      </c>
      <c r="N210" s="215" t="s">
        <v>53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154</v>
      </c>
      <c r="AT210" s="218" t="s">
        <v>149</v>
      </c>
      <c r="AU210" s="218" t="s">
        <v>21</v>
      </c>
      <c r="AY210" s="19" t="s">
        <v>147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90</v>
      </c>
      <c r="BK210" s="219">
        <f>ROUND(I210*H210,2)</f>
        <v>0</v>
      </c>
      <c r="BL210" s="19" t="s">
        <v>154</v>
      </c>
      <c r="BM210" s="218" t="s">
        <v>305</v>
      </c>
    </row>
    <row r="211" s="2" customFormat="1">
      <c r="A211" s="41"/>
      <c r="B211" s="42"/>
      <c r="C211" s="43"/>
      <c r="D211" s="220" t="s">
        <v>156</v>
      </c>
      <c r="E211" s="43"/>
      <c r="F211" s="221" t="s">
        <v>306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156</v>
      </c>
      <c r="AU211" s="19" t="s">
        <v>21</v>
      </c>
    </row>
    <row r="212" s="13" customFormat="1">
      <c r="A212" s="13"/>
      <c r="B212" s="225"/>
      <c r="C212" s="226"/>
      <c r="D212" s="227" t="s">
        <v>158</v>
      </c>
      <c r="E212" s="228" t="s">
        <v>32</v>
      </c>
      <c r="F212" s="229" t="s">
        <v>307</v>
      </c>
      <c r="G212" s="226"/>
      <c r="H212" s="230">
        <v>15072.804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158</v>
      </c>
      <c r="AU212" s="236" t="s">
        <v>21</v>
      </c>
      <c r="AV212" s="13" t="s">
        <v>21</v>
      </c>
      <c r="AW212" s="13" t="s">
        <v>41</v>
      </c>
      <c r="AX212" s="13" t="s">
        <v>82</v>
      </c>
      <c r="AY212" s="236" t="s">
        <v>147</v>
      </c>
    </row>
    <row r="213" s="15" customFormat="1">
      <c r="A213" s="15"/>
      <c r="B213" s="247"/>
      <c r="C213" s="248"/>
      <c r="D213" s="227" t="s">
        <v>158</v>
      </c>
      <c r="E213" s="249" t="s">
        <v>32</v>
      </c>
      <c r="F213" s="250" t="s">
        <v>161</v>
      </c>
      <c r="G213" s="248"/>
      <c r="H213" s="251">
        <v>15072.804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7" t="s">
        <v>158</v>
      </c>
      <c r="AU213" s="257" t="s">
        <v>21</v>
      </c>
      <c r="AV213" s="15" t="s">
        <v>154</v>
      </c>
      <c r="AW213" s="15" t="s">
        <v>41</v>
      </c>
      <c r="AX213" s="15" t="s">
        <v>90</v>
      </c>
      <c r="AY213" s="257" t="s">
        <v>147</v>
      </c>
    </row>
    <row r="214" s="2" customFormat="1" ht="24.15" customHeight="1">
      <c r="A214" s="41"/>
      <c r="B214" s="42"/>
      <c r="C214" s="207" t="s">
        <v>308</v>
      </c>
      <c r="D214" s="207" t="s">
        <v>149</v>
      </c>
      <c r="E214" s="208" t="s">
        <v>309</v>
      </c>
      <c r="F214" s="209" t="s">
        <v>310</v>
      </c>
      <c r="G214" s="210" t="s">
        <v>219</v>
      </c>
      <c r="H214" s="211">
        <v>8373.7800000000007</v>
      </c>
      <c r="I214" s="212"/>
      <c r="J214" s="213">
        <f>ROUND(I214*H214,2)</f>
        <v>0</v>
      </c>
      <c r="K214" s="209" t="s">
        <v>153</v>
      </c>
      <c r="L214" s="47"/>
      <c r="M214" s="214" t="s">
        <v>32</v>
      </c>
      <c r="N214" s="215" t="s">
        <v>53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154</v>
      </c>
      <c r="AT214" s="218" t="s">
        <v>149</v>
      </c>
      <c r="AU214" s="218" t="s">
        <v>21</v>
      </c>
      <c r="AY214" s="19" t="s">
        <v>147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90</v>
      </c>
      <c r="BK214" s="219">
        <f>ROUND(I214*H214,2)</f>
        <v>0</v>
      </c>
      <c r="BL214" s="19" t="s">
        <v>154</v>
      </c>
      <c r="BM214" s="218" t="s">
        <v>311</v>
      </c>
    </row>
    <row r="215" s="2" customFormat="1">
      <c r="A215" s="41"/>
      <c r="B215" s="42"/>
      <c r="C215" s="43"/>
      <c r="D215" s="220" t="s">
        <v>156</v>
      </c>
      <c r="E215" s="43"/>
      <c r="F215" s="221" t="s">
        <v>312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156</v>
      </c>
      <c r="AU215" s="19" t="s">
        <v>21</v>
      </c>
    </row>
    <row r="216" s="13" customFormat="1">
      <c r="A216" s="13"/>
      <c r="B216" s="225"/>
      <c r="C216" s="226"/>
      <c r="D216" s="227" t="s">
        <v>158</v>
      </c>
      <c r="E216" s="228" t="s">
        <v>32</v>
      </c>
      <c r="F216" s="229" t="s">
        <v>313</v>
      </c>
      <c r="G216" s="226"/>
      <c r="H216" s="230">
        <v>8373.7800000000007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158</v>
      </c>
      <c r="AU216" s="236" t="s">
        <v>21</v>
      </c>
      <c r="AV216" s="13" t="s">
        <v>21</v>
      </c>
      <c r="AW216" s="13" t="s">
        <v>41</v>
      </c>
      <c r="AX216" s="13" t="s">
        <v>82</v>
      </c>
      <c r="AY216" s="236" t="s">
        <v>147</v>
      </c>
    </row>
    <row r="217" s="15" customFormat="1">
      <c r="A217" s="15"/>
      <c r="B217" s="247"/>
      <c r="C217" s="248"/>
      <c r="D217" s="227" t="s">
        <v>158</v>
      </c>
      <c r="E217" s="249" t="s">
        <v>32</v>
      </c>
      <c r="F217" s="250" t="s">
        <v>161</v>
      </c>
      <c r="G217" s="248"/>
      <c r="H217" s="251">
        <v>8373.7800000000007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7" t="s">
        <v>158</v>
      </c>
      <c r="AU217" s="257" t="s">
        <v>21</v>
      </c>
      <c r="AV217" s="15" t="s">
        <v>154</v>
      </c>
      <c r="AW217" s="15" t="s">
        <v>41</v>
      </c>
      <c r="AX217" s="15" t="s">
        <v>90</v>
      </c>
      <c r="AY217" s="257" t="s">
        <v>147</v>
      </c>
    </row>
    <row r="218" s="2" customFormat="1" ht="16.5" customHeight="1">
      <c r="A218" s="41"/>
      <c r="B218" s="42"/>
      <c r="C218" s="207" t="s">
        <v>314</v>
      </c>
      <c r="D218" s="207" t="s">
        <v>149</v>
      </c>
      <c r="E218" s="208" t="s">
        <v>315</v>
      </c>
      <c r="F218" s="209" t="s">
        <v>316</v>
      </c>
      <c r="G218" s="210" t="s">
        <v>152</v>
      </c>
      <c r="H218" s="211">
        <v>9973</v>
      </c>
      <c r="I218" s="212"/>
      <c r="J218" s="213">
        <f>ROUND(I218*H218,2)</f>
        <v>0</v>
      </c>
      <c r="K218" s="209" t="s">
        <v>153</v>
      </c>
      <c r="L218" s="47"/>
      <c r="M218" s="214" t="s">
        <v>32</v>
      </c>
      <c r="N218" s="215" t="s">
        <v>53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154</v>
      </c>
      <c r="AT218" s="218" t="s">
        <v>149</v>
      </c>
      <c r="AU218" s="218" t="s">
        <v>21</v>
      </c>
      <c r="AY218" s="19" t="s">
        <v>147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9" t="s">
        <v>90</v>
      </c>
      <c r="BK218" s="219">
        <f>ROUND(I218*H218,2)</f>
        <v>0</v>
      </c>
      <c r="BL218" s="19" t="s">
        <v>154</v>
      </c>
      <c r="BM218" s="218" t="s">
        <v>317</v>
      </c>
    </row>
    <row r="219" s="2" customFormat="1">
      <c r="A219" s="41"/>
      <c r="B219" s="42"/>
      <c r="C219" s="43"/>
      <c r="D219" s="220" t="s">
        <v>156</v>
      </c>
      <c r="E219" s="43"/>
      <c r="F219" s="221" t="s">
        <v>318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156</v>
      </c>
      <c r="AU219" s="19" t="s">
        <v>21</v>
      </c>
    </row>
    <row r="220" s="13" customFormat="1">
      <c r="A220" s="13"/>
      <c r="B220" s="225"/>
      <c r="C220" s="226"/>
      <c r="D220" s="227" t="s">
        <v>158</v>
      </c>
      <c r="E220" s="228" t="s">
        <v>32</v>
      </c>
      <c r="F220" s="229" t="s">
        <v>319</v>
      </c>
      <c r="G220" s="226"/>
      <c r="H220" s="230">
        <v>9973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158</v>
      </c>
      <c r="AU220" s="236" t="s">
        <v>21</v>
      </c>
      <c r="AV220" s="13" t="s">
        <v>21</v>
      </c>
      <c r="AW220" s="13" t="s">
        <v>41</v>
      </c>
      <c r="AX220" s="13" t="s">
        <v>82</v>
      </c>
      <c r="AY220" s="236" t="s">
        <v>147</v>
      </c>
    </row>
    <row r="221" s="14" customFormat="1">
      <c r="A221" s="14"/>
      <c r="B221" s="237"/>
      <c r="C221" s="238"/>
      <c r="D221" s="227" t="s">
        <v>158</v>
      </c>
      <c r="E221" s="239" t="s">
        <v>32</v>
      </c>
      <c r="F221" s="240" t="s">
        <v>167</v>
      </c>
      <c r="G221" s="238"/>
      <c r="H221" s="239" t="s">
        <v>32</v>
      </c>
      <c r="I221" s="241"/>
      <c r="J221" s="238"/>
      <c r="K221" s="238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158</v>
      </c>
      <c r="AU221" s="246" t="s">
        <v>21</v>
      </c>
      <c r="AV221" s="14" t="s">
        <v>90</v>
      </c>
      <c r="AW221" s="14" t="s">
        <v>41</v>
      </c>
      <c r="AX221" s="14" t="s">
        <v>82</v>
      </c>
      <c r="AY221" s="246" t="s">
        <v>147</v>
      </c>
    </row>
    <row r="222" s="15" customFormat="1">
      <c r="A222" s="15"/>
      <c r="B222" s="247"/>
      <c r="C222" s="248"/>
      <c r="D222" s="227" t="s">
        <v>158</v>
      </c>
      <c r="E222" s="249" t="s">
        <v>32</v>
      </c>
      <c r="F222" s="250" t="s">
        <v>161</v>
      </c>
      <c r="G222" s="248"/>
      <c r="H222" s="251">
        <v>9973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7" t="s">
        <v>158</v>
      </c>
      <c r="AU222" s="257" t="s">
        <v>21</v>
      </c>
      <c r="AV222" s="15" t="s">
        <v>154</v>
      </c>
      <c r="AW222" s="15" t="s">
        <v>41</v>
      </c>
      <c r="AX222" s="15" t="s">
        <v>90</v>
      </c>
      <c r="AY222" s="257" t="s">
        <v>147</v>
      </c>
    </row>
    <row r="223" s="2" customFormat="1" ht="16.5" customHeight="1">
      <c r="A223" s="41"/>
      <c r="B223" s="42"/>
      <c r="C223" s="207" t="s">
        <v>320</v>
      </c>
      <c r="D223" s="207" t="s">
        <v>149</v>
      </c>
      <c r="E223" s="208" t="s">
        <v>321</v>
      </c>
      <c r="F223" s="209" t="s">
        <v>322</v>
      </c>
      <c r="G223" s="210" t="s">
        <v>152</v>
      </c>
      <c r="H223" s="211">
        <v>6333.1000000000004</v>
      </c>
      <c r="I223" s="212"/>
      <c r="J223" s="213">
        <f>ROUND(I223*H223,2)</f>
        <v>0</v>
      </c>
      <c r="K223" s="209" t="s">
        <v>153</v>
      </c>
      <c r="L223" s="47"/>
      <c r="M223" s="214" t="s">
        <v>32</v>
      </c>
      <c r="N223" s="215" t="s">
        <v>53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154</v>
      </c>
      <c r="AT223" s="218" t="s">
        <v>149</v>
      </c>
      <c r="AU223" s="218" t="s">
        <v>21</v>
      </c>
      <c r="AY223" s="19" t="s">
        <v>147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90</v>
      </c>
      <c r="BK223" s="219">
        <f>ROUND(I223*H223,2)</f>
        <v>0</v>
      </c>
      <c r="BL223" s="19" t="s">
        <v>154</v>
      </c>
      <c r="BM223" s="218" t="s">
        <v>323</v>
      </c>
    </row>
    <row r="224" s="2" customFormat="1">
      <c r="A224" s="41"/>
      <c r="B224" s="42"/>
      <c r="C224" s="43"/>
      <c r="D224" s="220" t="s">
        <v>156</v>
      </c>
      <c r="E224" s="43"/>
      <c r="F224" s="221" t="s">
        <v>324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156</v>
      </c>
      <c r="AU224" s="19" t="s">
        <v>21</v>
      </c>
    </row>
    <row r="225" s="13" customFormat="1">
      <c r="A225" s="13"/>
      <c r="B225" s="225"/>
      <c r="C225" s="226"/>
      <c r="D225" s="227" t="s">
        <v>158</v>
      </c>
      <c r="E225" s="228" t="s">
        <v>32</v>
      </c>
      <c r="F225" s="229" t="s">
        <v>325</v>
      </c>
      <c r="G225" s="226"/>
      <c r="H225" s="230">
        <v>6333.1000000000004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158</v>
      </c>
      <c r="AU225" s="236" t="s">
        <v>21</v>
      </c>
      <c r="AV225" s="13" t="s">
        <v>21</v>
      </c>
      <c r="AW225" s="13" t="s">
        <v>41</v>
      </c>
      <c r="AX225" s="13" t="s">
        <v>82</v>
      </c>
      <c r="AY225" s="236" t="s">
        <v>147</v>
      </c>
    </row>
    <row r="226" s="14" customFormat="1">
      <c r="A226" s="14"/>
      <c r="B226" s="237"/>
      <c r="C226" s="238"/>
      <c r="D226" s="227" t="s">
        <v>158</v>
      </c>
      <c r="E226" s="239" t="s">
        <v>32</v>
      </c>
      <c r="F226" s="240" t="s">
        <v>167</v>
      </c>
      <c r="G226" s="238"/>
      <c r="H226" s="239" t="s">
        <v>32</v>
      </c>
      <c r="I226" s="241"/>
      <c r="J226" s="238"/>
      <c r="K226" s="238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158</v>
      </c>
      <c r="AU226" s="246" t="s">
        <v>21</v>
      </c>
      <c r="AV226" s="14" t="s">
        <v>90</v>
      </c>
      <c r="AW226" s="14" t="s">
        <v>41</v>
      </c>
      <c r="AX226" s="14" t="s">
        <v>82</v>
      </c>
      <c r="AY226" s="246" t="s">
        <v>147</v>
      </c>
    </row>
    <row r="227" s="15" customFormat="1">
      <c r="A227" s="15"/>
      <c r="B227" s="247"/>
      <c r="C227" s="248"/>
      <c r="D227" s="227" t="s">
        <v>158</v>
      </c>
      <c r="E227" s="249" t="s">
        <v>32</v>
      </c>
      <c r="F227" s="250" t="s">
        <v>161</v>
      </c>
      <c r="G227" s="248"/>
      <c r="H227" s="251">
        <v>6333.1000000000004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7" t="s">
        <v>158</v>
      </c>
      <c r="AU227" s="257" t="s">
        <v>21</v>
      </c>
      <c r="AV227" s="15" t="s">
        <v>154</v>
      </c>
      <c r="AW227" s="15" t="s">
        <v>41</v>
      </c>
      <c r="AX227" s="15" t="s">
        <v>90</v>
      </c>
      <c r="AY227" s="257" t="s">
        <v>147</v>
      </c>
    </row>
    <row r="228" s="2" customFormat="1" ht="24.15" customHeight="1">
      <c r="A228" s="41"/>
      <c r="B228" s="42"/>
      <c r="C228" s="207" t="s">
        <v>326</v>
      </c>
      <c r="D228" s="207" t="s">
        <v>149</v>
      </c>
      <c r="E228" s="208" t="s">
        <v>327</v>
      </c>
      <c r="F228" s="209" t="s">
        <v>328</v>
      </c>
      <c r="G228" s="210" t="s">
        <v>152</v>
      </c>
      <c r="H228" s="211">
        <v>9973</v>
      </c>
      <c r="I228" s="212"/>
      <c r="J228" s="213">
        <f>ROUND(I228*H228,2)</f>
        <v>0</v>
      </c>
      <c r="K228" s="209" t="s">
        <v>153</v>
      </c>
      <c r="L228" s="47"/>
      <c r="M228" s="214" t="s">
        <v>32</v>
      </c>
      <c r="N228" s="215" t="s">
        <v>53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154</v>
      </c>
      <c r="AT228" s="218" t="s">
        <v>149</v>
      </c>
      <c r="AU228" s="218" t="s">
        <v>21</v>
      </c>
      <c r="AY228" s="19" t="s">
        <v>147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90</v>
      </c>
      <c r="BK228" s="219">
        <f>ROUND(I228*H228,2)</f>
        <v>0</v>
      </c>
      <c r="BL228" s="19" t="s">
        <v>154</v>
      </c>
      <c r="BM228" s="218" t="s">
        <v>329</v>
      </c>
    </row>
    <row r="229" s="2" customFormat="1">
      <c r="A229" s="41"/>
      <c r="B229" s="42"/>
      <c r="C229" s="43"/>
      <c r="D229" s="220" t="s">
        <v>156</v>
      </c>
      <c r="E229" s="43"/>
      <c r="F229" s="221" t="s">
        <v>330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156</v>
      </c>
      <c r="AU229" s="19" t="s">
        <v>21</v>
      </c>
    </row>
    <row r="230" s="13" customFormat="1">
      <c r="A230" s="13"/>
      <c r="B230" s="225"/>
      <c r="C230" s="226"/>
      <c r="D230" s="227" t="s">
        <v>158</v>
      </c>
      <c r="E230" s="228" t="s">
        <v>32</v>
      </c>
      <c r="F230" s="229" t="s">
        <v>319</v>
      </c>
      <c r="G230" s="226"/>
      <c r="H230" s="230">
        <v>9973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158</v>
      </c>
      <c r="AU230" s="236" t="s">
        <v>21</v>
      </c>
      <c r="AV230" s="13" t="s">
        <v>21</v>
      </c>
      <c r="AW230" s="13" t="s">
        <v>41</v>
      </c>
      <c r="AX230" s="13" t="s">
        <v>82</v>
      </c>
      <c r="AY230" s="236" t="s">
        <v>147</v>
      </c>
    </row>
    <row r="231" s="14" customFormat="1">
      <c r="A231" s="14"/>
      <c r="B231" s="237"/>
      <c r="C231" s="238"/>
      <c r="D231" s="227" t="s">
        <v>158</v>
      </c>
      <c r="E231" s="239" t="s">
        <v>32</v>
      </c>
      <c r="F231" s="240" t="s">
        <v>167</v>
      </c>
      <c r="G231" s="238"/>
      <c r="H231" s="239" t="s">
        <v>32</v>
      </c>
      <c r="I231" s="241"/>
      <c r="J231" s="238"/>
      <c r="K231" s="238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158</v>
      </c>
      <c r="AU231" s="246" t="s">
        <v>21</v>
      </c>
      <c r="AV231" s="14" t="s">
        <v>90</v>
      </c>
      <c r="AW231" s="14" t="s">
        <v>41</v>
      </c>
      <c r="AX231" s="14" t="s">
        <v>82</v>
      </c>
      <c r="AY231" s="246" t="s">
        <v>147</v>
      </c>
    </row>
    <row r="232" s="15" customFormat="1">
      <c r="A232" s="15"/>
      <c r="B232" s="247"/>
      <c r="C232" s="248"/>
      <c r="D232" s="227" t="s">
        <v>158</v>
      </c>
      <c r="E232" s="249" t="s">
        <v>32</v>
      </c>
      <c r="F232" s="250" t="s">
        <v>161</v>
      </c>
      <c r="G232" s="248"/>
      <c r="H232" s="251">
        <v>9973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7" t="s">
        <v>158</v>
      </c>
      <c r="AU232" s="257" t="s">
        <v>21</v>
      </c>
      <c r="AV232" s="15" t="s">
        <v>154</v>
      </c>
      <c r="AW232" s="15" t="s">
        <v>41</v>
      </c>
      <c r="AX232" s="15" t="s">
        <v>90</v>
      </c>
      <c r="AY232" s="257" t="s">
        <v>147</v>
      </c>
    </row>
    <row r="233" s="2" customFormat="1" ht="24.15" customHeight="1">
      <c r="A233" s="41"/>
      <c r="B233" s="42"/>
      <c r="C233" s="207" t="s">
        <v>331</v>
      </c>
      <c r="D233" s="207" t="s">
        <v>149</v>
      </c>
      <c r="E233" s="208" t="s">
        <v>332</v>
      </c>
      <c r="F233" s="209" t="s">
        <v>333</v>
      </c>
      <c r="G233" s="210" t="s">
        <v>152</v>
      </c>
      <c r="H233" s="211">
        <v>9973</v>
      </c>
      <c r="I233" s="212"/>
      <c r="J233" s="213">
        <f>ROUND(I233*H233,2)</f>
        <v>0</v>
      </c>
      <c r="K233" s="209" t="s">
        <v>153</v>
      </c>
      <c r="L233" s="47"/>
      <c r="M233" s="214" t="s">
        <v>32</v>
      </c>
      <c r="N233" s="215" t="s">
        <v>53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154</v>
      </c>
      <c r="AT233" s="218" t="s">
        <v>149</v>
      </c>
      <c r="AU233" s="218" t="s">
        <v>21</v>
      </c>
      <c r="AY233" s="19" t="s">
        <v>147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90</v>
      </c>
      <c r="BK233" s="219">
        <f>ROUND(I233*H233,2)</f>
        <v>0</v>
      </c>
      <c r="BL233" s="19" t="s">
        <v>154</v>
      </c>
      <c r="BM233" s="218" t="s">
        <v>334</v>
      </c>
    </row>
    <row r="234" s="2" customFormat="1">
      <c r="A234" s="41"/>
      <c r="B234" s="42"/>
      <c r="C234" s="43"/>
      <c r="D234" s="220" t="s">
        <v>156</v>
      </c>
      <c r="E234" s="43"/>
      <c r="F234" s="221" t="s">
        <v>335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156</v>
      </c>
      <c r="AU234" s="19" t="s">
        <v>21</v>
      </c>
    </row>
    <row r="235" s="13" customFormat="1">
      <c r="A235" s="13"/>
      <c r="B235" s="225"/>
      <c r="C235" s="226"/>
      <c r="D235" s="227" t="s">
        <v>158</v>
      </c>
      <c r="E235" s="228" t="s">
        <v>32</v>
      </c>
      <c r="F235" s="229" t="s">
        <v>319</v>
      </c>
      <c r="G235" s="226"/>
      <c r="H235" s="230">
        <v>9973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158</v>
      </c>
      <c r="AU235" s="236" t="s">
        <v>21</v>
      </c>
      <c r="AV235" s="13" t="s">
        <v>21</v>
      </c>
      <c r="AW235" s="13" t="s">
        <v>41</v>
      </c>
      <c r="AX235" s="13" t="s">
        <v>82</v>
      </c>
      <c r="AY235" s="236" t="s">
        <v>147</v>
      </c>
    </row>
    <row r="236" s="14" customFormat="1">
      <c r="A236" s="14"/>
      <c r="B236" s="237"/>
      <c r="C236" s="238"/>
      <c r="D236" s="227" t="s">
        <v>158</v>
      </c>
      <c r="E236" s="239" t="s">
        <v>32</v>
      </c>
      <c r="F236" s="240" t="s">
        <v>167</v>
      </c>
      <c r="G236" s="238"/>
      <c r="H236" s="239" t="s">
        <v>32</v>
      </c>
      <c r="I236" s="241"/>
      <c r="J236" s="238"/>
      <c r="K236" s="238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158</v>
      </c>
      <c r="AU236" s="246" t="s">
        <v>21</v>
      </c>
      <c r="AV236" s="14" t="s">
        <v>90</v>
      </c>
      <c r="AW236" s="14" t="s">
        <v>41</v>
      </c>
      <c r="AX236" s="14" t="s">
        <v>82</v>
      </c>
      <c r="AY236" s="246" t="s">
        <v>147</v>
      </c>
    </row>
    <row r="237" s="15" customFormat="1">
      <c r="A237" s="15"/>
      <c r="B237" s="247"/>
      <c r="C237" s="248"/>
      <c r="D237" s="227" t="s">
        <v>158</v>
      </c>
      <c r="E237" s="249" t="s">
        <v>32</v>
      </c>
      <c r="F237" s="250" t="s">
        <v>161</v>
      </c>
      <c r="G237" s="248"/>
      <c r="H237" s="251">
        <v>9973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7" t="s">
        <v>158</v>
      </c>
      <c r="AU237" s="257" t="s">
        <v>21</v>
      </c>
      <c r="AV237" s="15" t="s">
        <v>154</v>
      </c>
      <c r="AW237" s="15" t="s">
        <v>41</v>
      </c>
      <c r="AX237" s="15" t="s">
        <v>90</v>
      </c>
      <c r="AY237" s="257" t="s">
        <v>147</v>
      </c>
    </row>
    <row r="238" s="2" customFormat="1" ht="16.5" customHeight="1">
      <c r="A238" s="41"/>
      <c r="B238" s="42"/>
      <c r="C238" s="258" t="s">
        <v>336</v>
      </c>
      <c r="D238" s="258" t="s">
        <v>296</v>
      </c>
      <c r="E238" s="259" t="s">
        <v>337</v>
      </c>
      <c r="F238" s="260" t="s">
        <v>338</v>
      </c>
      <c r="G238" s="261" t="s">
        <v>339</v>
      </c>
      <c r="H238" s="262">
        <v>199.46000000000001</v>
      </c>
      <c r="I238" s="263"/>
      <c r="J238" s="264">
        <f>ROUND(I238*H238,2)</f>
        <v>0</v>
      </c>
      <c r="K238" s="260" t="s">
        <v>153</v>
      </c>
      <c r="L238" s="265"/>
      <c r="M238" s="266" t="s">
        <v>32</v>
      </c>
      <c r="N238" s="267" t="s">
        <v>53</v>
      </c>
      <c r="O238" s="87"/>
      <c r="P238" s="216">
        <f>O238*H238</f>
        <v>0</v>
      </c>
      <c r="Q238" s="216">
        <v>0.001</v>
      </c>
      <c r="R238" s="216">
        <f>Q238*H238</f>
        <v>0.19946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195</v>
      </c>
      <c r="AT238" s="218" t="s">
        <v>296</v>
      </c>
      <c r="AU238" s="218" t="s">
        <v>21</v>
      </c>
      <c r="AY238" s="19" t="s">
        <v>147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90</v>
      </c>
      <c r="BK238" s="219">
        <f>ROUND(I238*H238,2)</f>
        <v>0</v>
      </c>
      <c r="BL238" s="19" t="s">
        <v>154</v>
      </c>
      <c r="BM238" s="218" t="s">
        <v>340</v>
      </c>
    </row>
    <row r="239" s="13" customFormat="1">
      <c r="A239" s="13"/>
      <c r="B239" s="225"/>
      <c r="C239" s="226"/>
      <c r="D239" s="227" t="s">
        <v>158</v>
      </c>
      <c r="E239" s="226"/>
      <c r="F239" s="229" t="s">
        <v>341</v>
      </c>
      <c r="G239" s="226"/>
      <c r="H239" s="230">
        <v>199.46000000000001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158</v>
      </c>
      <c r="AU239" s="236" t="s">
        <v>21</v>
      </c>
      <c r="AV239" s="13" t="s">
        <v>21</v>
      </c>
      <c r="AW239" s="13" t="s">
        <v>4</v>
      </c>
      <c r="AX239" s="13" t="s">
        <v>90</v>
      </c>
      <c r="AY239" s="236" t="s">
        <v>147</v>
      </c>
    </row>
    <row r="240" s="12" customFormat="1" ht="22.8" customHeight="1">
      <c r="A240" s="12"/>
      <c r="B240" s="191"/>
      <c r="C240" s="192"/>
      <c r="D240" s="193" t="s">
        <v>81</v>
      </c>
      <c r="E240" s="205" t="s">
        <v>21</v>
      </c>
      <c r="F240" s="205" t="s">
        <v>342</v>
      </c>
      <c r="G240" s="192"/>
      <c r="H240" s="192"/>
      <c r="I240" s="195"/>
      <c r="J240" s="206">
        <f>BK240</f>
        <v>0</v>
      </c>
      <c r="K240" s="192"/>
      <c r="L240" s="197"/>
      <c r="M240" s="198"/>
      <c r="N240" s="199"/>
      <c r="O240" s="199"/>
      <c r="P240" s="200">
        <f>SUM(P241:P272)</f>
        <v>0</v>
      </c>
      <c r="Q240" s="199"/>
      <c r="R240" s="200">
        <f>SUM(R241:R272)</f>
        <v>603.09154799999999</v>
      </c>
      <c r="S240" s="199"/>
      <c r="T240" s="201">
        <f>SUM(T241:T272)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2" t="s">
        <v>90</v>
      </c>
      <c r="AT240" s="203" t="s">
        <v>81</v>
      </c>
      <c r="AU240" s="203" t="s">
        <v>90</v>
      </c>
      <c r="AY240" s="202" t="s">
        <v>147</v>
      </c>
      <c r="BK240" s="204">
        <f>SUM(BK241:BK272)</f>
        <v>0</v>
      </c>
    </row>
    <row r="241" s="2" customFormat="1" ht="24.15" customHeight="1">
      <c r="A241" s="41"/>
      <c r="B241" s="42"/>
      <c r="C241" s="207" t="s">
        <v>343</v>
      </c>
      <c r="D241" s="207" t="s">
        <v>149</v>
      </c>
      <c r="E241" s="208" t="s">
        <v>344</v>
      </c>
      <c r="F241" s="209" t="s">
        <v>345</v>
      </c>
      <c r="G241" s="210" t="s">
        <v>206</v>
      </c>
      <c r="H241" s="211">
        <v>267.5</v>
      </c>
      <c r="I241" s="212"/>
      <c r="J241" s="213">
        <f>ROUND(I241*H241,2)</f>
        <v>0</v>
      </c>
      <c r="K241" s="209" t="s">
        <v>153</v>
      </c>
      <c r="L241" s="47"/>
      <c r="M241" s="214" t="s">
        <v>32</v>
      </c>
      <c r="N241" s="215" t="s">
        <v>53</v>
      </c>
      <c r="O241" s="87"/>
      <c r="P241" s="216">
        <f>O241*H241</f>
        <v>0</v>
      </c>
      <c r="Q241" s="216">
        <v>0.20477000000000001</v>
      </c>
      <c r="R241" s="216">
        <f>Q241*H241</f>
        <v>54.775975000000003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154</v>
      </c>
      <c r="AT241" s="218" t="s">
        <v>149</v>
      </c>
      <c r="AU241" s="218" t="s">
        <v>21</v>
      </c>
      <c r="AY241" s="19" t="s">
        <v>147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9" t="s">
        <v>90</v>
      </c>
      <c r="BK241" s="219">
        <f>ROUND(I241*H241,2)</f>
        <v>0</v>
      </c>
      <c r="BL241" s="19" t="s">
        <v>154</v>
      </c>
      <c r="BM241" s="218" t="s">
        <v>346</v>
      </c>
    </row>
    <row r="242" s="2" customFormat="1">
      <c r="A242" s="41"/>
      <c r="B242" s="42"/>
      <c r="C242" s="43"/>
      <c r="D242" s="220" t="s">
        <v>156</v>
      </c>
      <c r="E242" s="43"/>
      <c r="F242" s="221" t="s">
        <v>347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156</v>
      </c>
      <c r="AU242" s="19" t="s">
        <v>21</v>
      </c>
    </row>
    <row r="243" s="13" customFormat="1">
      <c r="A243" s="13"/>
      <c r="B243" s="225"/>
      <c r="C243" s="226"/>
      <c r="D243" s="227" t="s">
        <v>158</v>
      </c>
      <c r="E243" s="228" t="s">
        <v>32</v>
      </c>
      <c r="F243" s="229" t="s">
        <v>348</v>
      </c>
      <c r="G243" s="226"/>
      <c r="H243" s="230">
        <v>267.5</v>
      </c>
      <c r="I243" s="231"/>
      <c r="J243" s="226"/>
      <c r="K243" s="226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158</v>
      </c>
      <c r="AU243" s="236" t="s">
        <v>21</v>
      </c>
      <c r="AV243" s="13" t="s">
        <v>21</v>
      </c>
      <c r="AW243" s="13" t="s">
        <v>41</v>
      </c>
      <c r="AX243" s="13" t="s">
        <v>82</v>
      </c>
      <c r="AY243" s="236" t="s">
        <v>147</v>
      </c>
    </row>
    <row r="244" s="14" customFormat="1">
      <c r="A244" s="14"/>
      <c r="B244" s="237"/>
      <c r="C244" s="238"/>
      <c r="D244" s="227" t="s">
        <v>158</v>
      </c>
      <c r="E244" s="239" t="s">
        <v>32</v>
      </c>
      <c r="F244" s="240" t="s">
        <v>349</v>
      </c>
      <c r="G244" s="238"/>
      <c r="H244" s="239" t="s">
        <v>32</v>
      </c>
      <c r="I244" s="241"/>
      <c r="J244" s="238"/>
      <c r="K244" s="238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158</v>
      </c>
      <c r="AU244" s="246" t="s">
        <v>21</v>
      </c>
      <c r="AV244" s="14" t="s">
        <v>90</v>
      </c>
      <c r="AW244" s="14" t="s">
        <v>41</v>
      </c>
      <c r="AX244" s="14" t="s">
        <v>82</v>
      </c>
      <c r="AY244" s="246" t="s">
        <v>147</v>
      </c>
    </row>
    <row r="245" s="15" customFormat="1">
      <c r="A245" s="15"/>
      <c r="B245" s="247"/>
      <c r="C245" s="248"/>
      <c r="D245" s="227" t="s">
        <v>158</v>
      </c>
      <c r="E245" s="249" t="s">
        <v>32</v>
      </c>
      <c r="F245" s="250" t="s">
        <v>161</v>
      </c>
      <c r="G245" s="248"/>
      <c r="H245" s="251">
        <v>267.5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7" t="s">
        <v>158</v>
      </c>
      <c r="AU245" s="257" t="s">
        <v>21</v>
      </c>
      <c r="AV245" s="15" t="s">
        <v>154</v>
      </c>
      <c r="AW245" s="15" t="s">
        <v>41</v>
      </c>
      <c r="AX245" s="15" t="s">
        <v>90</v>
      </c>
      <c r="AY245" s="257" t="s">
        <v>147</v>
      </c>
    </row>
    <row r="246" s="2" customFormat="1" ht="16.5" customHeight="1">
      <c r="A246" s="41"/>
      <c r="B246" s="42"/>
      <c r="C246" s="207" t="s">
        <v>350</v>
      </c>
      <c r="D246" s="207" t="s">
        <v>149</v>
      </c>
      <c r="E246" s="208" t="s">
        <v>351</v>
      </c>
      <c r="F246" s="209" t="s">
        <v>352</v>
      </c>
      <c r="G246" s="210" t="s">
        <v>206</v>
      </c>
      <c r="H246" s="211">
        <v>267.5</v>
      </c>
      <c r="I246" s="212"/>
      <c r="J246" s="213">
        <f>ROUND(I246*H246,2)</f>
        <v>0</v>
      </c>
      <c r="K246" s="209" t="s">
        <v>153</v>
      </c>
      <c r="L246" s="47"/>
      <c r="M246" s="214" t="s">
        <v>32</v>
      </c>
      <c r="N246" s="215" t="s">
        <v>53</v>
      </c>
      <c r="O246" s="87"/>
      <c r="P246" s="216">
        <f>O246*H246</f>
        <v>0</v>
      </c>
      <c r="Q246" s="216">
        <v>0.00010000000000000001</v>
      </c>
      <c r="R246" s="216">
        <f>Q246*H246</f>
        <v>0.026750000000000003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154</v>
      </c>
      <c r="AT246" s="218" t="s">
        <v>149</v>
      </c>
      <c r="AU246" s="218" t="s">
        <v>21</v>
      </c>
      <c r="AY246" s="19" t="s">
        <v>147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90</v>
      </c>
      <c r="BK246" s="219">
        <f>ROUND(I246*H246,2)</f>
        <v>0</v>
      </c>
      <c r="BL246" s="19" t="s">
        <v>154</v>
      </c>
      <c r="BM246" s="218" t="s">
        <v>353</v>
      </c>
    </row>
    <row r="247" s="2" customFormat="1">
      <c r="A247" s="41"/>
      <c r="B247" s="42"/>
      <c r="C247" s="43"/>
      <c r="D247" s="220" t="s">
        <v>156</v>
      </c>
      <c r="E247" s="43"/>
      <c r="F247" s="221" t="s">
        <v>354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156</v>
      </c>
      <c r="AU247" s="19" t="s">
        <v>21</v>
      </c>
    </row>
    <row r="248" s="13" customFormat="1">
      <c r="A248" s="13"/>
      <c r="B248" s="225"/>
      <c r="C248" s="226"/>
      <c r="D248" s="227" t="s">
        <v>158</v>
      </c>
      <c r="E248" s="228" t="s">
        <v>32</v>
      </c>
      <c r="F248" s="229" t="s">
        <v>348</v>
      </c>
      <c r="G248" s="226"/>
      <c r="H248" s="230">
        <v>267.5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158</v>
      </c>
      <c r="AU248" s="236" t="s">
        <v>21</v>
      </c>
      <c r="AV248" s="13" t="s">
        <v>21</v>
      </c>
      <c r="AW248" s="13" t="s">
        <v>41</v>
      </c>
      <c r="AX248" s="13" t="s">
        <v>82</v>
      </c>
      <c r="AY248" s="236" t="s">
        <v>147</v>
      </c>
    </row>
    <row r="249" s="14" customFormat="1">
      <c r="A249" s="14"/>
      <c r="B249" s="237"/>
      <c r="C249" s="238"/>
      <c r="D249" s="227" t="s">
        <v>158</v>
      </c>
      <c r="E249" s="239" t="s">
        <v>32</v>
      </c>
      <c r="F249" s="240" t="s">
        <v>167</v>
      </c>
      <c r="G249" s="238"/>
      <c r="H249" s="239" t="s">
        <v>32</v>
      </c>
      <c r="I249" s="241"/>
      <c r="J249" s="238"/>
      <c r="K249" s="238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158</v>
      </c>
      <c r="AU249" s="246" t="s">
        <v>21</v>
      </c>
      <c r="AV249" s="14" t="s">
        <v>90</v>
      </c>
      <c r="AW249" s="14" t="s">
        <v>41</v>
      </c>
      <c r="AX249" s="14" t="s">
        <v>82</v>
      </c>
      <c r="AY249" s="246" t="s">
        <v>147</v>
      </c>
    </row>
    <row r="250" s="15" customFormat="1">
      <c r="A250" s="15"/>
      <c r="B250" s="247"/>
      <c r="C250" s="248"/>
      <c r="D250" s="227" t="s">
        <v>158</v>
      </c>
      <c r="E250" s="249" t="s">
        <v>32</v>
      </c>
      <c r="F250" s="250" t="s">
        <v>161</v>
      </c>
      <c r="G250" s="248"/>
      <c r="H250" s="251">
        <v>267.5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7" t="s">
        <v>158</v>
      </c>
      <c r="AU250" s="257" t="s">
        <v>21</v>
      </c>
      <c r="AV250" s="15" t="s">
        <v>154</v>
      </c>
      <c r="AW250" s="15" t="s">
        <v>41</v>
      </c>
      <c r="AX250" s="15" t="s">
        <v>90</v>
      </c>
      <c r="AY250" s="257" t="s">
        <v>147</v>
      </c>
    </row>
    <row r="251" s="2" customFormat="1" ht="24.15" customHeight="1">
      <c r="A251" s="41"/>
      <c r="B251" s="42"/>
      <c r="C251" s="207" t="s">
        <v>355</v>
      </c>
      <c r="D251" s="207" t="s">
        <v>149</v>
      </c>
      <c r="E251" s="208" t="s">
        <v>356</v>
      </c>
      <c r="F251" s="209" t="s">
        <v>357</v>
      </c>
      <c r="G251" s="210" t="s">
        <v>206</v>
      </c>
      <c r="H251" s="211">
        <v>267.5</v>
      </c>
      <c r="I251" s="212"/>
      <c r="J251" s="213">
        <f>ROUND(I251*H251,2)</f>
        <v>0</v>
      </c>
      <c r="K251" s="209" t="s">
        <v>153</v>
      </c>
      <c r="L251" s="47"/>
      <c r="M251" s="214" t="s">
        <v>32</v>
      </c>
      <c r="N251" s="215" t="s">
        <v>53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154</v>
      </c>
      <c r="AT251" s="218" t="s">
        <v>149</v>
      </c>
      <c r="AU251" s="218" t="s">
        <v>21</v>
      </c>
      <c r="AY251" s="19" t="s">
        <v>147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9" t="s">
        <v>90</v>
      </c>
      <c r="BK251" s="219">
        <f>ROUND(I251*H251,2)</f>
        <v>0</v>
      </c>
      <c r="BL251" s="19" t="s">
        <v>154</v>
      </c>
      <c r="BM251" s="218" t="s">
        <v>358</v>
      </c>
    </row>
    <row r="252" s="2" customFormat="1">
      <c r="A252" s="41"/>
      <c r="B252" s="42"/>
      <c r="C252" s="43"/>
      <c r="D252" s="220" t="s">
        <v>156</v>
      </c>
      <c r="E252" s="43"/>
      <c r="F252" s="221" t="s">
        <v>359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156</v>
      </c>
      <c r="AU252" s="19" t="s">
        <v>21</v>
      </c>
    </row>
    <row r="253" s="13" customFormat="1">
      <c r="A253" s="13"/>
      <c r="B253" s="225"/>
      <c r="C253" s="226"/>
      <c r="D253" s="227" t="s">
        <v>158</v>
      </c>
      <c r="E253" s="228" t="s">
        <v>32</v>
      </c>
      <c r="F253" s="229" t="s">
        <v>348</v>
      </c>
      <c r="G253" s="226"/>
      <c r="H253" s="230">
        <v>267.5</v>
      </c>
      <c r="I253" s="231"/>
      <c r="J253" s="226"/>
      <c r="K253" s="226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158</v>
      </c>
      <c r="AU253" s="236" t="s">
        <v>21</v>
      </c>
      <c r="AV253" s="13" t="s">
        <v>21</v>
      </c>
      <c r="AW253" s="13" t="s">
        <v>41</v>
      </c>
      <c r="AX253" s="13" t="s">
        <v>82</v>
      </c>
      <c r="AY253" s="236" t="s">
        <v>147</v>
      </c>
    </row>
    <row r="254" s="14" customFormat="1">
      <c r="A254" s="14"/>
      <c r="B254" s="237"/>
      <c r="C254" s="238"/>
      <c r="D254" s="227" t="s">
        <v>158</v>
      </c>
      <c r="E254" s="239" t="s">
        <v>32</v>
      </c>
      <c r="F254" s="240" t="s">
        <v>167</v>
      </c>
      <c r="G254" s="238"/>
      <c r="H254" s="239" t="s">
        <v>32</v>
      </c>
      <c r="I254" s="241"/>
      <c r="J254" s="238"/>
      <c r="K254" s="238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158</v>
      </c>
      <c r="AU254" s="246" t="s">
        <v>21</v>
      </c>
      <c r="AV254" s="14" t="s">
        <v>90</v>
      </c>
      <c r="AW254" s="14" t="s">
        <v>41</v>
      </c>
      <c r="AX254" s="14" t="s">
        <v>82</v>
      </c>
      <c r="AY254" s="246" t="s">
        <v>147</v>
      </c>
    </row>
    <row r="255" s="15" customFormat="1">
      <c r="A255" s="15"/>
      <c r="B255" s="247"/>
      <c r="C255" s="248"/>
      <c r="D255" s="227" t="s">
        <v>158</v>
      </c>
      <c r="E255" s="249" t="s">
        <v>32</v>
      </c>
      <c r="F255" s="250" t="s">
        <v>161</v>
      </c>
      <c r="G255" s="248"/>
      <c r="H255" s="251">
        <v>267.5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7" t="s">
        <v>158</v>
      </c>
      <c r="AU255" s="257" t="s">
        <v>21</v>
      </c>
      <c r="AV255" s="15" t="s">
        <v>154</v>
      </c>
      <c r="AW255" s="15" t="s">
        <v>41</v>
      </c>
      <c r="AX255" s="15" t="s">
        <v>90</v>
      </c>
      <c r="AY255" s="257" t="s">
        <v>147</v>
      </c>
    </row>
    <row r="256" s="2" customFormat="1" ht="16.5" customHeight="1">
      <c r="A256" s="41"/>
      <c r="B256" s="42"/>
      <c r="C256" s="258" t="s">
        <v>360</v>
      </c>
      <c r="D256" s="258" t="s">
        <v>296</v>
      </c>
      <c r="E256" s="259" t="s">
        <v>361</v>
      </c>
      <c r="F256" s="260" t="s">
        <v>362</v>
      </c>
      <c r="G256" s="261" t="s">
        <v>299</v>
      </c>
      <c r="H256" s="262">
        <v>535</v>
      </c>
      <c r="I256" s="263"/>
      <c r="J256" s="264">
        <f>ROUND(I256*H256,2)</f>
        <v>0</v>
      </c>
      <c r="K256" s="260" t="s">
        <v>153</v>
      </c>
      <c r="L256" s="265"/>
      <c r="M256" s="266" t="s">
        <v>32</v>
      </c>
      <c r="N256" s="267" t="s">
        <v>53</v>
      </c>
      <c r="O256" s="87"/>
      <c r="P256" s="216">
        <f>O256*H256</f>
        <v>0</v>
      </c>
      <c r="Q256" s="216">
        <v>1</v>
      </c>
      <c r="R256" s="216">
        <f>Q256*H256</f>
        <v>535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195</v>
      </c>
      <c r="AT256" s="218" t="s">
        <v>296</v>
      </c>
      <c r="AU256" s="218" t="s">
        <v>21</v>
      </c>
      <c r="AY256" s="19" t="s">
        <v>147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90</v>
      </c>
      <c r="BK256" s="219">
        <f>ROUND(I256*H256,2)</f>
        <v>0</v>
      </c>
      <c r="BL256" s="19" t="s">
        <v>154</v>
      </c>
      <c r="BM256" s="218" t="s">
        <v>363</v>
      </c>
    </row>
    <row r="257" s="13" customFormat="1">
      <c r="A257" s="13"/>
      <c r="B257" s="225"/>
      <c r="C257" s="226"/>
      <c r="D257" s="227" t="s">
        <v>158</v>
      </c>
      <c r="E257" s="226"/>
      <c r="F257" s="229" t="s">
        <v>364</v>
      </c>
      <c r="G257" s="226"/>
      <c r="H257" s="230">
        <v>535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158</v>
      </c>
      <c r="AU257" s="236" t="s">
        <v>21</v>
      </c>
      <c r="AV257" s="13" t="s">
        <v>21</v>
      </c>
      <c r="AW257" s="13" t="s">
        <v>4</v>
      </c>
      <c r="AX257" s="13" t="s">
        <v>90</v>
      </c>
      <c r="AY257" s="236" t="s">
        <v>147</v>
      </c>
    </row>
    <row r="258" s="2" customFormat="1" ht="21.75" customHeight="1">
      <c r="A258" s="41"/>
      <c r="B258" s="42"/>
      <c r="C258" s="207" t="s">
        <v>365</v>
      </c>
      <c r="D258" s="207" t="s">
        <v>149</v>
      </c>
      <c r="E258" s="208" t="s">
        <v>366</v>
      </c>
      <c r="F258" s="209" t="s">
        <v>367</v>
      </c>
      <c r="G258" s="210" t="s">
        <v>219</v>
      </c>
      <c r="H258" s="211">
        <v>3.3999999999999999</v>
      </c>
      <c r="I258" s="212"/>
      <c r="J258" s="213">
        <f>ROUND(I258*H258,2)</f>
        <v>0</v>
      </c>
      <c r="K258" s="209" t="s">
        <v>153</v>
      </c>
      <c r="L258" s="47"/>
      <c r="M258" s="214" t="s">
        <v>32</v>
      </c>
      <c r="N258" s="215" t="s">
        <v>53</v>
      </c>
      <c r="O258" s="87"/>
      <c r="P258" s="216">
        <f>O258*H258</f>
        <v>0</v>
      </c>
      <c r="Q258" s="216">
        <v>2.5018699999999998</v>
      </c>
      <c r="R258" s="216">
        <f>Q258*H258</f>
        <v>8.5063579999999988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154</v>
      </c>
      <c r="AT258" s="218" t="s">
        <v>149</v>
      </c>
      <c r="AU258" s="218" t="s">
        <v>21</v>
      </c>
      <c r="AY258" s="19" t="s">
        <v>147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90</v>
      </c>
      <c r="BK258" s="219">
        <f>ROUND(I258*H258,2)</f>
        <v>0</v>
      </c>
      <c r="BL258" s="19" t="s">
        <v>154</v>
      </c>
      <c r="BM258" s="218" t="s">
        <v>368</v>
      </c>
    </row>
    <row r="259" s="2" customFormat="1">
      <c r="A259" s="41"/>
      <c r="B259" s="42"/>
      <c r="C259" s="43"/>
      <c r="D259" s="220" t="s">
        <v>156</v>
      </c>
      <c r="E259" s="43"/>
      <c r="F259" s="221" t="s">
        <v>369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156</v>
      </c>
      <c r="AU259" s="19" t="s">
        <v>21</v>
      </c>
    </row>
    <row r="260" s="13" customFormat="1">
      <c r="A260" s="13"/>
      <c r="B260" s="225"/>
      <c r="C260" s="226"/>
      <c r="D260" s="227" t="s">
        <v>158</v>
      </c>
      <c r="E260" s="228" t="s">
        <v>32</v>
      </c>
      <c r="F260" s="229" t="s">
        <v>370</v>
      </c>
      <c r="G260" s="226"/>
      <c r="H260" s="230">
        <v>0.80000000000000004</v>
      </c>
      <c r="I260" s="231"/>
      <c r="J260" s="226"/>
      <c r="K260" s="226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158</v>
      </c>
      <c r="AU260" s="236" t="s">
        <v>21</v>
      </c>
      <c r="AV260" s="13" t="s">
        <v>21</v>
      </c>
      <c r="AW260" s="13" t="s">
        <v>41</v>
      </c>
      <c r="AX260" s="13" t="s">
        <v>82</v>
      </c>
      <c r="AY260" s="236" t="s">
        <v>147</v>
      </c>
    </row>
    <row r="261" s="14" customFormat="1">
      <c r="A261" s="14"/>
      <c r="B261" s="237"/>
      <c r="C261" s="238"/>
      <c r="D261" s="227" t="s">
        <v>158</v>
      </c>
      <c r="E261" s="239" t="s">
        <v>32</v>
      </c>
      <c r="F261" s="240" t="s">
        <v>371</v>
      </c>
      <c r="G261" s="238"/>
      <c r="H261" s="239" t="s">
        <v>32</v>
      </c>
      <c r="I261" s="241"/>
      <c r="J261" s="238"/>
      <c r="K261" s="238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158</v>
      </c>
      <c r="AU261" s="246" t="s">
        <v>21</v>
      </c>
      <c r="AV261" s="14" t="s">
        <v>90</v>
      </c>
      <c r="AW261" s="14" t="s">
        <v>41</v>
      </c>
      <c r="AX261" s="14" t="s">
        <v>82</v>
      </c>
      <c r="AY261" s="246" t="s">
        <v>147</v>
      </c>
    </row>
    <row r="262" s="13" customFormat="1">
      <c r="A262" s="13"/>
      <c r="B262" s="225"/>
      <c r="C262" s="226"/>
      <c r="D262" s="227" t="s">
        <v>158</v>
      </c>
      <c r="E262" s="228" t="s">
        <v>32</v>
      </c>
      <c r="F262" s="229" t="s">
        <v>372</v>
      </c>
      <c r="G262" s="226"/>
      <c r="H262" s="230">
        <v>0.59999999999999998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158</v>
      </c>
      <c r="AU262" s="236" t="s">
        <v>21</v>
      </c>
      <c r="AV262" s="13" t="s">
        <v>21</v>
      </c>
      <c r="AW262" s="13" t="s">
        <v>41</v>
      </c>
      <c r="AX262" s="13" t="s">
        <v>82</v>
      </c>
      <c r="AY262" s="236" t="s">
        <v>147</v>
      </c>
    </row>
    <row r="263" s="14" customFormat="1">
      <c r="A263" s="14"/>
      <c r="B263" s="237"/>
      <c r="C263" s="238"/>
      <c r="D263" s="227" t="s">
        <v>158</v>
      </c>
      <c r="E263" s="239" t="s">
        <v>32</v>
      </c>
      <c r="F263" s="240" t="s">
        <v>373</v>
      </c>
      <c r="G263" s="238"/>
      <c r="H263" s="239" t="s">
        <v>32</v>
      </c>
      <c r="I263" s="241"/>
      <c r="J263" s="238"/>
      <c r="K263" s="238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158</v>
      </c>
      <c r="AU263" s="246" t="s">
        <v>21</v>
      </c>
      <c r="AV263" s="14" t="s">
        <v>90</v>
      </c>
      <c r="AW263" s="14" t="s">
        <v>41</v>
      </c>
      <c r="AX263" s="14" t="s">
        <v>82</v>
      </c>
      <c r="AY263" s="246" t="s">
        <v>147</v>
      </c>
    </row>
    <row r="264" s="13" customFormat="1">
      <c r="A264" s="13"/>
      <c r="B264" s="225"/>
      <c r="C264" s="226"/>
      <c r="D264" s="227" t="s">
        <v>158</v>
      </c>
      <c r="E264" s="228" t="s">
        <v>32</v>
      </c>
      <c r="F264" s="229" t="s">
        <v>374</v>
      </c>
      <c r="G264" s="226"/>
      <c r="H264" s="230">
        <v>2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158</v>
      </c>
      <c r="AU264" s="236" t="s">
        <v>21</v>
      </c>
      <c r="AV264" s="13" t="s">
        <v>21</v>
      </c>
      <c r="AW264" s="13" t="s">
        <v>41</v>
      </c>
      <c r="AX264" s="13" t="s">
        <v>82</v>
      </c>
      <c r="AY264" s="236" t="s">
        <v>147</v>
      </c>
    </row>
    <row r="265" s="14" customFormat="1">
      <c r="A265" s="14"/>
      <c r="B265" s="237"/>
      <c r="C265" s="238"/>
      <c r="D265" s="227" t="s">
        <v>158</v>
      </c>
      <c r="E265" s="239" t="s">
        <v>32</v>
      </c>
      <c r="F265" s="240" t="s">
        <v>375</v>
      </c>
      <c r="G265" s="238"/>
      <c r="H265" s="239" t="s">
        <v>32</v>
      </c>
      <c r="I265" s="241"/>
      <c r="J265" s="238"/>
      <c r="K265" s="238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158</v>
      </c>
      <c r="AU265" s="246" t="s">
        <v>21</v>
      </c>
      <c r="AV265" s="14" t="s">
        <v>90</v>
      </c>
      <c r="AW265" s="14" t="s">
        <v>41</v>
      </c>
      <c r="AX265" s="14" t="s">
        <v>82</v>
      </c>
      <c r="AY265" s="246" t="s">
        <v>147</v>
      </c>
    </row>
    <row r="266" s="14" customFormat="1">
      <c r="A266" s="14"/>
      <c r="B266" s="237"/>
      <c r="C266" s="238"/>
      <c r="D266" s="227" t="s">
        <v>158</v>
      </c>
      <c r="E266" s="239" t="s">
        <v>32</v>
      </c>
      <c r="F266" s="240" t="s">
        <v>167</v>
      </c>
      <c r="G266" s="238"/>
      <c r="H266" s="239" t="s">
        <v>32</v>
      </c>
      <c r="I266" s="241"/>
      <c r="J266" s="238"/>
      <c r="K266" s="238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158</v>
      </c>
      <c r="AU266" s="246" t="s">
        <v>21</v>
      </c>
      <c r="AV266" s="14" t="s">
        <v>90</v>
      </c>
      <c r="AW266" s="14" t="s">
        <v>41</v>
      </c>
      <c r="AX266" s="14" t="s">
        <v>82</v>
      </c>
      <c r="AY266" s="246" t="s">
        <v>147</v>
      </c>
    </row>
    <row r="267" s="15" customFormat="1">
      <c r="A267" s="15"/>
      <c r="B267" s="247"/>
      <c r="C267" s="248"/>
      <c r="D267" s="227" t="s">
        <v>158</v>
      </c>
      <c r="E267" s="249" t="s">
        <v>32</v>
      </c>
      <c r="F267" s="250" t="s">
        <v>161</v>
      </c>
      <c r="G267" s="248"/>
      <c r="H267" s="251">
        <v>3.3999999999999999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7" t="s">
        <v>158</v>
      </c>
      <c r="AU267" s="257" t="s">
        <v>21</v>
      </c>
      <c r="AV267" s="15" t="s">
        <v>154</v>
      </c>
      <c r="AW267" s="15" t="s">
        <v>41</v>
      </c>
      <c r="AX267" s="15" t="s">
        <v>90</v>
      </c>
      <c r="AY267" s="257" t="s">
        <v>147</v>
      </c>
    </row>
    <row r="268" s="2" customFormat="1" ht="16.5" customHeight="1">
      <c r="A268" s="41"/>
      <c r="B268" s="42"/>
      <c r="C268" s="207" t="s">
        <v>376</v>
      </c>
      <c r="D268" s="207" t="s">
        <v>149</v>
      </c>
      <c r="E268" s="208" t="s">
        <v>377</v>
      </c>
      <c r="F268" s="209" t="s">
        <v>378</v>
      </c>
      <c r="G268" s="210" t="s">
        <v>299</v>
      </c>
      <c r="H268" s="211">
        <v>4.5</v>
      </c>
      <c r="I268" s="212"/>
      <c r="J268" s="213">
        <f>ROUND(I268*H268,2)</f>
        <v>0</v>
      </c>
      <c r="K268" s="209" t="s">
        <v>153</v>
      </c>
      <c r="L268" s="47"/>
      <c r="M268" s="214" t="s">
        <v>32</v>
      </c>
      <c r="N268" s="215" t="s">
        <v>53</v>
      </c>
      <c r="O268" s="87"/>
      <c r="P268" s="216">
        <f>O268*H268</f>
        <v>0</v>
      </c>
      <c r="Q268" s="216">
        <v>1.06277</v>
      </c>
      <c r="R268" s="216">
        <f>Q268*H268</f>
        <v>4.7824650000000002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154</v>
      </c>
      <c r="AT268" s="218" t="s">
        <v>149</v>
      </c>
      <c r="AU268" s="218" t="s">
        <v>21</v>
      </c>
      <c r="AY268" s="19" t="s">
        <v>147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9" t="s">
        <v>90</v>
      </c>
      <c r="BK268" s="219">
        <f>ROUND(I268*H268,2)</f>
        <v>0</v>
      </c>
      <c r="BL268" s="19" t="s">
        <v>154</v>
      </c>
      <c r="BM268" s="218" t="s">
        <v>379</v>
      </c>
    </row>
    <row r="269" s="2" customFormat="1">
      <c r="A269" s="41"/>
      <c r="B269" s="42"/>
      <c r="C269" s="43"/>
      <c r="D269" s="220" t="s">
        <v>156</v>
      </c>
      <c r="E269" s="43"/>
      <c r="F269" s="221" t="s">
        <v>380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156</v>
      </c>
      <c r="AU269" s="19" t="s">
        <v>21</v>
      </c>
    </row>
    <row r="270" s="13" customFormat="1">
      <c r="A270" s="13"/>
      <c r="B270" s="225"/>
      <c r="C270" s="226"/>
      <c r="D270" s="227" t="s">
        <v>158</v>
      </c>
      <c r="E270" s="228" t="s">
        <v>32</v>
      </c>
      <c r="F270" s="229" t="s">
        <v>381</v>
      </c>
      <c r="G270" s="226"/>
      <c r="H270" s="230">
        <v>4.5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158</v>
      </c>
      <c r="AU270" s="236" t="s">
        <v>21</v>
      </c>
      <c r="AV270" s="13" t="s">
        <v>21</v>
      </c>
      <c r="AW270" s="13" t="s">
        <v>41</v>
      </c>
      <c r="AX270" s="13" t="s">
        <v>82</v>
      </c>
      <c r="AY270" s="236" t="s">
        <v>147</v>
      </c>
    </row>
    <row r="271" s="14" customFormat="1">
      <c r="A271" s="14"/>
      <c r="B271" s="237"/>
      <c r="C271" s="238"/>
      <c r="D271" s="227" t="s">
        <v>158</v>
      </c>
      <c r="E271" s="239" t="s">
        <v>32</v>
      </c>
      <c r="F271" s="240" t="s">
        <v>167</v>
      </c>
      <c r="G271" s="238"/>
      <c r="H271" s="239" t="s">
        <v>32</v>
      </c>
      <c r="I271" s="241"/>
      <c r="J271" s="238"/>
      <c r="K271" s="238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158</v>
      </c>
      <c r="AU271" s="246" t="s">
        <v>21</v>
      </c>
      <c r="AV271" s="14" t="s">
        <v>90</v>
      </c>
      <c r="AW271" s="14" t="s">
        <v>41</v>
      </c>
      <c r="AX271" s="14" t="s">
        <v>82</v>
      </c>
      <c r="AY271" s="246" t="s">
        <v>147</v>
      </c>
    </row>
    <row r="272" s="15" customFormat="1">
      <c r="A272" s="15"/>
      <c r="B272" s="247"/>
      <c r="C272" s="248"/>
      <c r="D272" s="227" t="s">
        <v>158</v>
      </c>
      <c r="E272" s="249" t="s">
        <v>32</v>
      </c>
      <c r="F272" s="250" t="s">
        <v>161</v>
      </c>
      <c r="G272" s="248"/>
      <c r="H272" s="251">
        <v>4.5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7" t="s">
        <v>158</v>
      </c>
      <c r="AU272" s="257" t="s">
        <v>21</v>
      </c>
      <c r="AV272" s="15" t="s">
        <v>154</v>
      </c>
      <c r="AW272" s="15" t="s">
        <v>41</v>
      </c>
      <c r="AX272" s="15" t="s">
        <v>90</v>
      </c>
      <c r="AY272" s="257" t="s">
        <v>147</v>
      </c>
    </row>
    <row r="273" s="12" customFormat="1" ht="22.8" customHeight="1">
      <c r="A273" s="12"/>
      <c r="B273" s="191"/>
      <c r="C273" s="192"/>
      <c r="D273" s="193" t="s">
        <v>81</v>
      </c>
      <c r="E273" s="205" t="s">
        <v>154</v>
      </c>
      <c r="F273" s="205" t="s">
        <v>382</v>
      </c>
      <c r="G273" s="192"/>
      <c r="H273" s="192"/>
      <c r="I273" s="195"/>
      <c r="J273" s="206">
        <f>BK273</f>
        <v>0</v>
      </c>
      <c r="K273" s="192"/>
      <c r="L273" s="197"/>
      <c r="M273" s="198"/>
      <c r="N273" s="199"/>
      <c r="O273" s="199"/>
      <c r="P273" s="200">
        <f>SUM(P274:P308)</f>
        <v>0</v>
      </c>
      <c r="Q273" s="199"/>
      <c r="R273" s="200">
        <f>SUM(R274:R308)</f>
        <v>0</v>
      </c>
      <c r="S273" s="199"/>
      <c r="T273" s="201">
        <f>SUM(T274:T308)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2" t="s">
        <v>90</v>
      </c>
      <c r="AT273" s="203" t="s">
        <v>81</v>
      </c>
      <c r="AU273" s="203" t="s">
        <v>90</v>
      </c>
      <c r="AY273" s="202" t="s">
        <v>147</v>
      </c>
      <c r="BK273" s="204">
        <f>SUM(BK274:BK308)</f>
        <v>0</v>
      </c>
    </row>
    <row r="274" s="2" customFormat="1" ht="24.15" customHeight="1">
      <c r="A274" s="41"/>
      <c r="B274" s="42"/>
      <c r="C274" s="207" t="s">
        <v>383</v>
      </c>
      <c r="D274" s="207" t="s">
        <v>149</v>
      </c>
      <c r="E274" s="208" t="s">
        <v>384</v>
      </c>
      <c r="F274" s="209" t="s">
        <v>385</v>
      </c>
      <c r="G274" s="210" t="s">
        <v>152</v>
      </c>
      <c r="H274" s="211">
        <v>185</v>
      </c>
      <c r="I274" s="212"/>
      <c r="J274" s="213">
        <f>ROUND(I274*H274,2)</f>
        <v>0</v>
      </c>
      <c r="K274" s="209" t="s">
        <v>153</v>
      </c>
      <c r="L274" s="47"/>
      <c r="M274" s="214" t="s">
        <v>32</v>
      </c>
      <c r="N274" s="215" t="s">
        <v>53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154</v>
      </c>
      <c r="AT274" s="218" t="s">
        <v>149</v>
      </c>
      <c r="AU274" s="218" t="s">
        <v>21</v>
      </c>
      <c r="AY274" s="19" t="s">
        <v>147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9" t="s">
        <v>90</v>
      </c>
      <c r="BK274" s="219">
        <f>ROUND(I274*H274,2)</f>
        <v>0</v>
      </c>
      <c r="BL274" s="19" t="s">
        <v>154</v>
      </c>
      <c r="BM274" s="218" t="s">
        <v>386</v>
      </c>
    </row>
    <row r="275" s="2" customFormat="1">
      <c r="A275" s="41"/>
      <c r="B275" s="42"/>
      <c r="C275" s="43"/>
      <c r="D275" s="220" t="s">
        <v>156</v>
      </c>
      <c r="E275" s="43"/>
      <c r="F275" s="221" t="s">
        <v>387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156</v>
      </c>
      <c r="AU275" s="19" t="s">
        <v>21</v>
      </c>
    </row>
    <row r="276" s="13" customFormat="1">
      <c r="A276" s="13"/>
      <c r="B276" s="225"/>
      <c r="C276" s="226"/>
      <c r="D276" s="227" t="s">
        <v>158</v>
      </c>
      <c r="E276" s="228" t="s">
        <v>32</v>
      </c>
      <c r="F276" s="229" t="s">
        <v>388</v>
      </c>
      <c r="G276" s="226"/>
      <c r="H276" s="230">
        <v>185</v>
      </c>
      <c r="I276" s="231"/>
      <c r="J276" s="226"/>
      <c r="K276" s="226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158</v>
      </c>
      <c r="AU276" s="236" t="s">
        <v>21</v>
      </c>
      <c r="AV276" s="13" t="s">
        <v>21</v>
      </c>
      <c r="AW276" s="13" t="s">
        <v>41</v>
      </c>
      <c r="AX276" s="13" t="s">
        <v>82</v>
      </c>
      <c r="AY276" s="236" t="s">
        <v>147</v>
      </c>
    </row>
    <row r="277" s="14" customFormat="1">
      <c r="A277" s="14"/>
      <c r="B277" s="237"/>
      <c r="C277" s="238"/>
      <c r="D277" s="227" t="s">
        <v>158</v>
      </c>
      <c r="E277" s="239" t="s">
        <v>32</v>
      </c>
      <c r="F277" s="240" t="s">
        <v>167</v>
      </c>
      <c r="G277" s="238"/>
      <c r="H277" s="239" t="s">
        <v>32</v>
      </c>
      <c r="I277" s="241"/>
      <c r="J277" s="238"/>
      <c r="K277" s="238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158</v>
      </c>
      <c r="AU277" s="246" t="s">
        <v>21</v>
      </c>
      <c r="AV277" s="14" t="s">
        <v>90</v>
      </c>
      <c r="AW277" s="14" t="s">
        <v>41</v>
      </c>
      <c r="AX277" s="14" t="s">
        <v>82</v>
      </c>
      <c r="AY277" s="246" t="s">
        <v>147</v>
      </c>
    </row>
    <row r="278" s="15" customFormat="1">
      <c r="A278" s="15"/>
      <c r="B278" s="247"/>
      <c r="C278" s="248"/>
      <c r="D278" s="227" t="s">
        <v>158</v>
      </c>
      <c r="E278" s="249" t="s">
        <v>32</v>
      </c>
      <c r="F278" s="250" t="s">
        <v>161</v>
      </c>
      <c r="G278" s="248"/>
      <c r="H278" s="251">
        <v>185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7" t="s">
        <v>158</v>
      </c>
      <c r="AU278" s="257" t="s">
        <v>21</v>
      </c>
      <c r="AV278" s="15" t="s">
        <v>154</v>
      </c>
      <c r="AW278" s="15" t="s">
        <v>41</v>
      </c>
      <c r="AX278" s="15" t="s">
        <v>90</v>
      </c>
      <c r="AY278" s="257" t="s">
        <v>147</v>
      </c>
    </row>
    <row r="279" s="2" customFormat="1" ht="16.5" customHeight="1">
      <c r="A279" s="41"/>
      <c r="B279" s="42"/>
      <c r="C279" s="207" t="s">
        <v>389</v>
      </c>
      <c r="D279" s="207" t="s">
        <v>149</v>
      </c>
      <c r="E279" s="208" t="s">
        <v>390</v>
      </c>
      <c r="F279" s="209" t="s">
        <v>391</v>
      </c>
      <c r="G279" s="210" t="s">
        <v>219</v>
      </c>
      <c r="H279" s="211">
        <v>9.859</v>
      </c>
      <c r="I279" s="212"/>
      <c r="J279" s="213">
        <f>ROUND(I279*H279,2)</f>
        <v>0</v>
      </c>
      <c r="K279" s="209" t="s">
        <v>153</v>
      </c>
      <c r="L279" s="47"/>
      <c r="M279" s="214" t="s">
        <v>32</v>
      </c>
      <c r="N279" s="215" t="s">
        <v>53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154</v>
      </c>
      <c r="AT279" s="218" t="s">
        <v>149</v>
      </c>
      <c r="AU279" s="218" t="s">
        <v>21</v>
      </c>
      <c r="AY279" s="19" t="s">
        <v>147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9" t="s">
        <v>90</v>
      </c>
      <c r="BK279" s="219">
        <f>ROUND(I279*H279,2)</f>
        <v>0</v>
      </c>
      <c r="BL279" s="19" t="s">
        <v>154</v>
      </c>
      <c r="BM279" s="218" t="s">
        <v>392</v>
      </c>
    </row>
    <row r="280" s="2" customFormat="1">
      <c r="A280" s="41"/>
      <c r="B280" s="42"/>
      <c r="C280" s="43"/>
      <c r="D280" s="220" t="s">
        <v>156</v>
      </c>
      <c r="E280" s="43"/>
      <c r="F280" s="221" t="s">
        <v>393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156</v>
      </c>
      <c r="AU280" s="19" t="s">
        <v>21</v>
      </c>
    </row>
    <row r="281" s="14" customFormat="1">
      <c r="A281" s="14"/>
      <c r="B281" s="237"/>
      <c r="C281" s="238"/>
      <c r="D281" s="227" t="s">
        <v>158</v>
      </c>
      <c r="E281" s="239" t="s">
        <v>32</v>
      </c>
      <c r="F281" s="240" t="s">
        <v>394</v>
      </c>
      <c r="G281" s="238"/>
      <c r="H281" s="239" t="s">
        <v>32</v>
      </c>
      <c r="I281" s="241"/>
      <c r="J281" s="238"/>
      <c r="K281" s="238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158</v>
      </c>
      <c r="AU281" s="246" t="s">
        <v>21</v>
      </c>
      <c r="AV281" s="14" t="s">
        <v>90</v>
      </c>
      <c r="AW281" s="14" t="s">
        <v>41</v>
      </c>
      <c r="AX281" s="14" t="s">
        <v>82</v>
      </c>
      <c r="AY281" s="246" t="s">
        <v>147</v>
      </c>
    </row>
    <row r="282" s="13" customFormat="1">
      <c r="A282" s="13"/>
      <c r="B282" s="225"/>
      <c r="C282" s="226"/>
      <c r="D282" s="227" t="s">
        <v>158</v>
      </c>
      <c r="E282" s="228" t="s">
        <v>32</v>
      </c>
      <c r="F282" s="229" t="s">
        <v>395</v>
      </c>
      <c r="G282" s="226"/>
      <c r="H282" s="230">
        <v>2.125</v>
      </c>
      <c r="I282" s="231"/>
      <c r="J282" s="226"/>
      <c r="K282" s="226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158</v>
      </c>
      <c r="AU282" s="236" t="s">
        <v>21</v>
      </c>
      <c r="AV282" s="13" t="s">
        <v>21</v>
      </c>
      <c r="AW282" s="13" t="s">
        <v>41</v>
      </c>
      <c r="AX282" s="13" t="s">
        <v>82</v>
      </c>
      <c r="AY282" s="236" t="s">
        <v>147</v>
      </c>
    </row>
    <row r="283" s="14" customFormat="1">
      <c r="A283" s="14"/>
      <c r="B283" s="237"/>
      <c r="C283" s="238"/>
      <c r="D283" s="227" t="s">
        <v>158</v>
      </c>
      <c r="E283" s="239" t="s">
        <v>32</v>
      </c>
      <c r="F283" s="240" t="s">
        <v>371</v>
      </c>
      <c r="G283" s="238"/>
      <c r="H283" s="239" t="s">
        <v>32</v>
      </c>
      <c r="I283" s="241"/>
      <c r="J283" s="238"/>
      <c r="K283" s="238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158</v>
      </c>
      <c r="AU283" s="246" t="s">
        <v>21</v>
      </c>
      <c r="AV283" s="14" t="s">
        <v>90</v>
      </c>
      <c r="AW283" s="14" t="s">
        <v>41</v>
      </c>
      <c r="AX283" s="14" t="s">
        <v>82</v>
      </c>
      <c r="AY283" s="246" t="s">
        <v>147</v>
      </c>
    </row>
    <row r="284" s="13" customFormat="1">
      <c r="A284" s="13"/>
      <c r="B284" s="225"/>
      <c r="C284" s="226"/>
      <c r="D284" s="227" t="s">
        <v>158</v>
      </c>
      <c r="E284" s="228" t="s">
        <v>32</v>
      </c>
      <c r="F284" s="229" t="s">
        <v>396</v>
      </c>
      <c r="G284" s="226"/>
      <c r="H284" s="230">
        <v>4.7679999999999998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158</v>
      </c>
      <c r="AU284" s="236" t="s">
        <v>21</v>
      </c>
      <c r="AV284" s="13" t="s">
        <v>21</v>
      </c>
      <c r="AW284" s="13" t="s">
        <v>41</v>
      </c>
      <c r="AX284" s="13" t="s">
        <v>82</v>
      </c>
      <c r="AY284" s="236" t="s">
        <v>147</v>
      </c>
    </row>
    <row r="285" s="14" customFormat="1">
      <c r="A285" s="14"/>
      <c r="B285" s="237"/>
      <c r="C285" s="238"/>
      <c r="D285" s="227" t="s">
        <v>158</v>
      </c>
      <c r="E285" s="239" t="s">
        <v>32</v>
      </c>
      <c r="F285" s="240" t="s">
        <v>373</v>
      </c>
      <c r="G285" s="238"/>
      <c r="H285" s="239" t="s">
        <v>32</v>
      </c>
      <c r="I285" s="241"/>
      <c r="J285" s="238"/>
      <c r="K285" s="238"/>
      <c r="L285" s="242"/>
      <c r="M285" s="243"/>
      <c r="N285" s="244"/>
      <c r="O285" s="244"/>
      <c r="P285" s="244"/>
      <c r="Q285" s="244"/>
      <c r="R285" s="244"/>
      <c r="S285" s="244"/>
      <c r="T285" s="24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6" t="s">
        <v>158</v>
      </c>
      <c r="AU285" s="246" t="s">
        <v>21</v>
      </c>
      <c r="AV285" s="14" t="s">
        <v>90</v>
      </c>
      <c r="AW285" s="14" t="s">
        <v>41</v>
      </c>
      <c r="AX285" s="14" t="s">
        <v>82</v>
      </c>
      <c r="AY285" s="246" t="s">
        <v>147</v>
      </c>
    </row>
    <row r="286" s="13" customFormat="1">
      <c r="A286" s="13"/>
      <c r="B286" s="225"/>
      <c r="C286" s="226"/>
      <c r="D286" s="227" t="s">
        <v>158</v>
      </c>
      <c r="E286" s="228" t="s">
        <v>32</v>
      </c>
      <c r="F286" s="229" t="s">
        <v>397</v>
      </c>
      <c r="G286" s="226"/>
      <c r="H286" s="230">
        <v>2.7999999999999998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158</v>
      </c>
      <c r="AU286" s="236" t="s">
        <v>21</v>
      </c>
      <c r="AV286" s="13" t="s">
        <v>21</v>
      </c>
      <c r="AW286" s="13" t="s">
        <v>41</v>
      </c>
      <c r="AX286" s="13" t="s">
        <v>82</v>
      </c>
      <c r="AY286" s="236" t="s">
        <v>147</v>
      </c>
    </row>
    <row r="287" s="14" customFormat="1">
      <c r="A287" s="14"/>
      <c r="B287" s="237"/>
      <c r="C287" s="238"/>
      <c r="D287" s="227" t="s">
        <v>158</v>
      </c>
      <c r="E287" s="239" t="s">
        <v>32</v>
      </c>
      <c r="F287" s="240" t="s">
        <v>375</v>
      </c>
      <c r="G287" s="238"/>
      <c r="H287" s="239" t="s">
        <v>32</v>
      </c>
      <c r="I287" s="241"/>
      <c r="J287" s="238"/>
      <c r="K287" s="238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158</v>
      </c>
      <c r="AU287" s="246" t="s">
        <v>21</v>
      </c>
      <c r="AV287" s="14" t="s">
        <v>90</v>
      </c>
      <c r="AW287" s="14" t="s">
        <v>41</v>
      </c>
      <c r="AX287" s="14" t="s">
        <v>82</v>
      </c>
      <c r="AY287" s="246" t="s">
        <v>147</v>
      </c>
    </row>
    <row r="288" s="16" customFormat="1">
      <c r="A288" s="16"/>
      <c r="B288" s="268"/>
      <c r="C288" s="269"/>
      <c r="D288" s="227" t="s">
        <v>158</v>
      </c>
      <c r="E288" s="270" t="s">
        <v>32</v>
      </c>
      <c r="F288" s="271" t="s">
        <v>398</v>
      </c>
      <c r="G288" s="269"/>
      <c r="H288" s="272">
        <v>9.6929999999999996</v>
      </c>
      <c r="I288" s="273"/>
      <c r="J288" s="269"/>
      <c r="K288" s="269"/>
      <c r="L288" s="274"/>
      <c r="M288" s="275"/>
      <c r="N288" s="276"/>
      <c r="O288" s="276"/>
      <c r="P288" s="276"/>
      <c r="Q288" s="276"/>
      <c r="R288" s="276"/>
      <c r="S288" s="276"/>
      <c r="T288" s="277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8" t="s">
        <v>158</v>
      </c>
      <c r="AU288" s="278" t="s">
        <v>21</v>
      </c>
      <c r="AV288" s="16" t="s">
        <v>168</v>
      </c>
      <c r="AW288" s="16" t="s">
        <v>41</v>
      </c>
      <c r="AX288" s="16" t="s">
        <v>82</v>
      </c>
      <c r="AY288" s="278" t="s">
        <v>147</v>
      </c>
    </row>
    <row r="289" s="14" customFormat="1">
      <c r="A289" s="14"/>
      <c r="B289" s="237"/>
      <c r="C289" s="238"/>
      <c r="D289" s="227" t="s">
        <v>158</v>
      </c>
      <c r="E289" s="239" t="s">
        <v>32</v>
      </c>
      <c r="F289" s="240" t="s">
        <v>399</v>
      </c>
      <c r="G289" s="238"/>
      <c r="H289" s="239" t="s">
        <v>32</v>
      </c>
      <c r="I289" s="241"/>
      <c r="J289" s="238"/>
      <c r="K289" s="238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158</v>
      </c>
      <c r="AU289" s="246" t="s">
        <v>21</v>
      </c>
      <c r="AV289" s="14" t="s">
        <v>90</v>
      </c>
      <c r="AW289" s="14" t="s">
        <v>41</v>
      </c>
      <c r="AX289" s="14" t="s">
        <v>82</v>
      </c>
      <c r="AY289" s="246" t="s">
        <v>147</v>
      </c>
    </row>
    <row r="290" s="13" customFormat="1">
      <c r="A290" s="13"/>
      <c r="B290" s="225"/>
      <c r="C290" s="226"/>
      <c r="D290" s="227" t="s">
        <v>158</v>
      </c>
      <c r="E290" s="228" t="s">
        <v>32</v>
      </c>
      <c r="F290" s="229" t="s">
        <v>400</v>
      </c>
      <c r="G290" s="226"/>
      <c r="H290" s="230">
        <v>0.106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158</v>
      </c>
      <c r="AU290" s="236" t="s">
        <v>21</v>
      </c>
      <c r="AV290" s="13" t="s">
        <v>21</v>
      </c>
      <c r="AW290" s="13" t="s">
        <v>41</v>
      </c>
      <c r="AX290" s="13" t="s">
        <v>82</v>
      </c>
      <c r="AY290" s="236" t="s">
        <v>147</v>
      </c>
    </row>
    <row r="291" s="14" customFormat="1">
      <c r="A291" s="14"/>
      <c r="B291" s="237"/>
      <c r="C291" s="238"/>
      <c r="D291" s="227" t="s">
        <v>158</v>
      </c>
      <c r="E291" s="239" t="s">
        <v>32</v>
      </c>
      <c r="F291" s="240" t="s">
        <v>371</v>
      </c>
      <c r="G291" s="238"/>
      <c r="H291" s="239" t="s">
        <v>32</v>
      </c>
      <c r="I291" s="241"/>
      <c r="J291" s="238"/>
      <c r="K291" s="238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158</v>
      </c>
      <c r="AU291" s="246" t="s">
        <v>21</v>
      </c>
      <c r="AV291" s="14" t="s">
        <v>90</v>
      </c>
      <c r="AW291" s="14" t="s">
        <v>41</v>
      </c>
      <c r="AX291" s="14" t="s">
        <v>82</v>
      </c>
      <c r="AY291" s="246" t="s">
        <v>147</v>
      </c>
    </row>
    <row r="292" s="13" customFormat="1">
      <c r="A292" s="13"/>
      <c r="B292" s="225"/>
      <c r="C292" s="226"/>
      <c r="D292" s="227" t="s">
        <v>158</v>
      </c>
      <c r="E292" s="228" t="s">
        <v>32</v>
      </c>
      <c r="F292" s="229" t="s">
        <v>401</v>
      </c>
      <c r="G292" s="226"/>
      <c r="H292" s="230">
        <v>0.048000000000000001</v>
      </c>
      <c r="I292" s="231"/>
      <c r="J292" s="226"/>
      <c r="K292" s="226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158</v>
      </c>
      <c r="AU292" s="236" t="s">
        <v>21</v>
      </c>
      <c r="AV292" s="13" t="s">
        <v>21</v>
      </c>
      <c r="AW292" s="13" t="s">
        <v>41</v>
      </c>
      <c r="AX292" s="13" t="s">
        <v>82</v>
      </c>
      <c r="AY292" s="236" t="s">
        <v>147</v>
      </c>
    </row>
    <row r="293" s="14" customFormat="1">
      <c r="A293" s="14"/>
      <c r="B293" s="237"/>
      <c r="C293" s="238"/>
      <c r="D293" s="227" t="s">
        <v>158</v>
      </c>
      <c r="E293" s="239" t="s">
        <v>32</v>
      </c>
      <c r="F293" s="240" t="s">
        <v>373</v>
      </c>
      <c r="G293" s="238"/>
      <c r="H293" s="239" t="s">
        <v>32</v>
      </c>
      <c r="I293" s="241"/>
      <c r="J293" s="238"/>
      <c r="K293" s="238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158</v>
      </c>
      <c r="AU293" s="246" t="s">
        <v>21</v>
      </c>
      <c r="AV293" s="14" t="s">
        <v>90</v>
      </c>
      <c r="AW293" s="14" t="s">
        <v>41</v>
      </c>
      <c r="AX293" s="14" t="s">
        <v>82</v>
      </c>
      <c r="AY293" s="246" t="s">
        <v>147</v>
      </c>
    </row>
    <row r="294" s="13" customFormat="1">
      <c r="A294" s="13"/>
      <c r="B294" s="225"/>
      <c r="C294" s="226"/>
      <c r="D294" s="227" t="s">
        <v>158</v>
      </c>
      <c r="E294" s="228" t="s">
        <v>32</v>
      </c>
      <c r="F294" s="229" t="s">
        <v>402</v>
      </c>
      <c r="G294" s="226"/>
      <c r="H294" s="230">
        <v>0.012</v>
      </c>
      <c r="I294" s="231"/>
      <c r="J294" s="226"/>
      <c r="K294" s="226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158</v>
      </c>
      <c r="AU294" s="236" t="s">
        <v>21</v>
      </c>
      <c r="AV294" s="13" t="s">
        <v>21</v>
      </c>
      <c r="AW294" s="13" t="s">
        <v>41</v>
      </c>
      <c r="AX294" s="13" t="s">
        <v>82</v>
      </c>
      <c r="AY294" s="236" t="s">
        <v>147</v>
      </c>
    </row>
    <row r="295" s="14" customFormat="1">
      <c r="A295" s="14"/>
      <c r="B295" s="237"/>
      <c r="C295" s="238"/>
      <c r="D295" s="227" t="s">
        <v>158</v>
      </c>
      <c r="E295" s="239" t="s">
        <v>32</v>
      </c>
      <c r="F295" s="240" t="s">
        <v>375</v>
      </c>
      <c r="G295" s="238"/>
      <c r="H295" s="239" t="s">
        <v>32</v>
      </c>
      <c r="I295" s="241"/>
      <c r="J295" s="238"/>
      <c r="K295" s="238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158</v>
      </c>
      <c r="AU295" s="246" t="s">
        <v>21</v>
      </c>
      <c r="AV295" s="14" t="s">
        <v>90</v>
      </c>
      <c r="AW295" s="14" t="s">
        <v>41</v>
      </c>
      <c r="AX295" s="14" t="s">
        <v>82</v>
      </c>
      <c r="AY295" s="246" t="s">
        <v>147</v>
      </c>
    </row>
    <row r="296" s="16" customFormat="1">
      <c r="A296" s="16"/>
      <c r="B296" s="268"/>
      <c r="C296" s="269"/>
      <c r="D296" s="227" t="s">
        <v>158</v>
      </c>
      <c r="E296" s="270" t="s">
        <v>32</v>
      </c>
      <c r="F296" s="271" t="s">
        <v>398</v>
      </c>
      <c r="G296" s="269"/>
      <c r="H296" s="272">
        <v>0.16600000000000001</v>
      </c>
      <c r="I296" s="273"/>
      <c r="J296" s="269"/>
      <c r="K296" s="269"/>
      <c r="L296" s="274"/>
      <c r="M296" s="275"/>
      <c r="N296" s="276"/>
      <c r="O296" s="276"/>
      <c r="P296" s="276"/>
      <c r="Q296" s="276"/>
      <c r="R296" s="276"/>
      <c r="S296" s="276"/>
      <c r="T296" s="277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78" t="s">
        <v>158</v>
      </c>
      <c r="AU296" s="278" t="s">
        <v>21</v>
      </c>
      <c r="AV296" s="16" t="s">
        <v>168</v>
      </c>
      <c r="AW296" s="16" t="s">
        <v>41</v>
      </c>
      <c r="AX296" s="16" t="s">
        <v>82</v>
      </c>
      <c r="AY296" s="278" t="s">
        <v>147</v>
      </c>
    </row>
    <row r="297" s="14" customFormat="1">
      <c r="A297" s="14"/>
      <c r="B297" s="237"/>
      <c r="C297" s="238"/>
      <c r="D297" s="227" t="s">
        <v>158</v>
      </c>
      <c r="E297" s="239" t="s">
        <v>32</v>
      </c>
      <c r="F297" s="240" t="s">
        <v>167</v>
      </c>
      <c r="G297" s="238"/>
      <c r="H297" s="239" t="s">
        <v>32</v>
      </c>
      <c r="I297" s="241"/>
      <c r="J297" s="238"/>
      <c r="K297" s="238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158</v>
      </c>
      <c r="AU297" s="246" t="s">
        <v>21</v>
      </c>
      <c r="AV297" s="14" t="s">
        <v>90</v>
      </c>
      <c r="AW297" s="14" t="s">
        <v>41</v>
      </c>
      <c r="AX297" s="14" t="s">
        <v>82</v>
      </c>
      <c r="AY297" s="246" t="s">
        <v>147</v>
      </c>
    </row>
    <row r="298" s="15" customFormat="1">
      <c r="A298" s="15"/>
      <c r="B298" s="247"/>
      <c r="C298" s="248"/>
      <c r="D298" s="227" t="s">
        <v>158</v>
      </c>
      <c r="E298" s="249" t="s">
        <v>32</v>
      </c>
      <c r="F298" s="250" t="s">
        <v>161</v>
      </c>
      <c r="G298" s="248"/>
      <c r="H298" s="251">
        <v>9.859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7" t="s">
        <v>158</v>
      </c>
      <c r="AU298" s="257" t="s">
        <v>21</v>
      </c>
      <c r="AV298" s="15" t="s">
        <v>154</v>
      </c>
      <c r="AW298" s="15" t="s">
        <v>41</v>
      </c>
      <c r="AX298" s="15" t="s">
        <v>90</v>
      </c>
      <c r="AY298" s="257" t="s">
        <v>147</v>
      </c>
    </row>
    <row r="299" s="2" customFormat="1" ht="24.15" customHeight="1">
      <c r="A299" s="41"/>
      <c r="B299" s="42"/>
      <c r="C299" s="207" t="s">
        <v>403</v>
      </c>
      <c r="D299" s="207" t="s">
        <v>149</v>
      </c>
      <c r="E299" s="208" t="s">
        <v>404</v>
      </c>
      <c r="F299" s="209" t="s">
        <v>405</v>
      </c>
      <c r="G299" s="210" t="s">
        <v>219</v>
      </c>
      <c r="H299" s="211">
        <v>38.799999999999997</v>
      </c>
      <c r="I299" s="212"/>
      <c r="J299" s="213">
        <f>ROUND(I299*H299,2)</f>
        <v>0</v>
      </c>
      <c r="K299" s="209" t="s">
        <v>153</v>
      </c>
      <c r="L299" s="47"/>
      <c r="M299" s="214" t="s">
        <v>32</v>
      </c>
      <c r="N299" s="215" t="s">
        <v>53</v>
      </c>
      <c r="O299" s="87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154</v>
      </c>
      <c r="AT299" s="218" t="s">
        <v>149</v>
      </c>
      <c r="AU299" s="218" t="s">
        <v>21</v>
      </c>
      <c r="AY299" s="19" t="s">
        <v>147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9" t="s">
        <v>90</v>
      </c>
      <c r="BK299" s="219">
        <f>ROUND(I299*H299,2)</f>
        <v>0</v>
      </c>
      <c r="BL299" s="19" t="s">
        <v>154</v>
      </c>
      <c r="BM299" s="218" t="s">
        <v>406</v>
      </c>
    </row>
    <row r="300" s="2" customFormat="1">
      <c r="A300" s="41"/>
      <c r="B300" s="42"/>
      <c r="C300" s="43"/>
      <c r="D300" s="220" t="s">
        <v>156</v>
      </c>
      <c r="E300" s="43"/>
      <c r="F300" s="221" t="s">
        <v>407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156</v>
      </c>
      <c r="AU300" s="19" t="s">
        <v>21</v>
      </c>
    </row>
    <row r="301" s="13" customFormat="1">
      <c r="A301" s="13"/>
      <c r="B301" s="225"/>
      <c r="C301" s="226"/>
      <c r="D301" s="227" t="s">
        <v>158</v>
      </c>
      <c r="E301" s="228" t="s">
        <v>32</v>
      </c>
      <c r="F301" s="229" t="s">
        <v>408</v>
      </c>
      <c r="G301" s="226"/>
      <c r="H301" s="230">
        <v>5.0999999999999996</v>
      </c>
      <c r="I301" s="231"/>
      <c r="J301" s="226"/>
      <c r="K301" s="226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158</v>
      </c>
      <c r="AU301" s="236" t="s">
        <v>21</v>
      </c>
      <c r="AV301" s="13" t="s">
        <v>21</v>
      </c>
      <c r="AW301" s="13" t="s">
        <v>41</v>
      </c>
      <c r="AX301" s="13" t="s">
        <v>82</v>
      </c>
      <c r="AY301" s="236" t="s">
        <v>147</v>
      </c>
    </row>
    <row r="302" s="14" customFormat="1">
      <c r="A302" s="14"/>
      <c r="B302" s="237"/>
      <c r="C302" s="238"/>
      <c r="D302" s="227" t="s">
        <v>158</v>
      </c>
      <c r="E302" s="239" t="s">
        <v>32</v>
      </c>
      <c r="F302" s="240" t="s">
        <v>409</v>
      </c>
      <c r="G302" s="238"/>
      <c r="H302" s="239" t="s">
        <v>32</v>
      </c>
      <c r="I302" s="241"/>
      <c r="J302" s="238"/>
      <c r="K302" s="238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158</v>
      </c>
      <c r="AU302" s="246" t="s">
        <v>21</v>
      </c>
      <c r="AV302" s="14" t="s">
        <v>90</v>
      </c>
      <c r="AW302" s="14" t="s">
        <v>41</v>
      </c>
      <c r="AX302" s="14" t="s">
        <v>82</v>
      </c>
      <c r="AY302" s="246" t="s">
        <v>147</v>
      </c>
    </row>
    <row r="303" s="13" customFormat="1">
      <c r="A303" s="13"/>
      <c r="B303" s="225"/>
      <c r="C303" s="226"/>
      <c r="D303" s="227" t="s">
        <v>158</v>
      </c>
      <c r="E303" s="228" t="s">
        <v>32</v>
      </c>
      <c r="F303" s="229" t="s">
        <v>410</v>
      </c>
      <c r="G303" s="226"/>
      <c r="H303" s="230">
        <v>17.699999999999999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158</v>
      </c>
      <c r="AU303" s="236" t="s">
        <v>21</v>
      </c>
      <c r="AV303" s="13" t="s">
        <v>21</v>
      </c>
      <c r="AW303" s="13" t="s">
        <v>41</v>
      </c>
      <c r="AX303" s="13" t="s">
        <v>82</v>
      </c>
      <c r="AY303" s="236" t="s">
        <v>147</v>
      </c>
    </row>
    <row r="304" s="14" customFormat="1">
      <c r="A304" s="14"/>
      <c r="B304" s="237"/>
      <c r="C304" s="238"/>
      <c r="D304" s="227" t="s">
        <v>158</v>
      </c>
      <c r="E304" s="239" t="s">
        <v>32</v>
      </c>
      <c r="F304" s="240" t="s">
        <v>373</v>
      </c>
      <c r="G304" s="238"/>
      <c r="H304" s="239" t="s">
        <v>32</v>
      </c>
      <c r="I304" s="241"/>
      <c r="J304" s="238"/>
      <c r="K304" s="238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158</v>
      </c>
      <c r="AU304" s="246" t="s">
        <v>21</v>
      </c>
      <c r="AV304" s="14" t="s">
        <v>90</v>
      </c>
      <c r="AW304" s="14" t="s">
        <v>41</v>
      </c>
      <c r="AX304" s="14" t="s">
        <v>82</v>
      </c>
      <c r="AY304" s="246" t="s">
        <v>147</v>
      </c>
    </row>
    <row r="305" s="13" customFormat="1">
      <c r="A305" s="13"/>
      <c r="B305" s="225"/>
      <c r="C305" s="226"/>
      <c r="D305" s="227" t="s">
        <v>158</v>
      </c>
      <c r="E305" s="228" t="s">
        <v>32</v>
      </c>
      <c r="F305" s="229" t="s">
        <v>411</v>
      </c>
      <c r="G305" s="226"/>
      <c r="H305" s="230">
        <v>16</v>
      </c>
      <c r="I305" s="231"/>
      <c r="J305" s="226"/>
      <c r="K305" s="226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158</v>
      </c>
      <c r="AU305" s="236" t="s">
        <v>21</v>
      </c>
      <c r="AV305" s="13" t="s">
        <v>21</v>
      </c>
      <c r="AW305" s="13" t="s">
        <v>41</v>
      </c>
      <c r="AX305" s="13" t="s">
        <v>82</v>
      </c>
      <c r="AY305" s="236" t="s">
        <v>147</v>
      </c>
    </row>
    <row r="306" s="14" customFormat="1">
      <c r="A306" s="14"/>
      <c r="B306" s="237"/>
      <c r="C306" s="238"/>
      <c r="D306" s="227" t="s">
        <v>158</v>
      </c>
      <c r="E306" s="239" t="s">
        <v>32</v>
      </c>
      <c r="F306" s="240" t="s">
        <v>375</v>
      </c>
      <c r="G306" s="238"/>
      <c r="H306" s="239" t="s">
        <v>32</v>
      </c>
      <c r="I306" s="241"/>
      <c r="J306" s="238"/>
      <c r="K306" s="238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158</v>
      </c>
      <c r="AU306" s="246" t="s">
        <v>21</v>
      </c>
      <c r="AV306" s="14" t="s">
        <v>90</v>
      </c>
      <c r="AW306" s="14" t="s">
        <v>41</v>
      </c>
      <c r="AX306" s="14" t="s">
        <v>82</v>
      </c>
      <c r="AY306" s="246" t="s">
        <v>147</v>
      </c>
    </row>
    <row r="307" s="14" customFormat="1">
      <c r="A307" s="14"/>
      <c r="B307" s="237"/>
      <c r="C307" s="238"/>
      <c r="D307" s="227" t="s">
        <v>158</v>
      </c>
      <c r="E307" s="239" t="s">
        <v>32</v>
      </c>
      <c r="F307" s="240" t="s">
        <v>167</v>
      </c>
      <c r="G307" s="238"/>
      <c r="H307" s="239" t="s">
        <v>32</v>
      </c>
      <c r="I307" s="241"/>
      <c r="J307" s="238"/>
      <c r="K307" s="238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158</v>
      </c>
      <c r="AU307" s="246" t="s">
        <v>21</v>
      </c>
      <c r="AV307" s="14" t="s">
        <v>90</v>
      </c>
      <c r="AW307" s="14" t="s">
        <v>41</v>
      </c>
      <c r="AX307" s="14" t="s">
        <v>82</v>
      </c>
      <c r="AY307" s="246" t="s">
        <v>147</v>
      </c>
    </row>
    <row r="308" s="15" customFormat="1">
      <c r="A308" s="15"/>
      <c r="B308" s="247"/>
      <c r="C308" s="248"/>
      <c r="D308" s="227" t="s">
        <v>158</v>
      </c>
      <c r="E308" s="249" t="s">
        <v>32</v>
      </c>
      <c r="F308" s="250" t="s">
        <v>161</v>
      </c>
      <c r="G308" s="248"/>
      <c r="H308" s="251">
        <v>38.799999999999997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7" t="s">
        <v>158</v>
      </c>
      <c r="AU308" s="257" t="s">
        <v>21</v>
      </c>
      <c r="AV308" s="15" t="s">
        <v>154</v>
      </c>
      <c r="AW308" s="15" t="s">
        <v>41</v>
      </c>
      <c r="AX308" s="15" t="s">
        <v>90</v>
      </c>
      <c r="AY308" s="257" t="s">
        <v>147</v>
      </c>
    </row>
    <row r="309" s="12" customFormat="1" ht="22.8" customHeight="1">
      <c r="A309" s="12"/>
      <c r="B309" s="191"/>
      <c r="C309" s="192"/>
      <c r="D309" s="193" t="s">
        <v>81</v>
      </c>
      <c r="E309" s="205" t="s">
        <v>179</v>
      </c>
      <c r="F309" s="205" t="s">
        <v>412</v>
      </c>
      <c r="G309" s="192"/>
      <c r="H309" s="192"/>
      <c r="I309" s="195"/>
      <c r="J309" s="206">
        <f>BK309</f>
        <v>0</v>
      </c>
      <c r="K309" s="192"/>
      <c r="L309" s="197"/>
      <c r="M309" s="198"/>
      <c r="N309" s="199"/>
      <c r="O309" s="199"/>
      <c r="P309" s="200">
        <f>SUM(P310:P484)</f>
        <v>0</v>
      </c>
      <c r="Q309" s="199"/>
      <c r="R309" s="200">
        <f>SUM(R310:R484)</f>
        <v>593.01223500000003</v>
      </c>
      <c r="S309" s="199"/>
      <c r="T309" s="201">
        <f>SUM(T310:T484)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2" t="s">
        <v>90</v>
      </c>
      <c r="AT309" s="203" t="s">
        <v>81</v>
      </c>
      <c r="AU309" s="203" t="s">
        <v>90</v>
      </c>
      <c r="AY309" s="202" t="s">
        <v>147</v>
      </c>
      <c r="BK309" s="204">
        <f>SUM(BK310:BK484)</f>
        <v>0</v>
      </c>
    </row>
    <row r="310" s="2" customFormat="1" ht="24.15" customHeight="1">
      <c r="A310" s="41"/>
      <c r="B310" s="42"/>
      <c r="C310" s="207" t="s">
        <v>413</v>
      </c>
      <c r="D310" s="207" t="s">
        <v>149</v>
      </c>
      <c r="E310" s="208" t="s">
        <v>414</v>
      </c>
      <c r="F310" s="209" t="s">
        <v>415</v>
      </c>
      <c r="G310" s="210" t="s">
        <v>152</v>
      </c>
      <c r="H310" s="211">
        <v>4477.6000000000004</v>
      </c>
      <c r="I310" s="212"/>
      <c r="J310" s="213">
        <f>ROUND(I310*H310,2)</f>
        <v>0</v>
      </c>
      <c r="K310" s="209" t="s">
        <v>153</v>
      </c>
      <c r="L310" s="47"/>
      <c r="M310" s="214" t="s">
        <v>32</v>
      </c>
      <c r="N310" s="215" t="s">
        <v>53</v>
      </c>
      <c r="O310" s="87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154</v>
      </c>
      <c r="AT310" s="218" t="s">
        <v>149</v>
      </c>
      <c r="AU310" s="218" t="s">
        <v>21</v>
      </c>
      <c r="AY310" s="19" t="s">
        <v>147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9" t="s">
        <v>90</v>
      </c>
      <c r="BK310" s="219">
        <f>ROUND(I310*H310,2)</f>
        <v>0</v>
      </c>
      <c r="BL310" s="19" t="s">
        <v>154</v>
      </c>
      <c r="BM310" s="218" t="s">
        <v>416</v>
      </c>
    </row>
    <row r="311" s="2" customFormat="1">
      <c r="A311" s="41"/>
      <c r="B311" s="42"/>
      <c r="C311" s="43"/>
      <c r="D311" s="220" t="s">
        <v>156</v>
      </c>
      <c r="E311" s="43"/>
      <c r="F311" s="221" t="s">
        <v>417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156</v>
      </c>
      <c r="AU311" s="19" t="s">
        <v>21</v>
      </c>
    </row>
    <row r="312" s="13" customFormat="1">
      <c r="A312" s="13"/>
      <c r="B312" s="225"/>
      <c r="C312" s="226"/>
      <c r="D312" s="227" t="s">
        <v>158</v>
      </c>
      <c r="E312" s="228" t="s">
        <v>32</v>
      </c>
      <c r="F312" s="229" t="s">
        <v>418</v>
      </c>
      <c r="G312" s="226"/>
      <c r="H312" s="230">
        <v>4477.6000000000004</v>
      </c>
      <c r="I312" s="231"/>
      <c r="J312" s="226"/>
      <c r="K312" s="226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158</v>
      </c>
      <c r="AU312" s="236" t="s">
        <v>21</v>
      </c>
      <c r="AV312" s="13" t="s">
        <v>21</v>
      </c>
      <c r="AW312" s="13" t="s">
        <v>41</v>
      </c>
      <c r="AX312" s="13" t="s">
        <v>82</v>
      </c>
      <c r="AY312" s="236" t="s">
        <v>147</v>
      </c>
    </row>
    <row r="313" s="14" customFormat="1">
      <c r="A313" s="14"/>
      <c r="B313" s="237"/>
      <c r="C313" s="238"/>
      <c r="D313" s="227" t="s">
        <v>158</v>
      </c>
      <c r="E313" s="239" t="s">
        <v>32</v>
      </c>
      <c r="F313" s="240" t="s">
        <v>419</v>
      </c>
      <c r="G313" s="238"/>
      <c r="H313" s="239" t="s">
        <v>32</v>
      </c>
      <c r="I313" s="241"/>
      <c r="J313" s="238"/>
      <c r="K313" s="238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158</v>
      </c>
      <c r="AU313" s="246" t="s">
        <v>21</v>
      </c>
      <c r="AV313" s="14" t="s">
        <v>90</v>
      </c>
      <c r="AW313" s="14" t="s">
        <v>41</v>
      </c>
      <c r="AX313" s="14" t="s">
        <v>82</v>
      </c>
      <c r="AY313" s="246" t="s">
        <v>147</v>
      </c>
    </row>
    <row r="314" s="14" customFormat="1">
      <c r="A314" s="14"/>
      <c r="B314" s="237"/>
      <c r="C314" s="238"/>
      <c r="D314" s="227" t="s">
        <v>158</v>
      </c>
      <c r="E314" s="239" t="s">
        <v>32</v>
      </c>
      <c r="F314" s="240" t="s">
        <v>167</v>
      </c>
      <c r="G314" s="238"/>
      <c r="H314" s="239" t="s">
        <v>32</v>
      </c>
      <c r="I314" s="241"/>
      <c r="J314" s="238"/>
      <c r="K314" s="238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158</v>
      </c>
      <c r="AU314" s="246" t="s">
        <v>21</v>
      </c>
      <c r="AV314" s="14" t="s">
        <v>90</v>
      </c>
      <c r="AW314" s="14" t="s">
        <v>41</v>
      </c>
      <c r="AX314" s="14" t="s">
        <v>82</v>
      </c>
      <c r="AY314" s="246" t="s">
        <v>147</v>
      </c>
    </row>
    <row r="315" s="15" customFormat="1">
      <c r="A315" s="15"/>
      <c r="B315" s="247"/>
      <c r="C315" s="248"/>
      <c r="D315" s="227" t="s">
        <v>158</v>
      </c>
      <c r="E315" s="249" t="s">
        <v>32</v>
      </c>
      <c r="F315" s="250" t="s">
        <v>161</v>
      </c>
      <c r="G315" s="248"/>
      <c r="H315" s="251">
        <v>4477.6000000000004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7" t="s">
        <v>158</v>
      </c>
      <c r="AU315" s="257" t="s">
        <v>21</v>
      </c>
      <c r="AV315" s="15" t="s">
        <v>154</v>
      </c>
      <c r="AW315" s="15" t="s">
        <v>41</v>
      </c>
      <c r="AX315" s="15" t="s">
        <v>90</v>
      </c>
      <c r="AY315" s="257" t="s">
        <v>147</v>
      </c>
    </row>
    <row r="316" s="2" customFormat="1" ht="24.15" customHeight="1">
      <c r="A316" s="41"/>
      <c r="B316" s="42"/>
      <c r="C316" s="207" t="s">
        <v>420</v>
      </c>
      <c r="D316" s="207" t="s">
        <v>149</v>
      </c>
      <c r="E316" s="208" t="s">
        <v>421</v>
      </c>
      <c r="F316" s="209" t="s">
        <v>422</v>
      </c>
      <c r="G316" s="210" t="s">
        <v>152</v>
      </c>
      <c r="H316" s="211">
        <v>10955.200000000001</v>
      </c>
      <c r="I316" s="212"/>
      <c r="J316" s="213">
        <f>ROUND(I316*H316,2)</f>
        <v>0</v>
      </c>
      <c r="K316" s="209" t="s">
        <v>32</v>
      </c>
      <c r="L316" s="47"/>
      <c r="M316" s="214" t="s">
        <v>32</v>
      </c>
      <c r="N316" s="215" t="s">
        <v>53</v>
      </c>
      <c r="O316" s="87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154</v>
      </c>
      <c r="AT316" s="218" t="s">
        <v>149</v>
      </c>
      <c r="AU316" s="218" t="s">
        <v>21</v>
      </c>
      <c r="AY316" s="19" t="s">
        <v>147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9" t="s">
        <v>90</v>
      </c>
      <c r="BK316" s="219">
        <f>ROUND(I316*H316,2)</f>
        <v>0</v>
      </c>
      <c r="BL316" s="19" t="s">
        <v>154</v>
      </c>
      <c r="BM316" s="218" t="s">
        <v>423</v>
      </c>
    </row>
    <row r="317" s="13" customFormat="1">
      <c r="A317" s="13"/>
      <c r="B317" s="225"/>
      <c r="C317" s="226"/>
      <c r="D317" s="227" t="s">
        <v>158</v>
      </c>
      <c r="E317" s="228" t="s">
        <v>32</v>
      </c>
      <c r="F317" s="229" t="s">
        <v>424</v>
      </c>
      <c r="G317" s="226"/>
      <c r="H317" s="230">
        <v>10955.200000000001</v>
      </c>
      <c r="I317" s="231"/>
      <c r="J317" s="226"/>
      <c r="K317" s="226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158</v>
      </c>
      <c r="AU317" s="236" t="s">
        <v>21</v>
      </c>
      <c r="AV317" s="13" t="s">
        <v>21</v>
      </c>
      <c r="AW317" s="13" t="s">
        <v>41</v>
      </c>
      <c r="AX317" s="13" t="s">
        <v>82</v>
      </c>
      <c r="AY317" s="236" t="s">
        <v>147</v>
      </c>
    </row>
    <row r="318" s="14" customFormat="1">
      <c r="A318" s="14"/>
      <c r="B318" s="237"/>
      <c r="C318" s="238"/>
      <c r="D318" s="227" t="s">
        <v>158</v>
      </c>
      <c r="E318" s="239" t="s">
        <v>32</v>
      </c>
      <c r="F318" s="240" t="s">
        <v>425</v>
      </c>
      <c r="G318" s="238"/>
      <c r="H318" s="239" t="s">
        <v>32</v>
      </c>
      <c r="I318" s="241"/>
      <c r="J318" s="238"/>
      <c r="K318" s="238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158</v>
      </c>
      <c r="AU318" s="246" t="s">
        <v>21</v>
      </c>
      <c r="AV318" s="14" t="s">
        <v>90</v>
      </c>
      <c r="AW318" s="14" t="s">
        <v>41</v>
      </c>
      <c r="AX318" s="14" t="s">
        <v>82</v>
      </c>
      <c r="AY318" s="246" t="s">
        <v>147</v>
      </c>
    </row>
    <row r="319" s="15" customFormat="1">
      <c r="A319" s="15"/>
      <c r="B319" s="247"/>
      <c r="C319" s="248"/>
      <c r="D319" s="227" t="s">
        <v>158</v>
      </c>
      <c r="E319" s="249" t="s">
        <v>32</v>
      </c>
      <c r="F319" s="250" t="s">
        <v>161</v>
      </c>
      <c r="G319" s="248"/>
      <c r="H319" s="251">
        <v>10955.200000000001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7" t="s">
        <v>158</v>
      </c>
      <c r="AU319" s="257" t="s">
        <v>21</v>
      </c>
      <c r="AV319" s="15" t="s">
        <v>154</v>
      </c>
      <c r="AW319" s="15" t="s">
        <v>41</v>
      </c>
      <c r="AX319" s="15" t="s">
        <v>90</v>
      </c>
      <c r="AY319" s="257" t="s">
        <v>147</v>
      </c>
    </row>
    <row r="320" s="2" customFormat="1" ht="24.15" customHeight="1">
      <c r="A320" s="41"/>
      <c r="B320" s="42"/>
      <c r="C320" s="207" t="s">
        <v>29</v>
      </c>
      <c r="D320" s="207" t="s">
        <v>149</v>
      </c>
      <c r="E320" s="208" t="s">
        <v>426</v>
      </c>
      <c r="F320" s="209" t="s">
        <v>427</v>
      </c>
      <c r="G320" s="210" t="s">
        <v>152</v>
      </c>
      <c r="H320" s="211">
        <v>148.24000000000001</v>
      </c>
      <c r="I320" s="212"/>
      <c r="J320" s="213">
        <f>ROUND(I320*H320,2)</f>
        <v>0</v>
      </c>
      <c r="K320" s="209" t="s">
        <v>153</v>
      </c>
      <c r="L320" s="47"/>
      <c r="M320" s="214" t="s">
        <v>32</v>
      </c>
      <c r="N320" s="215" t="s">
        <v>53</v>
      </c>
      <c r="O320" s="87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154</v>
      </c>
      <c r="AT320" s="218" t="s">
        <v>149</v>
      </c>
      <c r="AU320" s="218" t="s">
        <v>21</v>
      </c>
      <c r="AY320" s="19" t="s">
        <v>147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9" t="s">
        <v>90</v>
      </c>
      <c r="BK320" s="219">
        <f>ROUND(I320*H320,2)</f>
        <v>0</v>
      </c>
      <c r="BL320" s="19" t="s">
        <v>154</v>
      </c>
      <c r="BM320" s="218" t="s">
        <v>428</v>
      </c>
    </row>
    <row r="321" s="2" customFormat="1">
      <c r="A321" s="41"/>
      <c r="B321" s="42"/>
      <c r="C321" s="43"/>
      <c r="D321" s="220" t="s">
        <v>156</v>
      </c>
      <c r="E321" s="43"/>
      <c r="F321" s="221" t="s">
        <v>429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156</v>
      </c>
      <c r="AU321" s="19" t="s">
        <v>21</v>
      </c>
    </row>
    <row r="322" s="13" customFormat="1">
      <c r="A322" s="13"/>
      <c r="B322" s="225"/>
      <c r="C322" s="226"/>
      <c r="D322" s="227" t="s">
        <v>158</v>
      </c>
      <c r="E322" s="228" t="s">
        <v>32</v>
      </c>
      <c r="F322" s="229" t="s">
        <v>430</v>
      </c>
      <c r="G322" s="226"/>
      <c r="H322" s="230">
        <v>148.24000000000001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158</v>
      </c>
      <c r="AU322" s="236" t="s">
        <v>21</v>
      </c>
      <c r="AV322" s="13" t="s">
        <v>21</v>
      </c>
      <c r="AW322" s="13" t="s">
        <v>41</v>
      </c>
      <c r="AX322" s="13" t="s">
        <v>82</v>
      </c>
      <c r="AY322" s="236" t="s">
        <v>147</v>
      </c>
    </row>
    <row r="323" s="14" customFormat="1">
      <c r="A323" s="14"/>
      <c r="B323" s="237"/>
      <c r="C323" s="238"/>
      <c r="D323" s="227" t="s">
        <v>158</v>
      </c>
      <c r="E323" s="239" t="s">
        <v>32</v>
      </c>
      <c r="F323" s="240" t="s">
        <v>431</v>
      </c>
      <c r="G323" s="238"/>
      <c r="H323" s="239" t="s">
        <v>32</v>
      </c>
      <c r="I323" s="241"/>
      <c r="J323" s="238"/>
      <c r="K323" s="238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158</v>
      </c>
      <c r="AU323" s="246" t="s">
        <v>21</v>
      </c>
      <c r="AV323" s="14" t="s">
        <v>90</v>
      </c>
      <c r="AW323" s="14" t="s">
        <v>41</v>
      </c>
      <c r="AX323" s="14" t="s">
        <v>82</v>
      </c>
      <c r="AY323" s="246" t="s">
        <v>147</v>
      </c>
    </row>
    <row r="324" s="15" customFormat="1">
      <c r="A324" s="15"/>
      <c r="B324" s="247"/>
      <c r="C324" s="248"/>
      <c r="D324" s="227" t="s">
        <v>158</v>
      </c>
      <c r="E324" s="249" t="s">
        <v>32</v>
      </c>
      <c r="F324" s="250" t="s">
        <v>161</v>
      </c>
      <c r="G324" s="248"/>
      <c r="H324" s="251">
        <v>148.24000000000001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7" t="s">
        <v>158</v>
      </c>
      <c r="AU324" s="257" t="s">
        <v>21</v>
      </c>
      <c r="AV324" s="15" t="s">
        <v>154</v>
      </c>
      <c r="AW324" s="15" t="s">
        <v>41</v>
      </c>
      <c r="AX324" s="15" t="s">
        <v>90</v>
      </c>
      <c r="AY324" s="257" t="s">
        <v>147</v>
      </c>
    </row>
    <row r="325" s="2" customFormat="1" ht="21.75" customHeight="1">
      <c r="A325" s="41"/>
      <c r="B325" s="42"/>
      <c r="C325" s="207" t="s">
        <v>432</v>
      </c>
      <c r="D325" s="207" t="s">
        <v>149</v>
      </c>
      <c r="E325" s="208" t="s">
        <v>433</v>
      </c>
      <c r="F325" s="209" t="s">
        <v>434</v>
      </c>
      <c r="G325" s="210" t="s">
        <v>152</v>
      </c>
      <c r="H325" s="211">
        <v>74.120000000000005</v>
      </c>
      <c r="I325" s="212"/>
      <c r="J325" s="213">
        <f>ROUND(I325*H325,2)</f>
        <v>0</v>
      </c>
      <c r="K325" s="209" t="s">
        <v>153</v>
      </c>
      <c r="L325" s="47"/>
      <c r="M325" s="214" t="s">
        <v>32</v>
      </c>
      <c r="N325" s="215" t="s">
        <v>53</v>
      </c>
      <c r="O325" s="87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154</v>
      </c>
      <c r="AT325" s="218" t="s">
        <v>149</v>
      </c>
      <c r="AU325" s="218" t="s">
        <v>21</v>
      </c>
      <c r="AY325" s="19" t="s">
        <v>147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9" t="s">
        <v>90</v>
      </c>
      <c r="BK325" s="219">
        <f>ROUND(I325*H325,2)</f>
        <v>0</v>
      </c>
      <c r="BL325" s="19" t="s">
        <v>154</v>
      </c>
      <c r="BM325" s="218" t="s">
        <v>435</v>
      </c>
    </row>
    <row r="326" s="2" customFormat="1">
      <c r="A326" s="41"/>
      <c r="B326" s="42"/>
      <c r="C326" s="43"/>
      <c r="D326" s="220" t="s">
        <v>156</v>
      </c>
      <c r="E326" s="43"/>
      <c r="F326" s="221" t="s">
        <v>436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19" t="s">
        <v>156</v>
      </c>
      <c r="AU326" s="19" t="s">
        <v>21</v>
      </c>
    </row>
    <row r="327" s="13" customFormat="1">
      <c r="A327" s="13"/>
      <c r="B327" s="225"/>
      <c r="C327" s="226"/>
      <c r="D327" s="227" t="s">
        <v>158</v>
      </c>
      <c r="E327" s="228" t="s">
        <v>32</v>
      </c>
      <c r="F327" s="229" t="s">
        <v>166</v>
      </c>
      <c r="G327" s="226"/>
      <c r="H327" s="230">
        <v>74.120000000000005</v>
      </c>
      <c r="I327" s="231"/>
      <c r="J327" s="226"/>
      <c r="K327" s="226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158</v>
      </c>
      <c r="AU327" s="236" t="s">
        <v>21</v>
      </c>
      <c r="AV327" s="13" t="s">
        <v>21</v>
      </c>
      <c r="AW327" s="13" t="s">
        <v>41</v>
      </c>
      <c r="AX327" s="13" t="s">
        <v>82</v>
      </c>
      <c r="AY327" s="236" t="s">
        <v>147</v>
      </c>
    </row>
    <row r="328" s="14" customFormat="1">
      <c r="A328" s="14"/>
      <c r="B328" s="237"/>
      <c r="C328" s="238"/>
      <c r="D328" s="227" t="s">
        <v>158</v>
      </c>
      <c r="E328" s="239" t="s">
        <v>32</v>
      </c>
      <c r="F328" s="240" t="s">
        <v>437</v>
      </c>
      <c r="G328" s="238"/>
      <c r="H328" s="239" t="s">
        <v>32</v>
      </c>
      <c r="I328" s="241"/>
      <c r="J328" s="238"/>
      <c r="K328" s="238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158</v>
      </c>
      <c r="AU328" s="246" t="s">
        <v>21</v>
      </c>
      <c r="AV328" s="14" t="s">
        <v>90</v>
      </c>
      <c r="AW328" s="14" t="s">
        <v>41</v>
      </c>
      <c r="AX328" s="14" t="s">
        <v>82</v>
      </c>
      <c r="AY328" s="246" t="s">
        <v>147</v>
      </c>
    </row>
    <row r="329" s="15" customFormat="1">
      <c r="A329" s="15"/>
      <c r="B329" s="247"/>
      <c r="C329" s="248"/>
      <c r="D329" s="227" t="s">
        <v>158</v>
      </c>
      <c r="E329" s="249" t="s">
        <v>32</v>
      </c>
      <c r="F329" s="250" t="s">
        <v>161</v>
      </c>
      <c r="G329" s="248"/>
      <c r="H329" s="251">
        <v>74.120000000000005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7" t="s">
        <v>158</v>
      </c>
      <c r="AU329" s="257" t="s">
        <v>21</v>
      </c>
      <c r="AV329" s="15" t="s">
        <v>154</v>
      </c>
      <c r="AW329" s="15" t="s">
        <v>41</v>
      </c>
      <c r="AX329" s="15" t="s">
        <v>90</v>
      </c>
      <c r="AY329" s="257" t="s">
        <v>147</v>
      </c>
    </row>
    <row r="330" s="2" customFormat="1" ht="21.75" customHeight="1">
      <c r="A330" s="41"/>
      <c r="B330" s="42"/>
      <c r="C330" s="207" t="s">
        <v>438</v>
      </c>
      <c r="D330" s="207" t="s">
        <v>149</v>
      </c>
      <c r="E330" s="208" t="s">
        <v>439</v>
      </c>
      <c r="F330" s="209" t="s">
        <v>440</v>
      </c>
      <c r="G330" s="210" t="s">
        <v>152</v>
      </c>
      <c r="H330" s="211">
        <v>119</v>
      </c>
      <c r="I330" s="212"/>
      <c r="J330" s="213">
        <f>ROUND(I330*H330,2)</f>
        <v>0</v>
      </c>
      <c r="K330" s="209" t="s">
        <v>153</v>
      </c>
      <c r="L330" s="47"/>
      <c r="M330" s="214" t="s">
        <v>32</v>
      </c>
      <c r="N330" s="215" t="s">
        <v>53</v>
      </c>
      <c r="O330" s="87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154</v>
      </c>
      <c r="AT330" s="218" t="s">
        <v>149</v>
      </c>
      <c r="AU330" s="218" t="s">
        <v>21</v>
      </c>
      <c r="AY330" s="19" t="s">
        <v>147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9" t="s">
        <v>90</v>
      </c>
      <c r="BK330" s="219">
        <f>ROUND(I330*H330,2)</f>
        <v>0</v>
      </c>
      <c r="BL330" s="19" t="s">
        <v>154</v>
      </c>
      <c r="BM330" s="218" t="s">
        <v>441</v>
      </c>
    </row>
    <row r="331" s="2" customFormat="1">
      <c r="A331" s="41"/>
      <c r="B331" s="42"/>
      <c r="C331" s="43"/>
      <c r="D331" s="220" t="s">
        <v>156</v>
      </c>
      <c r="E331" s="43"/>
      <c r="F331" s="221" t="s">
        <v>442</v>
      </c>
      <c r="G331" s="43"/>
      <c r="H331" s="43"/>
      <c r="I331" s="222"/>
      <c r="J331" s="43"/>
      <c r="K331" s="43"/>
      <c r="L331" s="47"/>
      <c r="M331" s="223"/>
      <c r="N331" s="22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19" t="s">
        <v>156</v>
      </c>
      <c r="AU331" s="19" t="s">
        <v>21</v>
      </c>
    </row>
    <row r="332" s="13" customFormat="1">
      <c r="A332" s="13"/>
      <c r="B332" s="225"/>
      <c r="C332" s="226"/>
      <c r="D332" s="227" t="s">
        <v>158</v>
      </c>
      <c r="E332" s="228" t="s">
        <v>32</v>
      </c>
      <c r="F332" s="229" t="s">
        <v>159</v>
      </c>
      <c r="G332" s="226"/>
      <c r="H332" s="230">
        <v>119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158</v>
      </c>
      <c r="AU332" s="236" t="s">
        <v>21</v>
      </c>
      <c r="AV332" s="13" t="s">
        <v>21</v>
      </c>
      <c r="AW332" s="13" t="s">
        <v>41</v>
      </c>
      <c r="AX332" s="13" t="s">
        <v>82</v>
      </c>
      <c r="AY332" s="236" t="s">
        <v>147</v>
      </c>
    </row>
    <row r="333" s="14" customFormat="1">
      <c r="A333" s="14"/>
      <c r="B333" s="237"/>
      <c r="C333" s="238"/>
      <c r="D333" s="227" t="s">
        <v>158</v>
      </c>
      <c r="E333" s="239" t="s">
        <v>32</v>
      </c>
      <c r="F333" s="240" t="s">
        <v>160</v>
      </c>
      <c r="G333" s="238"/>
      <c r="H333" s="239" t="s">
        <v>32</v>
      </c>
      <c r="I333" s="241"/>
      <c r="J333" s="238"/>
      <c r="K333" s="238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158</v>
      </c>
      <c r="AU333" s="246" t="s">
        <v>21</v>
      </c>
      <c r="AV333" s="14" t="s">
        <v>90</v>
      </c>
      <c r="AW333" s="14" t="s">
        <v>41</v>
      </c>
      <c r="AX333" s="14" t="s">
        <v>82</v>
      </c>
      <c r="AY333" s="246" t="s">
        <v>147</v>
      </c>
    </row>
    <row r="334" s="15" customFormat="1">
      <c r="A334" s="15"/>
      <c r="B334" s="247"/>
      <c r="C334" s="248"/>
      <c r="D334" s="227" t="s">
        <v>158</v>
      </c>
      <c r="E334" s="249" t="s">
        <v>32</v>
      </c>
      <c r="F334" s="250" t="s">
        <v>161</v>
      </c>
      <c r="G334" s="248"/>
      <c r="H334" s="251">
        <v>119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7" t="s">
        <v>158</v>
      </c>
      <c r="AU334" s="257" t="s">
        <v>21</v>
      </c>
      <c r="AV334" s="15" t="s">
        <v>154</v>
      </c>
      <c r="AW334" s="15" t="s">
        <v>41</v>
      </c>
      <c r="AX334" s="15" t="s">
        <v>90</v>
      </c>
      <c r="AY334" s="257" t="s">
        <v>147</v>
      </c>
    </row>
    <row r="335" s="2" customFormat="1" ht="21.75" customHeight="1">
      <c r="A335" s="41"/>
      <c r="B335" s="42"/>
      <c r="C335" s="207" t="s">
        <v>443</v>
      </c>
      <c r="D335" s="207" t="s">
        <v>149</v>
      </c>
      <c r="E335" s="208" t="s">
        <v>444</v>
      </c>
      <c r="F335" s="209" t="s">
        <v>445</v>
      </c>
      <c r="G335" s="210" t="s">
        <v>152</v>
      </c>
      <c r="H335" s="211">
        <v>59</v>
      </c>
      <c r="I335" s="212"/>
      <c r="J335" s="213">
        <f>ROUND(I335*H335,2)</f>
        <v>0</v>
      </c>
      <c r="K335" s="209" t="s">
        <v>153</v>
      </c>
      <c r="L335" s="47"/>
      <c r="M335" s="214" t="s">
        <v>32</v>
      </c>
      <c r="N335" s="215" t="s">
        <v>53</v>
      </c>
      <c r="O335" s="87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154</v>
      </c>
      <c r="AT335" s="218" t="s">
        <v>149</v>
      </c>
      <c r="AU335" s="218" t="s">
        <v>21</v>
      </c>
      <c r="AY335" s="19" t="s">
        <v>147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19" t="s">
        <v>90</v>
      </c>
      <c r="BK335" s="219">
        <f>ROUND(I335*H335,2)</f>
        <v>0</v>
      </c>
      <c r="BL335" s="19" t="s">
        <v>154</v>
      </c>
      <c r="BM335" s="218" t="s">
        <v>446</v>
      </c>
    </row>
    <row r="336" s="2" customFormat="1">
      <c r="A336" s="41"/>
      <c r="B336" s="42"/>
      <c r="C336" s="43"/>
      <c r="D336" s="220" t="s">
        <v>156</v>
      </c>
      <c r="E336" s="43"/>
      <c r="F336" s="221" t="s">
        <v>447</v>
      </c>
      <c r="G336" s="43"/>
      <c r="H336" s="43"/>
      <c r="I336" s="222"/>
      <c r="J336" s="43"/>
      <c r="K336" s="43"/>
      <c r="L336" s="47"/>
      <c r="M336" s="223"/>
      <c r="N336" s="224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19" t="s">
        <v>156</v>
      </c>
      <c r="AU336" s="19" t="s">
        <v>21</v>
      </c>
    </row>
    <row r="337" s="13" customFormat="1">
      <c r="A337" s="13"/>
      <c r="B337" s="225"/>
      <c r="C337" s="226"/>
      <c r="D337" s="227" t="s">
        <v>158</v>
      </c>
      <c r="E337" s="228" t="s">
        <v>32</v>
      </c>
      <c r="F337" s="229" t="s">
        <v>448</v>
      </c>
      <c r="G337" s="226"/>
      <c r="H337" s="230">
        <v>59</v>
      </c>
      <c r="I337" s="231"/>
      <c r="J337" s="226"/>
      <c r="K337" s="226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158</v>
      </c>
      <c r="AU337" s="236" t="s">
        <v>21</v>
      </c>
      <c r="AV337" s="13" t="s">
        <v>21</v>
      </c>
      <c r="AW337" s="13" t="s">
        <v>41</v>
      </c>
      <c r="AX337" s="13" t="s">
        <v>82</v>
      </c>
      <c r="AY337" s="236" t="s">
        <v>147</v>
      </c>
    </row>
    <row r="338" s="14" customFormat="1">
      <c r="A338" s="14"/>
      <c r="B338" s="237"/>
      <c r="C338" s="238"/>
      <c r="D338" s="227" t="s">
        <v>158</v>
      </c>
      <c r="E338" s="239" t="s">
        <v>32</v>
      </c>
      <c r="F338" s="240" t="s">
        <v>449</v>
      </c>
      <c r="G338" s="238"/>
      <c r="H338" s="239" t="s">
        <v>32</v>
      </c>
      <c r="I338" s="241"/>
      <c r="J338" s="238"/>
      <c r="K338" s="238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158</v>
      </c>
      <c r="AU338" s="246" t="s">
        <v>21</v>
      </c>
      <c r="AV338" s="14" t="s">
        <v>90</v>
      </c>
      <c r="AW338" s="14" t="s">
        <v>41</v>
      </c>
      <c r="AX338" s="14" t="s">
        <v>82</v>
      </c>
      <c r="AY338" s="246" t="s">
        <v>147</v>
      </c>
    </row>
    <row r="339" s="15" customFormat="1">
      <c r="A339" s="15"/>
      <c r="B339" s="247"/>
      <c r="C339" s="248"/>
      <c r="D339" s="227" t="s">
        <v>158</v>
      </c>
      <c r="E339" s="249" t="s">
        <v>32</v>
      </c>
      <c r="F339" s="250" t="s">
        <v>161</v>
      </c>
      <c r="G339" s="248"/>
      <c r="H339" s="251">
        <v>59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7" t="s">
        <v>158</v>
      </c>
      <c r="AU339" s="257" t="s">
        <v>21</v>
      </c>
      <c r="AV339" s="15" t="s">
        <v>154</v>
      </c>
      <c r="AW339" s="15" t="s">
        <v>41</v>
      </c>
      <c r="AX339" s="15" t="s">
        <v>90</v>
      </c>
      <c r="AY339" s="257" t="s">
        <v>147</v>
      </c>
    </row>
    <row r="340" s="2" customFormat="1" ht="21.75" customHeight="1">
      <c r="A340" s="41"/>
      <c r="B340" s="42"/>
      <c r="C340" s="207" t="s">
        <v>450</v>
      </c>
      <c r="D340" s="207" t="s">
        <v>149</v>
      </c>
      <c r="E340" s="208" t="s">
        <v>444</v>
      </c>
      <c r="F340" s="209" t="s">
        <v>445</v>
      </c>
      <c r="G340" s="210" t="s">
        <v>152</v>
      </c>
      <c r="H340" s="211">
        <v>26</v>
      </c>
      <c r="I340" s="212"/>
      <c r="J340" s="213">
        <f>ROUND(I340*H340,2)</f>
        <v>0</v>
      </c>
      <c r="K340" s="209" t="s">
        <v>153</v>
      </c>
      <c r="L340" s="47"/>
      <c r="M340" s="214" t="s">
        <v>32</v>
      </c>
      <c r="N340" s="215" t="s">
        <v>53</v>
      </c>
      <c r="O340" s="87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8" t="s">
        <v>154</v>
      </c>
      <c r="AT340" s="218" t="s">
        <v>149</v>
      </c>
      <c r="AU340" s="218" t="s">
        <v>21</v>
      </c>
      <c r="AY340" s="19" t="s">
        <v>147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9" t="s">
        <v>90</v>
      </c>
      <c r="BK340" s="219">
        <f>ROUND(I340*H340,2)</f>
        <v>0</v>
      </c>
      <c r="BL340" s="19" t="s">
        <v>154</v>
      </c>
      <c r="BM340" s="218" t="s">
        <v>451</v>
      </c>
    </row>
    <row r="341" s="2" customFormat="1">
      <c r="A341" s="41"/>
      <c r="B341" s="42"/>
      <c r="C341" s="43"/>
      <c r="D341" s="220" t="s">
        <v>156</v>
      </c>
      <c r="E341" s="43"/>
      <c r="F341" s="221" t="s">
        <v>447</v>
      </c>
      <c r="G341" s="43"/>
      <c r="H341" s="43"/>
      <c r="I341" s="222"/>
      <c r="J341" s="43"/>
      <c r="K341" s="43"/>
      <c r="L341" s="47"/>
      <c r="M341" s="223"/>
      <c r="N341" s="224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19" t="s">
        <v>156</v>
      </c>
      <c r="AU341" s="19" t="s">
        <v>21</v>
      </c>
    </row>
    <row r="342" s="13" customFormat="1">
      <c r="A342" s="13"/>
      <c r="B342" s="225"/>
      <c r="C342" s="226"/>
      <c r="D342" s="227" t="s">
        <v>158</v>
      </c>
      <c r="E342" s="228" t="s">
        <v>32</v>
      </c>
      <c r="F342" s="229" t="s">
        <v>452</v>
      </c>
      <c r="G342" s="226"/>
      <c r="H342" s="230">
        <v>26</v>
      </c>
      <c r="I342" s="231"/>
      <c r="J342" s="226"/>
      <c r="K342" s="226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158</v>
      </c>
      <c r="AU342" s="236" t="s">
        <v>21</v>
      </c>
      <c r="AV342" s="13" t="s">
        <v>21</v>
      </c>
      <c r="AW342" s="13" t="s">
        <v>41</v>
      </c>
      <c r="AX342" s="13" t="s">
        <v>82</v>
      </c>
      <c r="AY342" s="236" t="s">
        <v>147</v>
      </c>
    </row>
    <row r="343" s="14" customFormat="1">
      <c r="A343" s="14"/>
      <c r="B343" s="237"/>
      <c r="C343" s="238"/>
      <c r="D343" s="227" t="s">
        <v>158</v>
      </c>
      <c r="E343" s="239" t="s">
        <v>32</v>
      </c>
      <c r="F343" s="240" t="s">
        <v>453</v>
      </c>
      <c r="G343" s="238"/>
      <c r="H343" s="239" t="s">
        <v>32</v>
      </c>
      <c r="I343" s="241"/>
      <c r="J343" s="238"/>
      <c r="K343" s="238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158</v>
      </c>
      <c r="AU343" s="246" t="s">
        <v>21</v>
      </c>
      <c r="AV343" s="14" t="s">
        <v>90</v>
      </c>
      <c r="AW343" s="14" t="s">
        <v>41</v>
      </c>
      <c r="AX343" s="14" t="s">
        <v>82</v>
      </c>
      <c r="AY343" s="246" t="s">
        <v>147</v>
      </c>
    </row>
    <row r="344" s="15" customFormat="1">
      <c r="A344" s="15"/>
      <c r="B344" s="247"/>
      <c r="C344" s="248"/>
      <c r="D344" s="227" t="s">
        <v>158</v>
      </c>
      <c r="E344" s="249" t="s">
        <v>32</v>
      </c>
      <c r="F344" s="250" t="s">
        <v>161</v>
      </c>
      <c r="G344" s="248"/>
      <c r="H344" s="251">
        <v>26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7" t="s">
        <v>158</v>
      </c>
      <c r="AU344" s="257" t="s">
        <v>21</v>
      </c>
      <c r="AV344" s="15" t="s">
        <v>154</v>
      </c>
      <c r="AW344" s="15" t="s">
        <v>41</v>
      </c>
      <c r="AX344" s="15" t="s">
        <v>90</v>
      </c>
      <c r="AY344" s="257" t="s">
        <v>147</v>
      </c>
    </row>
    <row r="345" s="2" customFormat="1" ht="21.75" customHeight="1">
      <c r="A345" s="41"/>
      <c r="B345" s="42"/>
      <c r="C345" s="207" t="s">
        <v>454</v>
      </c>
      <c r="D345" s="207" t="s">
        <v>149</v>
      </c>
      <c r="E345" s="208" t="s">
        <v>455</v>
      </c>
      <c r="F345" s="209" t="s">
        <v>456</v>
      </c>
      <c r="G345" s="210" t="s">
        <v>152</v>
      </c>
      <c r="H345" s="211">
        <v>219</v>
      </c>
      <c r="I345" s="212"/>
      <c r="J345" s="213">
        <f>ROUND(I345*H345,2)</f>
        <v>0</v>
      </c>
      <c r="K345" s="209" t="s">
        <v>32</v>
      </c>
      <c r="L345" s="47"/>
      <c r="M345" s="214" t="s">
        <v>32</v>
      </c>
      <c r="N345" s="215" t="s">
        <v>53</v>
      </c>
      <c r="O345" s="87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154</v>
      </c>
      <c r="AT345" s="218" t="s">
        <v>149</v>
      </c>
      <c r="AU345" s="218" t="s">
        <v>21</v>
      </c>
      <c r="AY345" s="19" t="s">
        <v>147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19" t="s">
        <v>90</v>
      </c>
      <c r="BK345" s="219">
        <f>ROUND(I345*H345,2)</f>
        <v>0</v>
      </c>
      <c r="BL345" s="19" t="s">
        <v>154</v>
      </c>
      <c r="BM345" s="218" t="s">
        <v>457</v>
      </c>
    </row>
    <row r="346" s="13" customFormat="1">
      <c r="A346" s="13"/>
      <c r="B346" s="225"/>
      <c r="C346" s="226"/>
      <c r="D346" s="227" t="s">
        <v>158</v>
      </c>
      <c r="E346" s="228" t="s">
        <v>32</v>
      </c>
      <c r="F346" s="229" t="s">
        <v>458</v>
      </c>
      <c r="G346" s="226"/>
      <c r="H346" s="230">
        <v>219</v>
      </c>
      <c r="I346" s="231"/>
      <c r="J346" s="226"/>
      <c r="K346" s="226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158</v>
      </c>
      <c r="AU346" s="236" t="s">
        <v>21</v>
      </c>
      <c r="AV346" s="13" t="s">
        <v>21</v>
      </c>
      <c r="AW346" s="13" t="s">
        <v>41</v>
      </c>
      <c r="AX346" s="13" t="s">
        <v>82</v>
      </c>
      <c r="AY346" s="236" t="s">
        <v>147</v>
      </c>
    </row>
    <row r="347" s="14" customFormat="1">
      <c r="A347" s="14"/>
      <c r="B347" s="237"/>
      <c r="C347" s="238"/>
      <c r="D347" s="227" t="s">
        <v>158</v>
      </c>
      <c r="E347" s="239" t="s">
        <v>32</v>
      </c>
      <c r="F347" s="240" t="s">
        <v>459</v>
      </c>
      <c r="G347" s="238"/>
      <c r="H347" s="239" t="s">
        <v>32</v>
      </c>
      <c r="I347" s="241"/>
      <c r="J347" s="238"/>
      <c r="K347" s="238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158</v>
      </c>
      <c r="AU347" s="246" t="s">
        <v>21</v>
      </c>
      <c r="AV347" s="14" t="s">
        <v>90</v>
      </c>
      <c r="AW347" s="14" t="s">
        <v>41</v>
      </c>
      <c r="AX347" s="14" t="s">
        <v>82</v>
      </c>
      <c r="AY347" s="246" t="s">
        <v>147</v>
      </c>
    </row>
    <row r="348" s="15" customFormat="1">
      <c r="A348" s="15"/>
      <c r="B348" s="247"/>
      <c r="C348" s="248"/>
      <c r="D348" s="227" t="s">
        <v>158</v>
      </c>
      <c r="E348" s="249" t="s">
        <v>32</v>
      </c>
      <c r="F348" s="250" t="s">
        <v>161</v>
      </c>
      <c r="G348" s="248"/>
      <c r="H348" s="251">
        <v>219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7" t="s">
        <v>158</v>
      </c>
      <c r="AU348" s="257" t="s">
        <v>21</v>
      </c>
      <c r="AV348" s="15" t="s">
        <v>154</v>
      </c>
      <c r="AW348" s="15" t="s">
        <v>41</v>
      </c>
      <c r="AX348" s="15" t="s">
        <v>90</v>
      </c>
      <c r="AY348" s="257" t="s">
        <v>147</v>
      </c>
    </row>
    <row r="349" s="2" customFormat="1" ht="21.75" customHeight="1">
      <c r="A349" s="41"/>
      <c r="B349" s="42"/>
      <c r="C349" s="207" t="s">
        <v>460</v>
      </c>
      <c r="D349" s="207" t="s">
        <v>149</v>
      </c>
      <c r="E349" s="208" t="s">
        <v>461</v>
      </c>
      <c r="F349" s="209" t="s">
        <v>462</v>
      </c>
      <c r="G349" s="210" t="s">
        <v>152</v>
      </c>
      <c r="H349" s="211">
        <v>171</v>
      </c>
      <c r="I349" s="212"/>
      <c r="J349" s="213">
        <f>ROUND(I349*H349,2)</f>
        <v>0</v>
      </c>
      <c r="K349" s="209" t="s">
        <v>32</v>
      </c>
      <c r="L349" s="47"/>
      <c r="M349" s="214" t="s">
        <v>32</v>
      </c>
      <c r="N349" s="215" t="s">
        <v>53</v>
      </c>
      <c r="O349" s="87"/>
      <c r="P349" s="216">
        <f>O349*H349</f>
        <v>0</v>
      </c>
      <c r="Q349" s="216">
        <v>0</v>
      </c>
      <c r="R349" s="216">
        <f>Q349*H349</f>
        <v>0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154</v>
      </c>
      <c r="AT349" s="218" t="s">
        <v>149</v>
      </c>
      <c r="AU349" s="218" t="s">
        <v>21</v>
      </c>
      <c r="AY349" s="19" t="s">
        <v>147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19" t="s">
        <v>90</v>
      </c>
      <c r="BK349" s="219">
        <f>ROUND(I349*H349,2)</f>
        <v>0</v>
      </c>
      <c r="BL349" s="19" t="s">
        <v>154</v>
      </c>
      <c r="BM349" s="218" t="s">
        <v>463</v>
      </c>
    </row>
    <row r="350" s="13" customFormat="1">
      <c r="A350" s="13"/>
      <c r="B350" s="225"/>
      <c r="C350" s="226"/>
      <c r="D350" s="227" t="s">
        <v>158</v>
      </c>
      <c r="E350" s="228" t="s">
        <v>32</v>
      </c>
      <c r="F350" s="229" t="s">
        <v>464</v>
      </c>
      <c r="G350" s="226"/>
      <c r="H350" s="230">
        <v>171</v>
      </c>
      <c r="I350" s="231"/>
      <c r="J350" s="226"/>
      <c r="K350" s="226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158</v>
      </c>
      <c r="AU350" s="236" t="s">
        <v>21</v>
      </c>
      <c r="AV350" s="13" t="s">
        <v>21</v>
      </c>
      <c r="AW350" s="13" t="s">
        <v>41</v>
      </c>
      <c r="AX350" s="13" t="s">
        <v>82</v>
      </c>
      <c r="AY350" s="236" t="s">
        <v>147</v>
      </c>
    </row>
    <row r="351" s="14" customFormat="1">
      <c r="A351" s="14"/>
      <c r="B351" s="237"/>
      <c r="C351" s="238"/>
      <c r="D351" s="227" t="s">
        <v>158</v>
      </c>
      <c r="E351" s="239" t="s">
        <v>32</v>
      </c>
      <c r="F351" s="240" t="s">
        <v>465</v>
      </c>
      <c r="G351" s="238"/>
      <c r="H351" s="239" t="s">
        <v>32</v>
      </c>
      <c r="I351" s="241"/>
      <c r="J351" s="238"/>
      <c r="K351" s="238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158</v>
      </c>
      <c r="AU351" s="246" t="s">
        <v>21</v>
      </c>
      <c r="AV351" s="14" t="s">
        <v>90</v>
      </c>
      <c r="AW351" s="14" t="s">
        <v>41</v>
      </c>
      <c r="AX351" s="14" t="s">
        <v>82</v>
      </c>
      <c r="AY351" s="246" t="s">
        <v>147</v>
      </c>
    </row>
    <row r="352" s="15" customFormat="1">
      <c r="A352" s="15"/>
      <c r="B352" s="247"/>
      <c r="C352" s="248"/>
      <c r="D352" s="227" t="s">
        <v>158</v>
      </c>
      <c r="E352" s="249" t="s">
        <v>32</v>
      </c>
      <c r="F352" s="250" t="s">
        <v>161</v>
      </c>
      <c r="G352" s="248"/>
      <c r="H352" s="251">
        <v>171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7" t="s">
        <v>158</v>
      </c>
      <c r="AU352" s="257" t="s">
        <v>21</v>
      </c>
      <c r="AV352" s="15" t="s">
        <v>154</v>
      </c>
      <c r="AW352" s="15" t="s">
        <v>41</v>
      </c>
      <c r="AX352" s="15" t="s">
        <v>90</v>
      </c>
      <c r="AY352" s="257" t="s">
        <v>147</v>
      </c>
    </row>
    <row r="353" s="2" customFormat="1" ht="21.75" customHeight="1">
      <c r="A353" s="41"/>
      <c r="B353" s="42"/>
      <c r="C353" s="207" t="s">
        <v>466</v>
      </c>
      <c r="D353" s="207" t="s">
        <v>149</v>
      </c>
      <c r="E353" s="208" t="s">
        <v>467</v>
      </c>
      <c r="F353" s="209" t="s">
        <v>468</v>
      </c>
      <c r="G353" s="210" t="s">
        <v>152</v>
      </c>
      <c r="H353" s="211">
        <v>74.120000000000005</v>
      </c>
      <c r="I353" s="212"/>
      <c r="J353" s="213">
        <f>ROUND(I353*H353,2)</f>
        <v>0</v>
      </c>
      <c r="K353" s="209" t="s">
        <v>153</v>
      </c>
      <c r="L353" s="47"/>
      <c r="M353" s="214" t="s">
        <v>32</v>
      </c>
      <c r="N353" s="215" t="s">
        <v>53</v>
      </c>
      <c r="O353" s="87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154</v>
      </c>
      <c r="AT353" s="218" t="s">
        <v>149</v>
      </c>
      <c r="AU353" s="218" t="s">
        <v>21</v>
      </c>
      <c r="AY353" s="19" t="s">
        <v>147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19" t="s">
        <v>90</v>
      </c>
      <c r="BK353" s="219">
        <f>ROUND(I353*H353,2)</f>
        <v>0</v>
      </c>
      <c r="BL353" s="19" t="s">
        <v>154</v>
      </c>
      <c r="BM353" s="218" t="s">
        <v>469</v>
      </c>
    </row>
    <row r="354" s="2" customFormat="1">
      <c r="A354" s="41"/>
      <c r="B354" s="42"/>
      <c r="C354" s="43"/>
      <c r="D354" s="220" t="s">
        <v>156</v>
      </c>
      <c r="E354" s="43"/>
      <c r="F354" s="221" t="s">
        <v>470</v>
      </c>
      <c r="G354" s="43"/>
      <c r="H354" s="43"/>
      <c r="I354" s="222"/>
      <c r="J354" s="43"/>
      <c r="K354" s="43"/>
      <c r="L354" s="47"/>
      <c r="M354" s="223"/>
      <c r="N354" s="22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19" t="s">
        <v>156</v>
      </c>
      <c r="AU354" s="19" t="s">
        <v>21</v>
      </c>
    </row>
    <row r="355" s="13" customFormat="1">
      <c r="A355" s="13"/>
      <c r="B355" s="225"/>
      <c r="C355" s="226"/>
      <c r="D355" s="227" t="s">
        <v>158</v>
      </c>
      <c r="E355" s="228" t="s">
        <v>32</v>
      </c>
      <c r="F355" s="229" t="s">
        <v>166</v>
      </c>
      <c r="G355" s="226"/>
      <c r="H355" s="230">
        <v>74.120000000000005</v>
      </c>
      <c r="I355" s="231"/>
      <c r="J355" s="226"/>
      <c r="K355" s="226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158</v>
      </c>
      <c r="AU355" s="236" t="s">
        <v>21</v>
      </c>
      <c r="AV355" s="13" t="s">
        <v>21</v>
      </c>
      <c r="AW355" s="13" t="s">
        <v>41</v>
      </c>
      <c r="AX355" s="13" t="s">
        <v>82</v>
      </c>
      <c r="AY355" s="236" t="s">
        <v>147</v>
      </c>
    </row>
    <row r="356" s="14" customFormat="1">
      <c r="A356" s="14"/>
      <c r="B356" s="237"/>
      <c r="C356" s="238"/>
      <c r="D356" s="227" t="s">
        <v>158</v>
      </c>
      <c r="E356" s="239" t="s">
        <v>32</v>
      </c>
      <c r="F356" s="240" t="s">
        <v>471</v>
      </c>
      <c r="G356" s="238"/>
      <c r="H356" s="239" t="s">
        <v>32</v>
      </c>
      <c r="I356" s="241"/>
      <c r="J356" s="238"/>
      <c r="K356" s="238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158</v>
      </c>
      <c r="AU356" s="246" t="s">
        <v>21</v>
      </c>
      <c r="AV356" s="14" t="s">
        <v>90</v>
      </c>
      <c r="AW356" s="14" t="s">
        <v>41</v>
      </c>
      <c r="AX356" s="14" t="s">
        <v>82</v>
      </c>
      <c r="AY356" s="246" t="s">
        <v>147</v>
      </c>
    </row>
    <row r="357" s="15" customFormat="1">
      <c r="A357" s="15"/>
      <c r="B357" s="247"/>
      <c r="C357" s="248"/>
      <c r="D357" s="227" t="s">
        <v>158</v>
      </c>
      <c r="E357" s="249" t="s">
        <v>32</v>
      </c>
      <c r="F357" s="250" t="s">
        <v>161</v>
      </c>
      <c r="G357" s="248"/>
      <c r="H357" s="251">
        <v>74.120000000000005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7" t="s">
        <v>158</v>
      </c>
      <c r="AU357" s="257" t="s">
        <v>21</v>
      </c>
      <c r="AV357" s="15" t="s">
        <v>154</v>
      </c>
      <c r="AW357" s="15" t="s">
        <v>41</v>
      </c>
      <c r="AX357" s="15" t="s">
        <v>90</v>
      </c>
      <c r="AY357" s="257" t="s">
        <v>147</v>
      </c>
    </row>
    <row r="358" s="2" customFormat="1" ht="21.75" customHeight="1">
      <c r="A358" s="41"/>
      <c r="B358" s="42"/>
      <c r="C358" s="207" t="s">
        <v>472</v>
      </c>
      <c r="D358" s="207" t="s">
        <v>149</v>
      </c>
      <c r="E358" s="208" t="s">
        <v>473</v>
      </c>
      <c r="F358" s="209" t="s">
        <v>474</v>
      </c>
      <c r="G358" s="210" t="s">
        <v>152</v>
      </c>
      <c r="H358" s="211">
        <v>4345.8699999999999</v>
      </c>
      <c r="I358" s="212"/>
      <c r="J358" s="213">
        <f>ROUND(I358*H358,2)</f>
        <v>0</v>
      </c>
      <c r="K358" s="209" t="s">
        <v>153</v>
      </c>
      <c r="L358" s="47"/>
      <c r="M358" s="214" t="s">
        <v>32</v>
      </c>
      <c r="N358" s="215" t="s">
        <v>53</v>
      </c>
      <c r="O358" s="87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154</v>
      </c>
      <c r="AT358" s="218" t="s">
        <v>149</v>
      </c>
      <c r="AU358" s="218" t="s">
        <v>21</v>
      </c>
      <c r="AY358" s="19" t="s">
        <v>147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19" t="s">
        <v>90</v>
      </c>
      <c r="BK358" s="219">
        <f>ROUND(I358*H358,2)</f>
        <v>0</v>
      </c>
      <c r="BL358" s="19" t="s">
        <v>154</v>
      </c>
      <c r="BM358" s="218" t="s">
        <v>475</v>
      </c>
    </row>
    <row r="359" s="2" customFormat="1">
      <c r="A359" s="41"/>
      <c r="B359" s="42"/>
      <c r="C359" s="43"/>
      <c r="D359" s="220" t="s">
        <v>156</v>
      </c>
      <c r="E359" s="43"/>
      <c r="F359" s="221" t="s">
        <v>476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156</v>
      </c>
      <c r="AU359" s="19" t="s">
        <v>21</v>
      </c>
    </row>
    <row r="360" s="13" customFormat="1">
      <c r="A360" s="13"/>
      <c r="B360" s="225"/>
      <c r="C360" s="226"/>
      <c r="D360" s="227" t="s">
        <v>158</v>
      </c>
      <c r="E360" s="228" t="s">
        <v>32</v>
      </c>
      <c r="F360" s="229" t="s">
        <v>477</v>
      </c>
      <c r="G360" s="226"/>
      <c r="H360" s="230">
        <v>4345.8699999999999</v>
      </c>
      <c r="I360" s="231"/>
      <c r="J360" s="226"/>
      <c r="K360" s="226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158</v>
      </c>
      <c r="AU360" s="236" t="s">
        <v>21</v>
      </c>
      <c r="AV360" s="13" t="s">
        <v>21</v>
      </c>
      <c r="AW360" s="13" t="s">
        <v>41</v>
      </c>
      <c r="AX360" s="13" t="s">
        <v>82</v>
      </c>
      <c r="AY360" s="236" t="s">
        <v>147</v>
      </c>
    </row>
    <row r="361" s="14" customFormat="1">
      <c r="A361" s="14"/>
      <c r="B361" s="237"/>
      <c r="C361" s="238"/>
      <c r="D361" s="227" t="s">
        <v>158</v>
      </c>
      <c r="E361" s="239" t="s">
        <v>32</v>
      </c>
      <c r="F361" s="240" t="s">
        <v>478</v>
      </c>
      <c r="G361" s="238"/>
      <c r="H361" s="239" t="s">
        <v>32</v>
      </c>
      <c r="I361" s="241"/>
      <c r="J361" s="238"/>
      <c r="K361" s="238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158</v>
      </c>
      <c r="AU361" s="246" t="s">
        <v>21</v>
      </c>
      <c r="AV361" s="14" t="s">
        <v>90</v>
      </c>
      <c r="AW361" s="14" t="s">
        <v>41</v>
      </c>
      <c r="AX361" s="14" t="s">
        <v>82</v>
      </c>
      <c r="AY361" s="246" t="s">
        <v>147</v>
      </c>
    </row>
    <row r="362" s="15" customFormat="1">
      <c r="A362" s="15"/>
      <c r="B362" s="247"/>
      <c r="C362" s="248"/>
      <c r="D362" s="227" t="s">
        <v>158</v>
      </c>
      <c r="E362" s="249" t="s">
        <v>32</v>
      </c>
      <c r="F362" s="250" t="s">
        <v>161</v>
      </c>
      <c r="G362" s="248"/>
      <c r="H362" s="251">
        <v>4345.8699999999999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7" t="s">
        <v>158</v>
      </c>
      <c r="AU362" s="257" t="s">
        <v>21</v>
      </c>
      <c r="AV362" s="15" t="s">
        <v>154</v>
      </c>
      <c r="AW362" s="15" t="s">
        <v>41</v>
      </c>
      <c r="AX362" s="15" t="s">
        <v>90</v>
      </c>
      <c r="AY362" s="257" t="s">
        <v>147</v>
      </c>
    </row>
    <row r="363" s="2" customFormat="1" ht="24.15" customHeight="1">
      <c r="A363" s="41"/>
      <c r="B363" s="42"/>
      <c r="C363" s="207" t="s">
        <v>479</v>
      </c>
      <c r="D363" s="207" t="s">
        <v>149</v>
      </c>
      <c r="E363" s="208" t="s">
        <v>480</v>
      </c>
      <c r="F363" s="209" t="s">
        <v>481</v>
      </c>
      <c r="G363" s="210" t="s">
        <v>152</v>
      </c>
      <c r="H363" s="211">
        <v>4020.9200000000001</v>
      </c>
      <c r="I363" s="212"/>
      <c r="J363" s="213">
        <f>ROUND(I363*H363,2)</f>
        <v>0</v>
      </c>
      <c r="K363" s="209" t="s">
        <v>153</v>
      </c>
      <c r="L363" s="47"/>
      <c r="M363" s="214" t="s">
        <v>32</v>
      </c>
      <c r="N363" s="215" t="s">
        <v>53</v>
      </c>
      <c r="O363" s="87"/>
      <c r="P363" s="216">
        <f>O363*H363</f>
        <v>0</v>
      </c>
      <c r="Q363" s="216">
        <v>0</v>
      </c>
      <c r="R363" s="216">
        <f>Q363*H363</f>
        <v>0</v>
      </c>
      <c r="S363" s="216">
        <v>0</v>
      </c>
      <c r="T363" s="217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8" t="s">
        <v>154</v>
      </c>
      <c r="AT363" s="218" t="s">
        <v>149</v>
      </c>
      <c r="AU363" s="218" t="s">
        <v>21</v>
      </c>
      <c r="AY363" s="19" t="s">
        <v>147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9" t="s">
        <v>90</v>
      </c>
      <c r="BK363" s="219">
        <f>ROUND(I363*H363,2)</f>
        <v>0</v>
      </c>
      <c r="BL363" s="19" t="s">
        <v>154</v>
      </c>
      <c r="BM363" s="218" t="s">
        <v>482</v>
      </c>
    </row>
    <row r="364" s="2" customFormat="1">
      <c r="A364" s="41"/>
      <c r="B364" s="42"/>
      <c r="C364" s="43"/>
      <c r="D364" s="220" t="s">
        <v>156</v>
      </c>
      <c r="E364" s="43"/>
      <c r="F364" s="221" t="s">
        <v>483</v>
      </c>
      <c r="G364" s="43"/>
      <c r="H364" s="43"/>
      <c r="I364" s="222"/>
      <c r="J364" s="43"/>
      <c r="K364" s="43"/>
      <c r="L364" s="47"/>
      <c r="M364" s="223"/>
      <c r="N364" s="22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19" t="s">
        <v>156</v>
      </c>
      <c r="AU364" s="19" t="s">
        <v>21</v>
      </c>
    </row>
    <row r="365" s="13" customFormat="1">
      <c r="A365" s="13"/>
      <c r="B365" s="225"/>
      <c r="C365" s="226"/>
      <c r="D365" s="227" t="s">
        <v>158</v>
      </c>
      <c r="E365" s="228" t="s">
        <v>32</v>
      </c>
      <c r="F365" s="229" t="s">
        <v>484</v>
      </c>
      <c r="G365" s="226"/>
      <c r="H365" s="230">
        <v>4020.9200000000001</v>
      </c>
      <c r="I365" s="231"/>
      <c r="J365" s="226"/>
      <c r="K365" s="226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158</v>
      </c>
      <c r="AU365" s="236" t="s">
        <v>21</v>
      </c>
      <c r="AV365" s="13" t="s">
        <v>21</v>
      </c>
      <c r="AW365" s="13" t="s">
        <v>41</v>
      </c>
      <c r="AX365" s="13" t="s">
        <v>82</v>
      </c>
      <c r="AY365" s="236" t="s">
        <v>147</v>
      </c>
    </row>
    <row r="366" s="14" customFormat="1">
      <c r="A366" s="14"/>
      <c r="B366" s="237"/>
      <c r="C366" s="238"/>
      <c r="D366" s="227" t="s">
        <v>158</v>
      </c>
      <c r="E366" s="239" t="s">
        <v>32</v>
      </c>
      <c r="F366" s="240" t="s">
        <v>485</v>
      </c>
      <c r="G366" s="238"/>
      <c r="H366" s="239" t="s">
        <v>32</v>
      </c>
      <c r="I366" s="241"/>
      <c r="J366" s="238"/>
      <c r="K366" s="238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158</v>
      </c>
      <c r="AU366" s="246" t="s">
        <v>21</v>
      </c>
      <c r="AV366" s="14" t="s">
        <v>90</v>
      </c>
      <c r="AW366" s="14" t="s">
        <v>41</v>
      </c>
      <c r="AX366" s="14" t="s">
        <v>82</v>
      </c>
      <c r="AY366" s="246" t="s">
        <v>147</v>
      </c>
    </row>
    <row r="367" s="15" customFormat="1">
      <c r="A367" s="15"/>
      <c r="B367" s="247"/>
      <c r="C367" s="248"/>
      <c r="D367" s="227" t="s">
        <v>158</v>
      </c>
      <c r="E367" s="249" t="s">
        <v>32</v>
      </c>
      <c r="F367" s="250" t="s">
        <v>161</v>
      </c>
      <c r="G367" s="248"/>
      <c r="H367" s="251">
        <v>4020.9200000000001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7" t="s">
        <v>158</v>
      </c>
      <c r="AU367" s="257" t="s">
        <v>21</v>
      </c>
      <c r="AV367" s="15" t="s">
        <v>154</v>
      </c>
      <c r="AW367" s="15" t="s">
        <v>41</v>
      </c>
      <c r="AX367" s="15" t="s">
        <v>90</v>
      </c>
      <c r="AY367" s="257" t="s">
        <v>147</v>
      </c>
    </row>
    <row r="368" s="2" customFormat="1" ht="24.15" customHeight="1">
      <c r="A368" s="41"/>
      <c r="B368" s="42"/>
      <c r="C368" s="207" t="s">
        <v>486</v>
      </c>
      <c r="D368" s="207" t="s">
        <v>149</v>
      </c>
      <c r="E368" s="208" t="s">
        <v>487</v>
      </c>
      <c r="F368" s="209" t="s">
        <v>488</v>
      </c>
      <c r="G368" s="210" t="s">
        <v>152</v>
      </c>
      <c r="H368" s="211">
        <v>4412.96</v>
      </c>
      <c r="I368" s="212"/>
      <c r="J368" s="213">
        <f>ROUND(I368*H368,2)</f>
        <v>0</v>
      </c>
      <c r="K368" s="209" t="s">
        <v>153</v>
      </c>
      <c r="L368" s="47"/>
      <c r="M368" s="214" t="s">
        <v>32</v>
      </c>
      <c r="N368" s="215" t="s">
        <v>53</v>
      </c>
      <c r="O368" s="87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8" t="s">
        <v>154</v>
      </c>
      <c r="AT368" s="218" t="s">
        <v>149</v>
      </c>
      <c r="AU368" s="218" t="s">
        <v>21</v>
      </c>
      <c r="AY368" s="19" t="s">
        <v>147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19" t="s">
        <v>90</v>
      </c>
      <c r="BK368" s="219">
        <f>ROUND(I368*H368,2)</f>
        <v>0</v>
      </c>
      <c r="BL368" s="19" t="s">
        <v>154</v>
      </c>
      <c r="BM368" s="218" t="s">
        <v>489</v>
      </c>
    </row>
    <row r="369" s="2" customFormat="1">
      <c r="A369" s="41"/>
      <c r="B369" s="42"/>
      <c r="C369" s="43"/>
      <c r="D369" s="220" t="s">
        <v>156</v>
      </c>
      <c r="E369" s="43"/>
      <c r="F369" s="221" t="s">
        <v>490</v>
      </c>
      <c r="G369" s="43"/>
      <c r="H369" s="43"/>
      <c r="I369" s="222"/>
      <c r="J369" s="43"/>
      <c r="K369" s="43"/>
      <c r="L369" s="47"/>
      <c r="M369" s="223"/>
      <c r="N369" s="224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19" t="s">
        <v>156</v>
      </c>
      <c r="AU369" s="19" t="s">
        <v>21</v>
      </c>
    </row>
    <row r="370" s="13" customFormat="1">
      <c r="A370" s="13"/>
      <c r="B370" s="225"/>
      <c r="C370" s="226"/>
      <c r="D370" s="227" t="s">
        <v>158</v>
      </c>
      <c r="E370" s="228" t="s">
        <v>32</v>
      </c>
      <c r="F370" s="229" t="s">
        <v>491</v>
      </c>
      <c r="G370" s="226"/>
      <c r="H370" s="230">
        <v>4412.96</v>
      </c>
      <c r="I370" s="231"/>
      <c r="J370" s="226"/>
      <c r="K370" s="226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158</v>
      </c>
      <c r="AU370" s="236" t="s">
        <v>21</v>
      </c>
      <c r="AV370" s="13" t="s">
        <v>21</v>
      </c>
      <c r="AW370" s="13" t="s">
        <v>41</v>
      </c>
      <c r="AX370" s="13" t="s">
        <v>82</v>
      </c>
      <c r="AY370" s="236" t="s">
        <v>147</v>
      </c>
    </row>
    <row r="371" s="14" customFormat="1">
      <c r="A371" s="14"/>
      <c r="B371" s="237"/>
      <c r="C371" s="238"/>
      <c r="D371" s="227" t="s">
        <v>158</v>
      </c>
      <c r="E371" s="239" t="s">
        <v>32</v>
      </c>
      <c r="F371" s="240" t="s">
        <v>492</v>
      </c>
      <c r="G371" s="238"/>
      <c r="H371" s="239" t="s">
        <v>32</v>
      </c>
      <c r="I371" s="241"/>
      <c r="J371" s="238"/>
      <c r="K371" s="238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158</v>
      </c>
      <c r="AU371" s="246" t="s">
        <v>21</v>
      </c>
      <c r="AV371" s="14" t="s">
        <v>90</v>
      </c>
      <c r="AW371" s="14" t="s">
        <v>41</v>
      </c>
      <c r="AX371" s="14" t="s">
        <v>82</v>
      </c>
      <c r="AY371" s="246" t="s">
        <v>147</v>
      </c>
    </row>
    <row r="372" s="15" customFormat="1">
      <c r="A372" s="15"/>
      <c r="B372" s="247"/>
      <c r="C372" s="248"/>
      <c r="D372" s="227" t="s">
        <v>158</v>
      </c>
      <c r="E372" s="249" t="s">
        <v>32</v>
      </c>
      <c r="F372" s="250" t="s">
        <v>161</v>
      </c>
      <c r="G372" s="248"/>
      <c r="H372" s="251">
        <v>4412.96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7" t="s">
        <v>158</v>
      </c>
      <c r="AU372" s="257" t="s">
        <v>21</v>
      </c>
      <c r="AV372" s="15" t="s">
        <v>154</v>
      </c>
      <c r="AW372" s="15" t="s">
        <v>41</v>
      </c>
      <c r="AX372" s="15" t="s">
        <v>90</v>
      </c>
      <c r="AY372" s="257" t="s">
        <v>147</v>
      </c>
    </row>
    <row r="373" s="2" customFormat="1" ht="24.15" customHeight="1">
      <c r="A373" s="41"/>
      <c r="B373" s="42"/>
      <c r="C373" s="207" t="s">
        <v>493</v>
      </c>
      <c r="D373" s="207" t="s">
        <v>149</v>
      </c>
      <c r="E373" s="208" t="s">
        <v>494</v>
      </c>
      <c r="F373" s="209" t="s">
        <v>495</v>
      </c>
      <c r="G373" s="210" t="s">
        <v>152</v>
      </c>
      <c r="H373" s="211">
        <v>219</v>
      </c>
      <c r="I373" s="212"/>
      <c r="J373" s="213">
        <f>ROUND(I373*H373,2)</f>
        <v>0</v>
      </c>
      <c r="K373" s="209" t="s">
        <v>153</v>
      </c>
      <c r="L373" s="47"/>
      <c r="M373" s="214" t="s">
        <v>32</v>
      </c>
      <c r="N373" s="215" t="s">
        <v>53</v>
      </c>
      <c r="O373" s="87"/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7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8" t="s">
        <v>154</v>
      </c>
      <c r="AT373" s="218" t="s">
        <v>149</v>
      </c>
      <c r="AU373" s="218" t="s">
        <v>21</v>
      </c>
      <c r="AY373" s="19" t="s">
        <v>147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19" t="s">
        <v>90</v>
      </c>
      <c r="BK373" s="219">
        <f>ROUND(I373*H373,2)</f>
        <v>0</v>
      </c>
      <c r="BL373" s="19" t="s">
        <v>154</v>
      </c>
      <c r="BM373" s="218" t="s">
        <v>496</v>
      </c>
    </row>
    <row r="374" s="2" customFormat="1">
      <c r="A374" s="41"/>
      <c r="B374" s="42"/>
      <c r="C374" s="43"/>
      <c r="D374" s="220" t="s">
        <v>156</v>
      </c>
      <c r="E374" s="43"/>
      <c r="F374" s="221" t="s">
        <v>497</v>
      </c>
      <c r="G374" s="43"/>
      <c r="H374" s="43"/>
      <c r="I374" s="222"/>
      <c r="J374" s="43"/>
      <c r="K374" s="43"/>
      <c r="L374" s="47"/>
      <c r="M374" s="223"/>
      <c r="N374" s="224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19" t="s">
        <v>156</v>
      </c>
      <c r="AU374" s="19" t="s">
        <v>21</v>
      </c>
    </row>
    <row r="375" s="13" customFormat="1">
      <c r="A375" s="13"/>
      <c r="B375" s="225"/>
      <c r="C375" s="226"/>
      <c r="D375" s="227" t="s">
        <v>158</v>
      </c>
      <c r="E375" s="228" t="s">
        <v>32</v>
      </c>
      <c r="F375" s="229" t="s">
        <v>458</v>
      </c>
      <c r="G375" s="226"/>
      <c r="H375" s="230">
        <v>219</v>
      </c>
      <c r="I375" s="231"/>
      <c r="J375" s="226"/>
      <c r="K375" s="226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158</v>
      </c>
      <c r="AU375" s="236" t="s">
        <v>21</v>
      </c>
      <c r="AV375" s="13" t="s">
        <v>21</v>
      </c>
      <c r="AW375" s="13" t="s">
        <v>41</v>
      </c>
      <c r="AX375" s="13" t="s">
        <v>82</v>
      </c>
      <c r="AY375" s="236" t="s">
        <v>147</v>
      </c>
    </row>
    <row r="376" s="14" customFormat="1">
      <c r="A376" s="14"/>
      <c r="B376" s="237"/>
      <c r="C376" s="238"/>
      <c r="D376" s="227" t="s">
        <v>158</v>
      </c>
      <c r="E376" s="239" t="s">
        <v>32</v>
      </c>
      <c r="F376" s="240" t="s">
        <v>459</v>
      </c>
      <c r="G376" s="238"/>
      <c r="H376" s="239" t="s">
        <v>32</v>
      </c>
      <c r="I376" s="241"/>
      <c r="J376" s="238"/>
      <c r="K376" s="238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158</v>
      </c>
      <c r="AU376" s="246" t="s">
        <v>21</v>
      </c>
      <c r="AV376" s="14" t="s">
        <v>90</v>
      </c>
      <c r="AW376" s="14" t="s">
        <v>41</v>
      </c>
      <c r="AX376" s="14" t="s">
        <v>82</v>
      </c>
      <c r="AY376" s="246" t="s">
        <v>147</v>
      </c>
    </row>
    <row r="377" s="15" customFormat="1">
      <c r="A377" s="15"/>
      <c r="B377" s="247"/>
      <c r="C377" s="248"/>
      <c r="D377" s="227" t="s">
        <v>158</v>
      </c>
      <c r="E377" s="249" t="s">
        <v>32</v>
      </c>
      <c r="F377" s="250" t="s">
        <v>161</v>
      </c>
      <c r="G377" s="248"/>
      <c r="H377" s="251">
        <v>219</v>
      </c>
      <c r="I377" s="252"/>
      <c r="J377" s="248"/>
      <c r="K377" s="248"/>
      <c r="L377" s="253"/>
      <c r="M377" s="254"/>
      <c r="N377" s="255"/>
      <c r="O377" s="255"/>
      <c r="P377" s="255"/>
      <c r="Q377" s="255"/>
      <c r="R377" s="255"/>
      <c r="S377" s="255"/>
      <c r="T377" s="256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7" t="s">
        <v>158</v>
      </c>
      <c r="AU377" s="257" t="s">
        <v>21</v>
      </c>
      <c r="AV377" s="15" t="s">
        <v>154</v>
      </c>
      <c r="AW377" s="15" t="s">
        <v>41</v>
      </c>
      <c r="AX377" s="15" t="s">
        <v>90</v>
      </c>
      <c r="AY377" s="257" t="s">
        <v>147</v>
      </c>
    </row>
    <row r="378" s="2" customFormat="1" ht="16.5" customHeight="1">
      <c r="A378" s="41"/>
      <c r="B378" s="42"/>
      <c r="C378" s="207" t="s">
        <v>498</v>
      </c>
      <c r="D378" s="207" t="s">
        <v>149</v>
      </c>
      <c r="E378" s="208" t="s">
        <v>499</v>
      </c>
      <c r="F378" s="209" t="s">
        <v>500</v>
      </c>
      <c r="G378" s="210" t="s">
        <v>219</v>
      </c>
      <c r="H378" s="211">
        <v>297</v>
      </c>
      <c r="I378" s="212"/>
      <c r="J378" s="213">
        <f>ROUND(I378*H378,2)</f>
        <v>0</v>
      </c>
      <c r="K378" s="209" t="s">
        <v>153</v>
      </c>
      <c r="L378" s="47"/>
      <c r="M378" s="214" t="s">
        <v>32</v>
      </c>
      <c r="N378" s="215" t="s">
        <v>53</v>
      </c>
      <c r="O378" s="87"/>
      <c r="P378" s="216">
        <f>O378*H378</f>
        <v>0</v>
      </c>
      <c r="Q378" s="216">
        <v>0</v>
      </c>
      <c r="R378" s="216">
        <f>Q378*H378</f>
        <v>0</v>
      </c>
      <c r="S378" s="216">
        <v>0</v>
      </c>
      <c r="T378" s="217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8" t="s">
        <v>154</v>
      </c>
      <c r="AT378" s="218" t="s">
        <v>149</v>
      </c>
      <c r="AU378" s="218" t="s">
        <v>21</v>
      </c>
      <c r="AY378" s="19" t="s">
        <v>147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19" t="s">
        <v>90</v>
      </c>
      <c r="BK378" s="219">
        <f>ROUND(I378*H378,2)</f>
        <v>0</v>
      </c>
      <c r="BL378" s="19" t="s">
        <v>154</v>
      </c>
      <c r="BM378" s="218" t="s">
        <v>501</v>
      </c>
    </row>
    <row r="379" s="2" customFormat="1">
      <c r="A379" s="41"/>
      <c r="B379" s="42"/>
      <c r="C379" s="43"/>
      <c r="D379" s="220" t="s">
        <v>156</v>
      </c>
      <c r="E379" s="43"/>
      <c r="F379" s="221" t="s">
        <v>502</v>
      </c>
      <c r="G379" s="43"/>
      <c r="H379" s="43"/>
      <c r="I379" s="222"/>
      <c r="J379" s="43"/>
      <c r="K379" s="43"/>
      <c r="L379" s="47"/>
      <c r="M379" s="223"/>
      <c r="N379" s="22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19" t="s">
        <v>156</v>
      </c>
      <c r="AU379" s="19" t="s">
        <v>21</v>
      </c>
    </row>
    <row r="380" s="13" customFormat="1">
      <c r="A380" s="13"/>
      <c r="B380" s="225"/>
      <c r="C380" s="226"/>
      <c r="D380" s="227" t="s">
        <v>158</v>
      </c>
      <c r="E380" s="228" t="s">
        <v>32</v>
      </c>
      <c r="F380" s="229" t="s">
        <v>503</v>
      </c>
      <c r="G380" s="226"/>
      <c r="H380" s="230">
        <v>297</v>
      </c>
      <c r="I380" s="231"/>
      <c r="J380" s="226"/>
      <c r="K380" s="226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158</v>
      </c>
      <c r="AU380" s="236" t="s">
        <v>21</v>
      </c>
      <c r="AV380" s="13" t="s">
        <v>21</v>
      </c>
      <c r="AW380" s="13" t="s">
        <v>41</v>
      </c>
      <c r="AX380" s="13" t="s">
        <v>82</v>
      </c>
      <c r="AY380" s="236" t="s">
        <v>147</v>
      </c>
    </row>
    <row r="381" s="14" customFormat="1">
      <c r="A381" s="14"/>
      <c r="B381" s="237"/>
      <c r="C381" s="238"/>
      <c r="D381" s="227" t="s">
        <v>158</v>
      </c>
      <c r="E381" s="239" t="s">
        <v>32</v>
      </c>
      <c r="F381" s="240" t="s">
        <v>167</v>
      </c>
      <c r="G381" s="238"/>
      <c r="H381" s="239" t="s">
        <v>32</v>
      </c>
      <c r="I381" s="241"/>
      <c r="J381" s="238"/>
      <c r="K381" s="238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158</v>
      </c>
      <c r="AU381" s="246" t="s">
        <v>21</v>
      </c>
      <c r="AV381" s="14" t="s">
        <v>90</v>
      </c>
      <c r="AW381" s="14" t="s">
        <v>41</v>
      </c>
      <c r="AX381" s="14" t="s">
        <v>82</v>
      </c>
      <c r="AY381" s="246" t="s">
        <v>147</v>
      </c>
    </row>
    <row r="382" s="15" customFormat="1">
      <c r="A382" s="15"/>
      <c r="B382" s="247"/>
      <c r="C382" s="248"/>
      <c r="D382" s="227" t="s">
        <v>158</v>
      </c>
      <c r="E382" s="249" t="s">
        <v>32</v>
      </c>
      <c r="F382" s="250" t="s">
        <v>161</v>
      </c>
      <c r="G382" s="248"/>
      <c r="H382" s="251">
        <v>297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7" t="s">
        <v>158</v>
      </c>
      <c r="AU382" s="257" t="s">
        <v>21</v>
      </c>
      <c r="AV382" s="15" t="s">
        <v>154</v>
      </c>
      <c r="AW382" s="15" t="s">
        <v>41</v>
      </c>
      <c r="AX382" s="15" t="s">
        <v>90</v>
      </c>
      <c r="AY382" s="257" t="s">
        <v>147</v>
      </c>
    </row>
    <row r="383" s="2" customFormat="1" ht="24.15" customHeight="1">
      <c r="A383" s="41"/>
      <c r="B383" s="42"/>
      <c r="C383" s="207" t="s">
        <v>504</v>
      </c>
      <c r="D383" s="207" t="s">
        <v>149</v>
      </c>
      <c r="E383" s="208" t="s">
        <v>505</v>
      </c>
      <c r="F383" s="209" t="s">
        <v>506</v>
      </c>
      <c r="G383" s="210" t="s">
        <v>152</v>
      </c>
      <c r="H383" s="211">
        <v>1291</v>
      </c>
      <c r="I383" s="212"/>
      <c r="J383" s="213">
        <f>ROUND(I383*H383,2)</f>
        <v>0</v>
      </c>
      <c r="K383" s="209" t="s">
        <v>153</v>
      </c>
      <c r="L383" s="47"/>
      <c r="M383" s="214" t="s">
        <v>32</v>
      </c>
      <c r="N383" s="215" t="s">
        <v>53</v>
      </c>
      <c r="O383" s="87"/>
      <c r="P383" s="216">
        <f>O383*H383</f>
        <v>0</v>
      </c>
      <c r="Q383" s="216">
        <v>0.32400000000000001</v>
      </c>
      <c r="R383" s="216">
        <f>Q383*H383</f>
        <v>418.28399999999999</v>
      </c>
      <c r="S383" s="216">
        <v>0</v>
      </c>
      <c r="T383" s="21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8" t="s">
        <v>154</v>
      </c>
      <c r="AT383" s="218" t="s">
        <v>149</v>
      </c>
      <c r="AU383" s="218" t="s">
        <v>21</v>
      </c>
      <c r="AY383" s="19" t="s">
        <v>147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19" t="s">
        <v>90</v>
      </c>
      <c r="BK383" s="219">
        <f>ROUND(I383*H383,2)</f>
        <v>0</v>
      </c>
      <c r="BL383" s="19" t="s">
        <v>154</v>
      </c>
      <c r="BM383" s="218" t="s">
        <v>507</v>
      </c>
    </row>
    <row r="384" s="2" customFormat="1">
      <c r="A384" s="41"/>
      <c r="B384" s="42"/>
      <c r="C384" s="43"/>
      <c r="D384" s="220" t="s">
        <v>156</v>
      </c>
      <c r="E384" s="43"/>
      <c r="F384" s="221" t="s">
        <v>508</v>
      </c>
      <c r="G384" s="43"/>
      <c r="H384" s="43"/>
      <c r="I384" s="222"/>
      <c r="J384" s="43"/>
      <c r="K384" s="43"/>
      <c r="L384" s="47"/>
      <c r="M384" s="223"/>
      <c r="N384" s="22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19" t="s">
        <v>156</v>
      </c>
      <c r="AU384" s="19" t="s">
        <v>21</v>
      </c>
    </row>
    <row r="385" s="13" customFormat="1">
      <c r="A385" s="13"/>
      <c r="B385" s="225"/>
      <c r="C385" s="226"/>
      <c r="D385" s="227" t="s">
        <v>158</v>
      </c>
      <c r="E385" s="228" t="s">
        <v>32</v>
      </c>
      <c r="F385" s="229" t="s">
        <v>509</v>
      </c>
      <c r="G385" s="226"/>
      <c r="H385" s="230">
        <v>1291</v>
      </c>
      <c r="I385" s="231"/>
      <c r="J385" s="226"/>
      <c r="K385" s="226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158</v>
      </c>
      <c r="AU385" s="236" t="s">
        <v>21</v>
      </c>
      <c r="AV385" s="13" t="s">
        <v>21</v>
      </c>
      <c r="AW385" s="13" t="s">
        <v>41</v>
      </c>
      <c r="AX385" s="13" t="s">
        <v>82</v>
      </c>
      <c r="AY385" s="236" t="s">
        <v>147</v>
      </c>
    </row>
    <row r="386" s="14" customFormat="1">
      <c r="A386" s="14"/>
      <c r="B386" s="237"/>
      <c r="C386" s="238"/>
      <c r="D386" s="227" t="s">
        <v>158</v>
      </c>
      <c r="E386" s="239" t="s">
        <v>32</v>
      </c>
      <c r="F386" s="240" t="s">
        <v>167</v>
      </c>
      <c r="G386" s="238"/>
      <c r="H386" s="239" t="s">
        <v>32</v>
      </c>
      <c r="I386" s="241"/>
      <c r="J386" s="238"/>
      <c r="K386" s="238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158</v>
      </c>
      <c r="AU386" s="246" t="s">
        <v>21</v>
      </c>
      <c r="AV386" s="14" t="s">
        <v>90</v>
      </c>
      <c r="AW386" s="14" t="s">
        <v>41</v>
      </c>
      <c r="AX386" s="14" t="s">
        <v>82</v>
      </c>
      <c r="AY386" s="246" t="s">
        <v>147</v>
      </c>
    </row>
    <row r="387" s="15" customFormat="1">
      <c r="A387" s="15"/>
      <c r="B387" s="247"/>
      <c r="C387" s="248"/>
      <c r="D387" s="227" t="s">
        <v>158</v>
      </c>
      <c r="E387" s="249" t="s">
        <v>32</v>
      </c>
      <c r="F387" s="250" t="s">
        <v>161</v>
      </c>
      <c r="G387" s="248"/>
      <c r="H387" s="251">
        <v>1291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7" t="s">
        <v>158</v>
      </c>
      <c r="AU387" s="257" t="s">
        <v>21</v>
      </c>
      <c r="AV387" s="15" t="s">
        <v>154</v>
      </c>
      <c r="AW387" s="15" t="s">
        <v>41</v>
      </c>
      <c r="AX387" s="15" t="s">
        <v>90</v>
      </c>
      <c r="AY387" s="257" t="s">
        <v>147</v>
      </c>
    </row>
    <row r="388" s="2" customFormat="1" ht="16.5" customHeight="1">
      <c r="A388" s="41"/>
      <c r="B388" s="42"/>
      <c r="C388" s="207" t="s">
        <v>510</v>
      </c>
      <c r="D388" s="207" t="s">
        <v>149</v>
      </c>
      <c r="E388" s="208" t="s">
        <v>511</v>
      </c>
      <c r="F388" s="209" t="s">
        <v>512</v>
      </c>
      <c r="G388" s="210" t="s">
        <v>206</v>
      </c>
      <c r="H388" s="211">
        <v>300</v>
      </c>
      <c r="I388" s="212"/>
      <c r="J388" s="213">
        <f>ROUND(I388*H388,2)</f>
        <v>0</v>
      </c>
      <c r="K388" s="209" t="s">
        <v>153</v>
      </c>
      <c r="L388" s="47"/>
      <c r="M388" s="214" t="s">
        <v>32</v>
      </c>
      <c r="N388" s="215" t="s">
        <v>53</v>
      </c>
      <c r="O388" s="87"/>
      <c r="P388" s="216">
        <f>O388*H388</f>
        <v>0</v>
      </c>
      <c r="Q388" s="216">
        <v>0.00084999999999999995</v>
      </c>
      <c r="R388" s="216">
        <f>Q388*H388</f>
        <v>0.255</v>
      </c>
      <c r="S388" s="216">
        <v>0</v>
      </c>
      <c r="T388" s="21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154</v>
      </c>
      <c r="AT388" s="218" t="s">
        <v>149</v>
      </c>
      <c r="AU388" s="218" t="s">
        <v>21</v>
      </c>
      <c r="AY388" s="19" t="s">
        <v>147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19" t="s">
        <v>90</v>
      </c>
      <c r="BK388" s="219">
        <f>ROUND(I388*H388,2)</f>
        <v>0</v>
      </c>
      <c r="BL388" s="19" t="s">
        <v>154</v>
      </c>
      <c r="BM388" s="218" t="s">
        <v>513</v>
      </c>
    </row>
    <row r="389" s="2" customFormat="1">
      <c r="A389" s="41"/>
      <c r="B389" s="42"/>
      <c r="C389" s="43"/>
      <c r="D389" s="220" t="s">
        <v>156</v>
      </c>
      <c r="E389" s="43"/>
      <c r="F389" s="221" t="s">
        <v>514</v>
      </c>
      <c r="G389" s="43"/>
      <c r="H389" s="43"/>
      <c r="I389" s="222"/>
      <c r="J389" s="43"/>
      <c r="K389" s="43"/>
      <c r="L389" s="47"/>
      <c r="M389" s="223"/>
      <c r="N389" s="22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19" t="s">
        <v>156</v>
      </c>
      <c r="AU389" s="19" t="s">
        <v>21</v>
      </c>
    </row>
    <row r="390" s="13" customFormat="1">
      <c r="A390" s="13"/>
      <c r="B390" s="225"/>
      <c r="C390" s="226"/>
      <c r="D390" s="227" t="s">
        <v>158</v>
      </c>
      <c r="E390" s="228" t="s">
        <v>32</v>
      </c>
      <c r="F390" s="229" t="s">
        <v>515</v>
      </c>
      <c r="G390" s="226"/>
      <c r="H390" s="230">
        <v>300</v>
      </c>
      <c r="I390" s="231"/>
      <c r="J390" s="226"/>
      <c r="K390" s="226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158</v>
      </c>
      <c r="AU390" s="236" t="s">
        <v>21</v>
      </c>
      <c r="AV390" s="13" t="s">
        <v>21</v>
      </c>
      <c r="AW390" s="13" t="s">
        <v>41</v>
      </c>
      <c r="AX390" s="13" t="s">
        <v>82</v>
      </c>
      <c r="AY390" s="236" t="s">
        <v>147</v>
      </c>
    </row>
    <row r="391" s="14" customFormat="1">
      <c r="A391" s="14"/>
      <c r="B391" s="237"/>
      <c r="C391" s="238"/>
      <c r="D391" s="227" t="s">
        <v>158</v>
      </c>
      <c r="E391" s="239" t="s">
        <v>32</v>
      </c>
      <c r="F391" s="240" t="s">
        <v>167</v>
      </c>
      <c r="G391" s="238"/>
      <c r="H391" s="239" t="s">
        <v>32</v>
      </c>
      <c r="I391" s="241"/>
      <c r="J391" s="238"/>
      <c r="K391" s="238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158</v>
      </c>
      <c r="AU391" s="246" t="s">
        <v>21</v>
      </c>
      <c r="AV391" s="14" t="s">
        <v>90</v>
      </c>
      <c r="AW391" s="14" t="s">
        <v>41</v>
      </c>
      <c r="AX391" s="14" t="s">
        <v>82</v>
      </c>
      <c r="AY391" s="246" t="s">
        <v>147</v>
      </c>
    </row>
    <row r="392" s="15" customFormat="1">
      <c r="A392" s="15"/>
      <c r="B392" s="247"/>
      <c r="C392" s="248"/>
      <c r="D392" s="227" t="s">
        <v>158</v>
      </c>
      <c r="E392" s="249" t="s">
        <v>32</v>
      </c>
      <c r="F392" s="250" t="s">
        <v>161</v>
      </c>
      <c r="G392" s="248"/>
      <c r="H392" s="251">
        <v>300</v>
      </c>
      <c r="I392" s="252"/>
      <c r="J392" s="248"/>
      <c r="K392" s="248"/>
      <c r="L392" s="253"/>
      <c r="M392" s="254"/>
      <c r="N392" s="255"/>
      <c r="O392" s="255"/>
      <c r="P392" s="255"/>
      <c r="Q392" s="255"/>
      <c r="R392" s="255"/>
      <c r="S392" s="255"/>
      <c r="T392" s="25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7" t="s">
        <v>158</v>
      </c>
      <c r="AU392" s="257" t="s">
        <v>21</v>
      </c>
      <c r="AV392" s="15" t="s">
        <v>154</v>
      </c>
      <c r="AW392" s="15" t="s">
        <v>41</v>
      </c>
      <c r="AX392" s="15" t="s">
        <v>90</v>
      </c>
      <c r="AY392" s="257" t="s">
        <v>147</v>
      </c>
    </row>
    <row r="393" s="2" customFormat="1" ht="16.5" customHeight="1">
      <c r="A393" s="41"/>
      <c r="B393" s="42"/>
      <c r="C393" s="207" t="s">
        <v>516</v>
      </c>
      <c r="D393" s="207" t="s">
        <v>149</v>
      </c>
      <c r="E393" s="208" t="s">
        <v>517</v>
      </c>
      <c r="F393" s="209" t="s">
        <v>518</v>
      </c>
      <c r="G393" s="210" t="s">
        <v>152</v>
      </c>
      <c r="H393" s="211">
        <v>4515</v>
      </c>
      <c r="I393" s="212"/>
      <c r="J393" s="213">
        <f>ROUND(I393*H393,2)</f>
        <v>0</v>
      </c>
      <c r="K393" s="209" t="s">
        <v>32</v>
      </c>
      <c r="L393" s="47"/>
      <c r="M393" s="214" t="s">
        <v>32</v>
      </c>
      <c r="N393" s="215" t="s">
        <v>53</v>
      </c>
      <c r="O393" s="87"/>
      <c r="P393" s="216">
        <f>O393*H393</f>
        <v>0</v>
      </c>
      <c r="Q393" s="216">
        <v>0</v>
      </c>
      <c r="R393" s="216">
        <f>Q393*H393</f>
        <v>0</v>
      </c>
      <c r="S393" s="216">
        <v>0</v>
      </c>
      <c r="T393" s="217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8" t="s">
        <v>154</v>
      </c>
      <c r="AT393" s="218" t="s">
        <v>149</v>
      </c>
      <c r="AU393" s="218" t="s">
        <v>21</v>
      </c>
      <c r="AY393" s="19" t="s">
        <v>147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19" t="s">
        <v>90</v>
      </c>
      <c r="BK393" s="219">
        <f>ROUND(I393*H393,2)</f>
        <v>0</v>
      </c>
      <c r="BL393" s="19" t="s">
        <v>154</v>
      </c>
      <c r="BM393" s="218" t="s">
        <v>519</v>
      </c>
    </row>
    <row r="394" s="13" customFormat="1">
      <c r="A394" s="13"/>
      <c r="B394" s="225"/>
      <c r="C394" s="226"/>
      <c r="D394" s="227" t="s">
        <v>158</v>
      </c>
      <c r="E394" s="228" t="s">
        <v>32</v>
      </c>
      <c r="F394" s="229" t="s">
        <v>520</v>
      </c>
      <c r="G394" s="226"/>
      <c r="H394" s="230">
        <v>3684</v>
      </c>
      <c r="I394" s="231"/>
      <c r="J394" s="226"/>
      <c r="K394" s="226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158</v>
      </c>
      <c r="AU394" s="236" t="s">
        <v>21</v>
      </c>
      <c r="AV394" s="13" t="s">
        <v>21</v>
      </c>
      <c r="AW394" s="13" t="s">
        <v>41</v>
      </c>
      <c r="AX394" s="13" t="s">
        <v>82</v>
      </c>
      <c r="AY394" s="236" t="s">
        <v>147</v>
      </c>
    </row>
    <row r="395" s="14" customFormat="1">
      <c r="A395" s="14"/>
      <c r="B395" s="237"/>
      <c r="C395" s="238"/>
      <c r="D395" s="227" t="s">
        <v>158</v>
      </c>
      <c r="E395" s="239" t="s">
        <v>32</v>
      </c>
      <c r="F395" s="240" t="s">
        <v>521</v>
      </c>
      <c r="G395" s="238"/>
      <c r="H395" s="239" t="s">
        <v>32</v>
      </c>
      <c r="I395" s="241"/>
      <c r="J395" s="238"/>
      <c r="K395" s="238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158</v>
      </c>
      <c r="AU395" s="246" t="s">
        <v>21</v>
      </c>
      <c r="AV395" s="14" t="s">
        <v>90</v>
      </c>
      <c r="AW395" s="14" t="s">
        <v>41</v>
      </c>
      <c r="AX395" s="14" t="s">
        <v>82</v>
      </c>
      <c r="AY395" s="246" t="s">
        <v>147</v>
      </c>
    </row>
    <row r="396" s="13" customFormat="1">
      <c r="A396" s="13"/>
      <c r="B396" s="225"/>
      <c r="C396" s="226"/>
      <c r="D396" s="227" t="s">
        <v>158</v>
      </c>
      <c r="E396" s="228" t="s">
        <v>32</v>
      </c>
      <c r="F396" s="229" t="s">
        <v>197</v>
      </c>
      <c r="G396" s="226"/>
      <c r="H396" s="230">
        <v>831</v>
      </c>
      <c r="I396" s="231"/>
      <c r="J396" s="226"/>
      <c r="K396" s="226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158</v>
      </c>
      <c r="AU396" s="236" t="s">
        <v>21</v>
      </c>
      <c r="AV396" s="13" t="s">
        <v>21</v>
      </c>
      <c r="AW396" s="13" t="s">
        <v>41</v>
      </c>
      <c r="AX396" s="13" t="s">
        <v>82</v>
      </c>
      <c r="AY396" s="236" t="s">
        <v>147</v>
      </c>
    </row>
    <row r="397" s="14" customFormat="1">
      <c r="A397" s="14"/>
      <c r="B397" s="237"/>
      <c r="C397" s="238"/>
      <c r="D397" s="227" t="s">
        <v>158</v>
      </c>
      <c r="E397" s="239" t="s">
        <v>32</v>
      </c>
      <c r="F397" s="240" t="s">
        <v>522</v>
      </c>
      <c r="G397" s="238"/>
      <c r="H397" s="239" t="s">
        <v>32</v>
      </c>
      <c r="I397" s="241"/>
      <c r="J397" s="238"/>
      <c r="K397" s="238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158</v>
      </c>
      <c r="AU397" s="246" t="s">
        <v>21</v>
      </c>
      <c r="AV397" s="14" t="s">
        <v>90</v>
      </c>
      <c r="AW397" s="14" t="s">
        <v>41</v>
      </c>
      <c r="AX397" s="14" t="s">
        <v>82</v>
      </c>
      <c r="AY397" s="246" t="s">
        <v>147</v>
      </c>
    </row>
    <row r="398" s="14" customFormat="1">
      <c r="A398" s="14"/>
      <c r="B398" s="237"/>
      <c r="C398" s="238"/>
      <c r="D398" s="227" t="s">
        <v>158</v>
      </c>
      <c r="E398" s="239" t="s">
        <v>32</v>
      </c>
      <c r="F398" s="240" t="s">
        <v>349</v>
      </c>
      <c r="G398" s="238"/>
      <c r="H398" s="239" t="s">
        <v>32</v>
      </c>
      <c r="I398" s="241"/>
      <c r="J398" s="238"/>
      <c r="K398" s="238"/>
      <c r="L398" s="242"/>
      <c r="M398" s="243"/>
      <c r="N398" s="244"/>
      <c r="O398" s="244"/>
      <c r="P398" s="244"/>
      <c r="Q398" s="244"/>
      <c r="R398" s="244"/>
      <c r="S398" s="244"/>
      <c r="T398" s="24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6" t="s">
        <v>158</v>
      </c>
      <c r="AU398" s="246" t="s">
        <v>21</v>
      </c>
      <c r="AV398" s="14" t="s">
        <v>90</v>
      </c>
      <c r="AW398" s="14" t="s">
        <v>41</v>
      </c>
      <c r="AX398" s="14" t="s">
        <v>82</v>
      </c>
      <c r="AY398" s="246" t="s">
        <v>147</v>
      </c>
    </row>
    <row r="399" s="15" customFormat="1">
      <c r="A399" s="15"/>
      <c r="B399" s="247"/>
      <c r="C399" s="248"/>
      <c r="D399" s="227" t="s">
        <v>158</v>
      </c>
      <c r="E399" s="249" t="s">
        <v>32</v>
      </c>
      <c r="F399" s="250" t="s">
        <v>161</v>
      </c>
      <c r="G399" s="248"/>
      <c r="H399" s="251">
        <v>4515</v>
      </c>
      <c r="I399" s="252"/>
      <c r="J399" s="248"/>
      <c r="K399" s="248"/>
      <c r="L399" s="253"/>
      <c r="M399" s="254"/>
      <c r="N399" s="255"/>
      <c r="O399" s="255"/>
      <c r="P399" s="255"/>
      <c r="Q399" s="255"/>
      <c r="R399" s="255"/>
      <c r="S399" s="255"/>
      <c r="T399" s="25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7" t="s">
        <v>158</v>
      </c>
      <c r="AU399" s="257" t="s">
        <v>21</v>
      </c>
      <c r="AV399" s="15" t="s">
        <v>154</v>
      </c>
      <c r="AW399" s="15" t="s">
        <v>41</v>
      </c>
      <c r="AX399" s="15" t="s">
        <v>90</v>
      </c>
      <c r="AY399" s="257" t="s">
        <v>147</v>
      </c>
    </row>
    <row r="400" s="2" customFormat="1" ht="16.5" customHeight="1">
      <c r="A400" s="41"/>
      <c r="B400" s="42"/>
      <c r="C400" s="207" t="s">
        <v>523</v>
      </c>
      <c r="D400" s="207" t="s">
        <v>149</v>
      </c>
      <c r="E400" s="208" t="s">
        <v>517</v>
      </c>
      <c r="F400" s="209" t="s">
        <v>518</v>
      </c>
      <c r="G400" s="210" t="s">
        <v>152</v>
      </c>
      <c r="H400" s="211">
        <v>3888.9899999999998</v>
      </c>
      <c r="I400" s="212"/>
      <c r="J400" s="213">
        <f>ROUND(I400*H400,2)</f>
        <v>0</v>
      </c>
      <c r="K400" s="209" t="s">
        <v>32</v>
      </c>
      <c r="L400" s="47"/>
      <c r="M400" s="214" t="s">
        <v>32</v>
      </c>
      <c r="N400" s="215" t="s">
        <v>53</v>
      </c>
      <c r="O400" s="87"/>
      <c r="P400" s="216">
        <f>O400*H400</f>
        <v>0</v>
      </c>
      <c r="Q400" s="216">
        <v>0</v>
      </c>
      <c r="R400" s="216">
        <f>Q400*H400</f>
        <v>0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154</v>
      </c>
      <c r="AT400" s="218" t="s">
        <v>149</v>
      </c>
      <c r="AU400" s="218" t="s">
        <v>21</v>
      </c>
      <c r="AY400" s="19" t="s">
        <v>147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19" t="s">
        <v>90</v>
      </c>
      <c r="BK400" s="219">
        <f>ROUND(I400*H400,2)</f>
        <v>0</v>
      </c>
      <c r="BL400" s="19" t="s">
        <v>154</v>
      </c>
      <c r="BM400" s="218" t="s">
        <v>524</v>
      </c>
    </row>
    <row r="401" s="13" customFormat="1">
      <c r="A401" s="13"/>
      <c r="B401" s="225"/>
      <c r="C401" s="226"/>
      <c r="D401" s="227" t="s">
        <v>158</v>
      </c>
      <c r="E401" s="228" t="s">
        <v>32</v>
      </c>
      <c r="F401" s="229" t="s">
        <v>525</v>
      </c>
      <c r="G401" s="226"/>
      <c r="H401" s="230">
        <v>3669.9899999999998</v>
      </c>
      <c r="I401" s="231"/>
      <c r="J401" s="226"/>
      <c r="K401" s="226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158</v>
      </c>
      <c r="AU401" s="236" t="s">
        <v>21</v>
      </c>
      <c r="AV401" s="13" t="s">
        <v>21</v>
      </c>
      <c r="AW401" s="13" t="s">
        <v>41</v>
      </c>
      <c r="AX401" s="13" t="s">
        <v>82</v>
      </c>
      <c r="AY401" s="236" t="s">
        <v>147</v>
      </c>
    </row>
    <row r="402" s="14" customFormat="1">
      <c r="A402" s="14"/>
      <c r="B402" s="237"/>
      <c r="C402" s="238"/>
      <c r="D402" s="227" t="s">
        <v>158</v>
      </c>
      <c r="E402" s="239" t="s">
        <v>32</v>
      </c>
      <c r="F402" s="240" t="s">
        <v>526</v>
      </c>
      <c r="G402" s="238"/>
      <c r="H402" s="239" t="s">
        <v>32</v>
      </c>
      <c r="I402" s="241"/>
      <c r="J402" s="238"/>
      <c r="K402" s="238"/>
      <c r="L402" s="242"/>
      <c r="M402" s="243"/>
      <c r="N402" s="244"/>
      <c r="O402" s="244"/>
      <c r="P402" s="244"/>
      <c r="Q402" s="244"/>
      <c r="R402" s="244"/>
      <c r="S402" s="244"/>
      <c r="T402" s="24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6" t="s">
        <v>158</v>
      </c>
      <c r="AU402" s="246" t="s">
        <v>21</v>
      </c>
      <c r="AV402" s="14" t="s">
        <v>90</v>
      </c>
      <c r="AW402" s="14" t="s">
        <v>41</v>
      </c>
      <c r="AX402" s="14" t="s">
        <v>82</v>
      </c>
      <c r="AY402" s="246" t="s">
        <v>147</v>
      </c>
    </row>
    <row r="403" s="13" customFormat="1">
      <c r="A403" s="13"/>
      <c r="B403" s="225"/>
      <c r="C403" s="226"/>
      <c r="D403" s="227" t="s">
        <v>158</v>
      </c>
      <c r="E403" s="228" t="s">
        <v>32</v>
      </c>
      <c r="F403" s="229" t="s">
        <v>458</v>
      </c>
      <c r="G403" s="226"/>
      <c r="H403" s="230">
        <v>219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158</v>
      </c>
      <c r="AU403" s="236" t="s">
        <v>21</v>
      </c>
      <c r="AV403" s="13" t="s">
        <v>21</v>
      </c>
      <c r="AW403" s="13" t="s">
        <v>41</v>
      </c>
      <c r="AX403" s="13" t="s">
        <v>82</v>
      </c>
      <c r="AY403" s="236" t="s">
        <v>147</v>
      </c>
    </row>
    <row r="404" s="14" customFormat="1">
      <c r="A404" s="14"/>
      <c r="B404" s="237"/>
      <c r="C404" s="238"/>
      <c r="D404" s="227" t="s">
        <v>158</v>
      </c>
      <c r="E404" s="239" t="s">
        <v>32</v>
      </c>
      <c r="F404" s="240" t="s">
        <v>527</v>
      </c>
      <c r="G404" s="238"/>
      <c r="H404" s="239" t="s">
        <v>32</v>
      </c>
      <c r="I404" s="241"/>
      <c r="J404" s="238"/>
      <c r="K404" s="238"/>
      <c r="L404" s="242"/>
      <c r="M404" s="243"/>
      <c r="N404" s="244"/>
      <c r="O404" s="244"/>
      <c r="P404" s="244"/>
      <c r="Q404" s="244"/>
      <c r="R404" s="244"/>
      <c r="S404" s="244"/>
      <c r="T404" s="24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6" t="s">
        <v>158</v>
      </c>
      <c r="AU404" s="246" t="s">
        <v>21</v>
      </c>
      <c r="AV404" s="14" t="s">
        <v>90</v>
      </c>
      <c r="AW404" s="14" t="s">
        <v>41</v>
      </c>
      <c r="AX404" s="14" t="s">
        <v>82</v>
      </c>
      <c r="AY404" s="246" t="s">
        <v>147</v>
      </c>
    </row>
    <row r="405" s="14" customFormat="1">
      <c r="A405" s="14"/>
      <c r="B405" s="237"/>
      <c r="C405" s="238"/>
      <c r="D405" s="227" t="s">
        <v>158</v>
      </c>
      <c r="E405" s="239" t="s">
        <v>32</v>
      </c>
      <c r="F405" s="240" t="s">
        <v>167</v>
      </c>
      <c r="G405" s="238"/>
      <c r="H405" s="239" t="s">
        <v>32</v>
      </c>
      <c r="I405" s="241"/>
      <c r="J405" s="238"/>
      <c r="K405" s="238"/>
      <c r="L405" s="242"/>
      <c r="M405" s="243"/>
      <c r="N405" s="244"/>
      <c r="O405" s="244"/>
      <c r="P405" s="244"/>
      <c r="Q405" s="244"/>
      <c r="R405" s="244"/>
      <c r="S405" s="244"/>
      <c r="T405" s="24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6" t="s">
        <v>158</v>
      </c>
      <c r="AU405" s="246" t="s">
        <v>21</v>
      </c>
      <c r="AV405" s="14" t="s">
        <v>90</v>
      </c>
      <c r="AW405" s="14" t="s">
        <v>41</v>
      </c>
      <c r="AX405" s="14" t="s">
        <v>82</v>
      </c>
      <c r="AY405" s="246" t="s">
        <v>147</v>
      </c>
    </row>
    <row r="406" s="15" customFormat="1">
      <c r="A406" s="15"/>
      <c r="B406" s="247"/>
      <c r="C406" s="248"/>
      <c r="D406" s="227" t="s">
        <v>158</v>
      </c>
      <c r="E406" s="249" t="s">
        <v>32</v>
      </c>
      <c r="F406" s="250" t="s">
        <v>161</v>
      </c>
      <c r="G406" s="248"/>
      <c r="H406" s="251">
        <v>3888.9899999999998</v>
      </c>
      <c r="I406" s="252"/>
      <c r="J406" s="248"/>
      <c r="K406" s="248"/>
      <c r="L406" s="253"/>
      <c r="M406" s="254"/>
      <c r="N406" s="255"/>
      <c r="O406" s="255"/>
      <c r="P406" s="255"/>
      <c r="Q406" s="255"/>
      <c r="R406" s="255"/>
      <c r="S406" s="255"/>
      <c r="T406" s="25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7" t="s">
        <v>158</v>
      </c>
      <c r="AU406" s="257" t="s">
        <v>21</v>
      </c>
      <c r="AV406" s="15" t="s">
        <v>154</v>
      </c>
      <c r="AW406" s="15" t="s">
        <v>41</v>
      </c>
      <c r="AX406" s="15" t="s">
        <v>90</v>
      </c>
      <c r="AY406" s="257" t="s">
        <v>147</v>
      </c>
    </row>
    <row r="407" s="2" customFormat="1" ht="16.5" customHeight="1">
      <c r="A407" s="41"/>
      <c r="B407" s="42"/>
      <c r="C407" s="207" t="s">
        <v>448</v>
      </c>
      <c r="D407" s="207" t="s">
        <v>149</v>
      </c>
      <c r="E407" s="208" t="s">
        <v>517</v>
      </c>
      <c r="F407" s="209" t="s">
        <v>518</v>
      </c>
      <c r="G407" s="210" t="s">
        <v>152</v>
      </c>
      <c r="H407" s="211">
        <v>3747.9699999999998</v>
      </c>
      <c r="I407" s="212"/>
      <c r="J407" s="213">
        <f>ROUND(I407*H407,2)</f>
        <v>0</v>
      </c>
      <c r="K407" s="209" t="s">
        <v>32</v>
      </c>
      <c r="L407" s="47"/>
      <c r="M407" s="214" t="s">
        <v>32</v>
      </c>
      <c r="N407" s="215" t="s">
        <v>53</v>
      </c>
      <c r="O407" s="87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154</v>
      </c>
      <c r="AT407" s="218" t="s">
        <v>149</v>
      </c>
      <c r="AU407" s="218" t="s">
        <v>21</v>
      </c>
      <c r="AY407" s="19" t="s">
        <v>147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19" t="s">
        <v>90</v>
      </c>
      <c r="BK407" s="219">
        <f>ROUND(I407*H407,2)</f>
        <v>0</v>
      </c>
      <c r="BL407" s="19" t="s">
        <v>154</v>
      </c>
      <c r="BM407" s="218" t="s">
        <v>528</v>
      </c>
    </row>
    <row r="408" s="13" customFormat="1">
      <c r="A408" s="13"/>
      <c r="B408" s="225"/>
      <c r="C408" s="226"/>
      <c r="D408" s="227" t="s">
        <v>158</v>
      </c>
      <c r="E408" s="228" t="s">
        <v>32</v>
      </c>
      <c r="F408" s="229" t="s">
        <v>529</v>
      </c>
      <c r="G408" s="226"/>
      <c r="H408" s="230">
        <v>3747.9699999999998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158</v>
      </c>
      <c r="AU408" s="236" t="s">
        <v>21</v>
      </c>
      <c r="AV408" s="13" t="s">
        <v>21</v>
      </c>
      <c r="AW408" s="13" t="s">
        <v>41</v>
      </c>
      <c r="AX408" s="13" t="s">
        <v>82</v>
      </c>
      <c r="AY408" s="236" t="s">
        <v>147</v>
      </c>
    </row>
    <row r="409" s="14" customFormat="1">
      <c r="A409" s="14"/>
      <c r="B409" s="237"/>
      <c r="C409" s="238"/>
      <c r="D409" s="227" t="s">
        <v>158</v>
      </c>
      <c r="E409" s="239" t="s">
        <v>32</v>
      </c>
      <c r="F409" s="240" t="s">
        <v>530</v>
      </c>
      <c r="G409" s="238"/>
      <c r="H409" s="239" t="s">
        <v>32</v>
      </c>
      <c r="I409" s="241"/>
      <c r="J409" s="238"/>
      <c r="K409" s="238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158</v>
      </c>
      <c r="AU409" s="246" t="s">
        <v>21</v>
      </c>
      <c r="AV409" s="14" t="s">
        <v>90</v>
      </c>
      <c r="AW409" s="14" t="s">
        <v>41</v>
      </c>
      <c r="AX409" s="14" t="s">
        <v>82</v>
      </c>
      <c r="AY409" s="246" t="s">
        <v>147</v>
      </c>
    </row>
    <row r="410" s="15" customFormat="1">
      <c r="A410" s="15"/>
      <c r="B410" s="247"/>
      <c r="C410" s="248"/>
      <c r="D410" s="227" t="s">
        <v>158</v>
      </c>
      <c r="E410" s="249" t="s">
        <v>32</v>
      </c>
      <c r="F410" s="250" t="s">
        <v>161</v>
      </c>
      <c r="G410" s="248"/>
      <c r="H410" s="251">
        <v>3747.9699999999998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7" t="s">
        <v>158</v>
      </c>
      <c r="AU410" s="257" t="s">
        <v>21</v>
      </c>
      <c r="AV410" s="15" t="s">
        <v>154</v>
      </c>
      <c r="AW410" s="15" t="s">
        <v>41</v>
      </c>
      <c r="AX410" s="15" t="s">
        <v>90</v>
      </c>
      <c r="AY410" s="257" t="s">
        <v>147</v>
      </c>
    </row>
    <row r="411" s="2" customFormat="1" ht="16.5" customHeight="1">
      <c r="A411" s="41"/>
      <c r="B411" s="42"/>
      <c r="C411" s="207" t="s">
        <v>531</v>
      </c>
      <c r="D411" s="207" t="s">
        <v>149</v>
      </c>
      <c r="E411" s="208" t="s">
        <v>532</v>
      </c>
      <c r="F411" s="209" t="s">
        <v>533</v>
      </c>
      <c r="G411" s="210" t="s">
        <v>152</v>
      </c>
      <c r="H411" s="211">
        <v>4767</v>
      </c>
      <c r="I411" s="212"/>
      <c r="J411" s="213">
        <f>ROUND(I411*H411,2)</f>
        <v>0</v>
      </c>
      <c r="K411" s="209" t="s">
        <v>32</v>
      </c>
      <c r="L411" s="47"/>
      <c r="M411" s="214" t="s">
        <v>32</v>
      </c>
      <c r="N411" s="215" t="s">
        <v>53</v>
      </c>
      <c r="O411" s="87"/>
      <c r="P411" s="216">
        <f>O411*H411</f>
        <v>0</v>
      </c>
      <c r="Q411" s="216">
        <v>0</v>
      </c>
      <c r="R411" s="216">
        <f>Q411*H411</f>
        <v>0</v>
      </c>
      <c r="S411" s="216">
        <v>0</v>
      </c>
      <c r="T411" s="217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8" t="s">
        <v>154</v>
      </c>
      <c r="AT411" s="218" t="s">
        <v>149</v>
      </c>
      <c r="AU411" s="218" t="s">
        <v>21</v>
      </c>
      <c r="AY411" s="19" t="s">
        <v>147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19" t="s">
        <v>90</v>
      </c>
      <c r="BK411" s="219">
        <f>ROUND(I411*H411,2)</f>
        <v>0</v>
      </c>
      <c r="BL411" s="19" t="s">
        <v>154</v>
      </c>
      <c r="BM411" s="218" t="s">
        <v>534</v>
      </c>
    </row>
    <row r="412" s="13" customFormat="1">
      <c r="A412" s="13"/>
      <c r="B412" s="225"/>
      <c r="C412" s="226"/>
      <c r="D412" s="227" t="s">
        <v>158</v>
      </c>
      <c r="E412" s="228" t="s">
        <v>32</v>
      </c>
      <c r="F412" s="229" t="s">
        <v>535</v>
      </c>
      <c r="G412" s="226"/>
      <c r="H412" s="230">
        <v>3910</v>
      </c>
      <c r="I412" s="231"/>
      <c r="J412" s="226"/>
      <c r="K412" s="226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158</v>
      </c>
      <c r="AU412" s="236" t="s">
        <v>21</v>
      </c>
      <c r="AV412" s="13" t="s">
        <v>21</v>
      </c>
      <c r="AW412" s="13" t="s">
        <v>41</v>
      </c>
      <c r="AX412" s="13" t="s">
        <v>82</v>
      </c>
      <c r="AY412" s="236" t="s">
        <v>147</v>
      </c>
    </row>
    <row r="413" s="14" customFormat="1">
      <c r="A413" s="14"/>
      <c r="B413" s="237"/>
      <c r="C413" s="238"/>
      <c r="D413" s="227" t="s">
        <v>158</v>
      </c>
      <c r="E413" s="239" t="s">
        <v>32</v>
      </c>
      <c r="F413" s="240" t="s">
        <v>521</v>
      </c>
      <c r="G413" s="238"/>
      <c r="H413" s="239" t="s">
        <v>32</v>
      </c>
      <c r="I413" s="241"/>
      <c r="J413" s="238"/>
      <c r="K413" s="238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158</v>
      </c>
      <c r="AU413" s="246" t="s">
        <v>21</v>
      </c>
      <c r="AV413" s="14" t="s">
        <v>90</v>
      </c>
      <c r="AW413" s="14" t="s">
        <v>41</v>
      </c>
      <c r="AX413" s="14" t="s">
        <v>82</v>
      </c>
      <c r="AY413" s="246" t="s">
        <v>147</v>
      </c>
    </row>
    <row r="414" s="13" customFormat="1">
      <c r="A414" s="13"/>
      <c r="B414" s="225"/>
      <c r="C414" s="226"/>
      <c r="D414" s="227" t="s">
        <v>158</v>
      </c>
      <c r="E414" s="228" t="s">
        <v>32</v>
      </c>
      <c r="F414" s="229" t="s">
        <v>536</v>
      </c>
      <c r="G414" s="226"/>
      <c r="H414" s="230">
        <v>857</v>
      </c>
      <c r="I414" s="231"/>
      <c r="J414" s="226"/>
      <c r="K414" s="226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158</v>
      </c>
      <c r="AU414" s="236" t="s">
        <v>21</v>
      </c>
      <c r="AV414" s="13" t="s">
        <v>21</v>
      </c>
      <c r="AW414" s="13" t="s">
        <v>41</v>
      </c>
      <c r="AX414" s="13" t="s">
        <v>82</v>
      </c>
      <c r="AY414" s="236" t="s">
        <v>147</v>
      </c>
    </row>
    <row r="415" s="14" customFormat="1">
      <c r="A415" s="14"/>
      <c r="B415" s="237"/>
      <c r="C415" s="238"/>
      <c r="D415" s="227" t="s">
        <v>158</v>
      </c>
      <c r="E415" s="239" t="s">
        <v>32</v>
      </c>
      <c r="F415" s="240" t="s">
        <v>537</v>
      </c>
      <c r="G415" s="238"/>
      <c r="H415" s="239" t="s">
        <v>32</v>
      </c>
      <c r="I415" s="241"/>
      <c r="J415" s="238"/>
      <c r="K415" s="238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158</v>
      </c>
      <c r="AU415" s="246" t="s">
        <v>21</v>
      </c>
      <c r="AV415" s="14" t="s">
        <v>90</v>
      </c>
      <c r="AW415" s="14" t="s">
        <v>41</v>
      </c>
      <c r="AX415" s="14" t="s">
        <v>82</v>
      </c>
      <c r="AY415" s="246" t="s">
        <v>147</v>
      </c>
    </row>
    <row r="416" s="14" customFormat="1">
      <c r="A416" s="14"/>
      <c r="B416" s="237"/>
      <c r="C416" s="238"/>
      <c r="D416" s="227" t="s">
        <v>158</v>
      </c>
      <c r="E416" s="239" t="s">
        <v>32</v>
      </c>
      <c r="F416" s="240" t="s">
        <v>167</v>
      </c>
      <c r="G416" s="238"/>
      <c r="H416" s="239" t="s">
        <v>32</v>
      </c>
      <c r="I416" s="241"/>
      <c r="J416" s="238"/>
      <c r="K416" s="238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158</v>
      </c>
      <c r="AU416" s="246" t="s">
        <v>21</v>
      </c>
      <c r="AV416" s="14" t="s">
        <v>90</v>
      </c>
      <c r="AW416" s="14" t="s">
        <v>41</v>
      </c>
      <c r="AX416" s="14" t="s">
        <v>82</v>
      </c>
      <c r="AY416" s="246" t="s">
        <v>147</v>
      </c>
    </row>
    <row r="417" s="15" customFormat="1">
      <c r="A417" s="15"/>
      <c r="B417" s="247"/>
      <c r="C417" s="248"/>
      <c r="D417" s="227" t="s">
        <v>158</v>
      </c>
      <c r="E417" s="249" t="s">
        <v>32</v>
      </c>
      <c r="F417" s="250" t="s">
        <v>161</v>
      </c>
      <c r="G417" s="248"/>
      <c r="H417" s="251">
        <v>4767</v>
      </c>
      <c r="I417" s="252"/>
      <c r="J417" s="248"/>
      <c r="K417" s="248"/>
      <c r="L417" s="253"/>
      <c r="M417" s="254"/>
      <c r="N417" s="255"/>
      <c r="O417" s="255"/>
      <c r="P417" s="255"/>
      <c r="Q417" s="255"/>
      <c r="R417" s="255"/>
      <c r="S417" s="255"/>
      <c r="T417" s="256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7" t="s">
        <v>158</v>
      </c>
      <c r="AU417" s="257" t="s">
        <v>21</v>
      </c>
      <c r="AV417" s="15" t="s">
        <v>154</v>
      </c>
      <c r="AW417" s="15" t="s">
        <v>41</v>
      </c>
      <c r="AX417" s="15" t="s">
        <v>90</v>
      </c>
      <c r="AY417" s="257" t="s">
        <v>147</v>
      </c>
    </row>
    <row r="418" s="2" customFormat="1" ht="16.5" customHeight="1">
      <c r="A418" s="41"/>
      <c r="B418" s="42"/>
      <c r="C418" s="207" t="s">
        <v>209</v>
      </c>
      <c r="D418" s="207" t="s">
        <v>149</v>
      </c>
      <c r="E418" s="208" t="s">
        <v>538</v>
      </c>
      <c r="F418" s="209" t="s">
        <v>539</v>
      </c>
      <c r="G418" s="210" t="s">
        <v>152</v>
      </c>
      <c r="H418" s="211">
        <v>3812.96</v>
      </c>
      <c r="I418" s="212"/>
      <c r="J418" s="213">
        <f>ROUND(I418*H418,2)</f>
        <v>0</v>
      </c>
      <c r="K418" s="209" t="s">
        <v>32</v>
      </c>
      <c r="L418" s="47"/>
      <c r="M418" s="214" t="s">
        <v>32</v>
      </c>
      <c r="N418" s="215" t="s">
        <v>53</v>
      </c>
      <c r="O418" s="87"/>
      <c r="P418" s="216">
        <f>O418*H418</f>
        <v>0</v>
      </c>
      <c r="Q418" s="216">
        <v>0</v>
      </c>
      <c r="R418" s="216">
        <f>Q418*H418</f>
        <v>0</v>
      </c>
      <c r="S418" s="216">
        <v>0</v>
      </c>
      <c r="T418" s="217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18" t="s">
        <v>154</v>
      </c>
      <c r="AT418" s="218" t="s">
        <v>149</v>
      </c>
      <c r="AU418" s="218" t="s">
        <v>21</v>
      </c>
      <c r="AY418" s="19" t="s">
        <v>147</v>
      </c>
      <c r="BE418" s="219">
        <f>IF(N418="základní",J418,0)</f>
        <v>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19" t="s">
        <v>90</v>
      </c>
      <c r="BK418" s="219">
        <f>ROUND(I418*H418,2)</f>
        <v>0</v>
      </c>
      <c r="BL418" s="19" t="s">
        <v>154</v>
      </c>
      <c r="BM418" s="218" t="s">
        <v>540</v>
      </c>
    </row>
    <row r="419" s="13" customFormat="1">
      <c r="A419" s="13"/>
      <c r="B419" s="225"/>
      <c r="C419" s="226"/>
      <c r="D419" s="227" t="s">
        <v>158</v>
      </c>
      <c r="E419" s="228" t="s">
        <v>32</v>
      </c>
      <c r="F419" s="229" t="s">
        <v>541</v>
      </c>
      <c r="G419" s="226"/>
      <c r="H419" s="230">
        <v>3812.96</v>
      </c>
      <c r="I419" s="231"/>
      <c r="J419" s="226"/>
      <c r="K419" s="226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158</v>
      </c>
      <c r="AU419" s="236" t="s">
        <v>21</v>
      </c>
      <c r="AV419" s="13" t="s">
        <v>21</v>
      </c>
      <c r="AW419" s="13" t="s">
        <v>41</v>
      </c>
      <c r="AX419" s="13" t="s">
        <v>82</v>
      </c>
      <c r="AY419" s="236" t="s">
        <v>147</v>
      </c>
    </row>
    <row r="420" s="14" customFormat="1">
      <c r="A420" s="14"/>
      <c r="B420" s="237"/>
      <c r="C420" s="238"/>
      <c r="D420" s="227" t="s">
        <v>158</v>
      </c>
      <c r="E420" s="239" t="s">
        <v>32</v>
      </c>
      <c r="F420" s="240" t="s">
        <v>542</v>
      </c>
      <c r="G420" s="238"/>
      <c r="H420" s="239" t="s">
        <v>32</v>
      </c>
      <c r="I420" s="241"/>
      <c r="J420" s="238"/>
      <c r="K420" s="238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158</v>
      </c>
      <c r="AU420" s="246" t="s">
        <v>21</v>
      </c>
      <c r="AV420" s="14" t="s">
        <v>90</v>
      </c>
      <c r="AW420" s="14" t="s">
        <v>41</v>
      </c>
      <c r="AX420" s="14" t="s">
        <v>82</v>
      </c>
      <c r="AY420" s="246" t="s">
        <v>147</v>
      </c>
    </row>
    <row r="421" s="15" customFormat="1">
      <c r="A421" s="15"/>
      <c r="B421" s="247"/>
      <c r="C421" s="248"/>
      <c r="D421" s="227" t="s">
        <v>158</v>
      </c>
      <c r="E421" s="249" t="s">
        <v>32</v>
      </c>
      <c r="F421" s="250" t="s">
        <v>161</v>
      </c>
      <c r="G421" s="248"/>
      <c r="H421" s="251">
        <v>3812.96</v>
      </c>
      <c r="I421" s="252"/>
      <c r="J421" s="248"/>
      <c r="K421" s="248"/>
      <c r="L421" s="253"/>
      <c r="M421" s="254"/>
      <c r="N421" s="255"/>
      <c r="O421" s="255"/>
      <c r="P421" s="255"/>
      <c r="Q421" s="255"/>
      <c r="R421" s="255"/>
      <c r="S421" s="255"/>
      <c r="T421" s="256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7" t="s">
        <v>158</v>
      </c>
      <c r="AU421" s="257" t="s">
        <v>21</v>
      </c>
      <c r="AV421" s="15" t="s">
        <v>154</v>
      </c>
      <c r="AW421" s="15" t="s">
        <v>41</v>
      </c>
      <c r="AX421" s="15" t="s">
        <v>90</v>
      </c>
      <c r="AY421" s="257" t="s">
        <v>147</v>
      </c>
    </row>
    <row r="422" s="2" customFormat="1" ht="16.5" customHeight="1">
      <c r="A422" s="41"/>
      <c r="B422" s="42"/>
      <c r="C422" s="207" t="s">
        <v>543</v>
      </c>
      <c r="D422" s="207" t="s">
        <v>149</v>
      </c>
      <c r="E422" s="208" t="s">
        <v>544</v>
      </c>
      <c r="F422" s="209" t="s">
        <v>545</v>
      </c>
      <c r="G422" s="210" t="s">
        <v>152</v>
      </c>
      <c r="H422" s="211">
        <v>600</v>
      </c>
      <c r="I422" s="212"/>
      <c r="J422" s="213">
        <f>ROUND(I422*H422,2)</f>
        <v>0</v>
      </c>
      <c r="K422" s="209" t="s">
        <v>32</v>
      </c>
      <c r="L422" s="47"/>
      <c r="M422" s="214" t="s">
        <v>32</v>
      </c>
      <c r="N422" s="215" t="s">
        <v>53</v>
      </c>
      <c r="O422" s="87"/>
      <c r="P422" s="216">
        <f>O422*H422</f>
        <v>0</v>
      </c>
      <c r="Q422" s="216">
        <v>0</v>
      </c>
      <c r="R422" s="216">
        <f>Q422*H422</f>
        <v>0</v>
      </c>
      <c r="S422" s="216">
        <v>0</v>
      </c>
      <c r="T422" s="217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8" t="s">
        <v>154</v>
      </c>
      <c r="AT422" s="218" t="s">
        <v>149</v>
      </c>
      <c r="AU422" s="218" t="s">
        <v>21</v>
      </c>
      <c r="AY422" s="19" t="s">
        <v>147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19" t="s">
        <v>90</v>
      </c>
      <c r="BK422" s="219">
        <f>ROUND(I422*H422,2)</f>
        <v>0</v>
      </c>
      <c r="BL422" s="19" t="s">
        <v>154</v>
      </c>
      <c r="BM422" s="218" t="s">
        <v>546</v>
      </c>
    </row>
    <row r="423" s="13" customFormat="1">
      <c r="A423" s="13"/>
      <c r="B423" s="225"/>
      <c r="C423" s="226"/>
      <c r="D423" s="227" t="s">
        <v>158</v>
      </c>
      <c r="E423" s="228" t="s">
        <v>32</v>
      </c>
      <c r="F423" s="229" t="s">
        <v>189</v>
      </c>
      <c r="G423" s="226"/>
      <c r="H423" s="230">
        <v>600</v>
      </c>
      <c r="I423" s="231"/>
      <c r="J423" s="226"/>
      <c r="K423" s="226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158</v>
      </c>
      <c r="AU423" s="236" t="s">
        <v>21</v>
      </c>
      <c r="AV423" s="13" t="s">
        <v>21</v>
      </c>
      <c r="AW423" s="13" t="s">
        <v>41</v>
      </c>
      <c r="AX423" s="13" t="s">
        <v>82</v>
      </c>
      <c r="AY423" s="236" t="s">
        <v>147</v>
      </c>
    </row>
    <row r="424" s="14" customFormat="1">
      <c r="A424" s="14"/>
      <c r="B424" s="237"/>
      <c r="C424" s="238"/>
      <c r="D424" s="227" t="s">
        <v>158</v>
      </c>
      <c r="E424" s="239" t="s">
        <v>32</v>
      </c>
      <c r="F424" s="240" t="s">
        <v>167</v>
      </c>
      <c r="G424" s="238"/>
      <c r="H424" s="239" t="s">
        <v>32</v>
      </c>
      <c r="I424" s="241"/>
      <c r="J424" s="238"/>
      <c r="K424" s="238"/>
      <c r="L424" s="242"/>
      <c r="M424" s="243"/>
      <c r="N424" s="244"/>
      <c r="O424" s="244"/>
      <c r="P424" s="244"/>
      <c r="Q424" s="244"/>
      <c r="R424" s="244"/>
      <c r="S424" s="244"/>
      <c r="T424" s="24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6" t="s">
        <v>158</v>
      </c>
      <c r="AU424" s="246" t="s">
        <v>21</v>
      </c>
      <c r="AV424" s="14" t="s">
        <v>90</v>
      </c>
      <c r="AW424" s="14" t="s">
        <v>41</v>
      </c>
      <c r="AX424" s="14" t="s">
        <v>82</v>
      </c>
      <c r="AY424" s="246" t="s">
        <v>147</v>
      </c>
    </row>
    <row r="425" s="15" customFormat="1">
      <c r="A425" s="15"/>
      <c r="B425" s="247"/>
      <c r="C425" s="248"/>
      <c r="D425" s="227" t="s">
        <v>158</v>
      </c>
      <c r="E425" s="249" t="s">
        <v>32</v>
      </c>
      <c r="F425" s="250" t="s">
        <v>161</v>
      </c>
      <c r="G425" s="248"/>
      <c r="H425" s="251">
        <v>600</v>
      </c>
      <c r="I425" s="252"/>
      <c r="J425" s="248"/>
      <c r="K425" s="248"/>
      <c r="L425" s="253"/>
      <c r="M425" s="254"/>
      <c r="N425" s="255"/>
      <c r="O425" s="255"/>
      <c r="P425" s="255"/>
      <c r="Q425" s="255"/>
      <c r="R425" s="255"/>
      <c r="S425" s="255"/>
      <c r="T425" s="256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7" t="s">
        <v>158</v>
      </c>
      <c r="AU425" s="257" t="s">
        <v>21</v>
      </c>
      <c r="AV425" s="15" t="s">
        <v>154</v>
      </c>
      <c r="AW425" s="15" t="s">
        <v>41</v>
      </c>
      <c r="AX425" s="15" t="s">
        <v>90</v>
      </c>
      <c r="AY425" s="257" t="s">
        <v>147</v>
      </c>
    </row>
    <row r="426" s="2" customFormat="1" ht="24.15" customHeight="1">
      <c r="A426" s="41"/>
      <c r="B426" s="42"/>
      <c r="C426" s="207" t="s">
        <v>547</v>
      </c>
      <c r="D426" s="207" t="s">
        <v>149</v>
      </c>
      <c r="E426" s="208" t="s">
        <v>548</v>
      </c>
      <c r="F426" s="209" t="s">
        <v>549</v>
      </c>
      <c r="G426" s="210" t="s">
        <v>152</v>
      </c>
      <c r="H426" s="211">
        <v>3837</v>
      </c>
      <c r="I426" s="212"/>
      <c r="J426" s="213">
        <f>ROUND(I426*H426,2)</f>
        <v>0</v>
      </c>
      <c r="K426" s="209" t="s">
        <v>32</v>
      </c>
      <c r="L426" s="47"/>
      <c r="M426" s="214" t="s">
        <v>32</v>
      </c>
      <c r="N426" s="215" t="s">
        <v>53</v>
      </c>
      <c r="O426" s="87"/>
      <c r="P426" s="216">
        <f>O426*H426</f>
        <v>0</v>
      </c>
      <c r="Q426" s="216">
        <v>0</v>
      </c>
      <c r="R426" s="216">
        <f>Q426*H426</f>
        <v>0</v>
      </c>
      <c r="S426" s="216">
        <v>0</v>
      </c>
      <c r="T426" s="217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8" t="s">
        <v>154</v>
      </c>
      <c r="AT426" s="218" t="s">
        <v>149</v>
      </c>
      <c r="AU426" s="218" t="s">
        <v>21</v>
      </c>
      <c r="AY426" s="19" t="s">
        <v>147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19" t="s">
        <v>90</v>
      </c>
      <c r="BK426" s="219">
        <f>ROUND(I426*H426,2)</f>
        <v>0</v>
      </c>
      <c r="BL426" s="19" t="s">
        <v>154</v>
      </c>
      <c r="BM426" s="218" t="s">
        <v>550</v>
      </c>
    </row>
    <row r="427" s="13" customFormat="1">
      <c r="A427" s="13"/>
      <c r="B427" s="225"/>
      <c r="C427" s="226"/>
      <c r="D427" s="227" t="s">
        <v>158</v>
      </c>
      <c r="E427" s="228" t="s">
        <v>32</v>
      </c>
      <c r="F427" s="229" t="s">
        <v>551</v>
      </c>
      <c r="G427" s="226"/>
      <c r="H427" s="230">
        <v>3618</v>
      </c>
      <c r="I427" s="231"/>
      <c r="J427" s="226"/>
      <c r="K427" s="226"/>
      <c r="L427" s="232"/>
      <c r="M427" s="233"/>
      <c r="N427" s="234"/>
      <c r="O427" s="234"/>
      <c r="P427" s="234"/>
      <c r="Q427" s="234"/>
      <c r="R427" s="234"/>
      <c r="S427" s="234"/>
      <c r="T427" s="23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6" t="s">
        <v>158</v>
      </c>
      <c r="AU427" s="236" t="s">
        <v>21</v>
      </c>
      <c r="AV427" s="13" t="s">
        <v>21</v>
      </c>
      <c r="AW427" s="13" t="s">
        <v>41</v>
      </c>
      <c r="AX427" s="13" t="s">
        <v>82</v>
      </c>
      <c r="AY427" s="236" t="s">
        <v>147</v>
      </c>
    </row>
    <row r="428" s="14" customFormat="1">
      <c r="A428" s="14"/>
      <c r="B428" s="237"/>
      <c r="C428" s="238"/>
      <c r="D428" s="227" t="s">
        <v>158</v>
      </c>
      <c r="E428" s="239" t="s">
        <v>32</v>
      </c>
      <c r="F428" s="240" t="s">
        <v>552</v>
      </c>
      <c r="G428" s="238"/>
      <c r="H428" s="239" t="s">
        <v>32</v>
      </c>
      <c r="I428" s="241"/>
      <c r="J428" s="238"/>
      <c r="K428" s="238"/>
      <c r="L428" s="242"/>
      <c r="M428" s="243"/>
      <c r="N428" s="244"/>
      <c r="O428" s="244"/>
      <c r="P428" s="244"/>
      <c r="Q428" s="244"/>
      <c r="R428" s="244"/>
      <c r="S428" s="244"/>
      <c r="T428" s="24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6" t="s">
        <v>158</v>
      </c>
      <c r="AU428" s="246" t="s">
        <v>21</v>
      </c>
      <c r="AV428" s="14" t="s">
        <v>90</v>
      </c>
      <c r="AW428" s="14" t="s">
        <v>41</v>
      </c>
      <c r="AX428" s="14" t="s">
        <v>82</v>
      </c>
      <c r="AY428" s="246" t="s">
        <v>147</v>
      </c>
    </row>
    <row r="429" s="13" customFormat="1">
      <c r="A429" s="13"/>
      <c r="B429" s="225"/>
      <c r="C429" s="226"/>
      <c r="D429" s="227" t="s">
        <v>158</v>
      </c>
      <c r="E429" s="228" t="s">
        <v>32</v>
      </c>
      <c r="F429" s="229" t="s">
        <v>458</v>
      </c>
      <c r="G429" s="226"/>
      <c r="H429" s="230">
        <v>219</v>
      </c>
      <c r="I429" s="231"/>
      <c r="J429" s="226"/>
      <c r="K429" s="226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158</v>
      </c>
      <c r="AU429" s="236" t="s">
        <v>21</v>
      </c>
      <c r="AV429" s="13" t="s">
        <v>21</v>
      </c>
      <c r="AW429" s="13" t="s">
        <v>41</v>
      </c>
      <c r="AX429" s="13" t="s">
        <v>82</v>
      </c>
      <c r="AY429" s="236" t="s">
        <v>147</v>
      </c>
    </row>
    <row r="430" s="14" customFormat="1">
      <c r="A430" s="14"/>
      <c r="B430" s="237"/>
      <c r="C430" s="238"/>
      <c r="D430" s="227" t="s">
        <v>158</v>
      </c>
      <c r="E430" s="239" t="s">
        <v>32</v>
      </c>
      <c r="F430" s="240" t="s">
        <v>553</v>
      </c>
      <c r="G430" s="238"/>
      <c r="H430" s="239" t="s">
        <v>32</v>
      </c>
      <c r="I430" s="241"/>
      <c r="J430" s="238"/>
      <c r="K430" s="238"/>
      <c r="L430" s="242"/>
      <c r="M430" s="243"/>
      <c r="N430" s="244"/>
      <c r="O430" s="244"/>
      <c r="P430" s="244"/>
      <c r="Q430" s="244"/>
      <c r="R430" s="244"/>
      <c r="S430" s="244"/>
      <c r="T430" s="24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6" t="s">
        <v>158</v>
      </c>
      <c r="AU430" s="246" t="s">
        <v>21</v>
      </c>
      <c r="AV430" s="14" t="s">
        <v>90</v>
      </c>
      <c r="AW430" s="14" t="s">
        <v>41</v>
      </c>
      <c r="AX430" s="14" t="s">
        <v>82</v>
      </c>
      <c r="AY430" s="246" t="s">
        <v>147</v>
      </c>
    </row>
    <row r="431" s="14" customFormat="1">
      <c r="A431" s="14"/>
      <c r="B431" s="237"/>
      <c r="C431" s="238"/>
      <c r="D431" s="227" t="s">
        <v>158</v>
      </c>
      <c r="E431" s="239" t="s">
        <v>32</v>
      </c>
      <c r="F431" s="240" t="s">
        <v>167</v>
      </c>
      <c r="G431" s="238"/>
      <c r="H431" s="239" t="s">
        <v>32</v>
      </c>
      <c r="I431" s="241"/>
      <c r="J431" s="238"/>
      <c r="K431" s="238"/>
      <c r="L431" s="242"/>
      <c r="M431" s="243"/>
      <c r="N431" s="244"/>
      <c r="O431" s="244"/>
      <c r="P431" s="244"/>
      <c r="Q431" s="244"/>
      <c r="R431" s="244"/>
      <c r="S431" s="244"/>
      <c r="T431" s="24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6" t="s">
        <v>158</v>
      </c>
      <c r="AU431" s="246" t="s">
        <v>21</v>
      </c>
      <c r="AV431" s="14" t="s">
        <v>90</v>
      </c>
      <c r="AW431" s="14" t="s">
        <v>41</v>
      </c>
      <c r="AX431" s="14" t="s">
        <v>82</v>
      </c>
      <c r="AY431" s="246" t="s">
        <v>147</v>
      </c>
    </row>
    <row r="432" s="15" customFormat="1">
      <c r="A432" s="15"/>
      <c r="B432" s="247"/>
      <c r="C432" s="248"/>
      <c r="D432" s="227" t="s">
        <v>158</v>
      </c>
      <c r="E432" s="249" t="s">
        <v>32</v>
      </c>
      <c r="F432" s="250" t="s">
        <v>161</v>
      </c>
      <c r="G432" s="248"/>
      <c r="H432" s="251">
        <v>3837</v>
      </c>
      <c r="I432" s="252"/>
      <c r="J432" s="248"/>
      <c r="K432" s="248"/>
      <c r="L432" s="253"/>
      <c r="M432" s="254"/>
      <c r="N432" s="255"/>
      <c r="O432" s="255"/>
      <c r="P432" s="255"/>
      <c r="Q432" s="255"/>
      <c r="R432" s="255"/>
      <c r="S432" s="255"/>
      <c r="T432" s="256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7" t="s">
        <v>158</v>
      </c>
      <c r="AU432" s="257" t="s">
        <v>21</v>
      </c>
      <c r="AV432" s="15" t="s">
        <v>154</v>
      </c>
      <c r="AW432" s="15" t="s">
        <v>41</v>
      </c>
      <c r="AX432" s="15" t="s">
        <v>90</v>
      </c>
      <c r="AY432" s="257" t="s">
        <v>147</v>
      </c>
    </row>
    <row r="433" s="2" customFormat="1" ht="24.15" customHeight="1">
      <c r="A433" s="41"/>
      <c r="B433" s="42"/>
      <c r="C433" s="207" t="s">
        <v>554</v>
      </c>
      <c r="D433" s="207" t="s">
        <v>149</v>
      </c>
      <c r="E433" s="208" t="s">
        <v>555</v>
      </c>
      <c r="F433" s="209" t="s">
        <v>556</v>
      </c>
      <c r="G433" s="210" t="s">
        <v>152</v>
      </c>
      <c r="H433" s="211">
        <v>4515</v>
      </c>
      <c r="I433" s="212"/>
      <c r="J433" s="213">
        <f>ROUND(I433*H433,2)</f>
        <v>0</v>
      </c>
      <c r="K433" s="209" t="s">
        <v>32</v>
      </c>
      <c r="L433" s="47"/>
      <c r="M433" s="214" t="s">
        <v>32</v>
      </c>
      <c r="N433" s="215" t="s">
        <v>53</v>
      </c>
      <c r="O433" s="87"/>
      <c r="P433" s="216">
        <f>O433*H433</f>
        <v>0</v>
      </c>
      <c r="Q433" s="216">
        <v>0</v>
      </c>
      <c r="R433" s="216">
        <f>Q433*H433</f>
        <v>0</v>
      </c>
      <c r="S433" s="216">
        <v>0</v>
      </c>
      <c r="T433" s="217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18" t="s">
        <v>154</v>
      </c>
      <c r="AT433" s="218" t="s">
        <v>149</v>
      </c>
      <c r="AU433" s="218" t="s">
        <v>21</v>
      </c>
      <c r="AY433" s="19" t="s">
        <v>147</v>
      </c>
      <c r="BE433" s="219">
        <f>IF(N433="základní",J433,0)</f>
        <v>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19" t="s">
        <v>90</v>
      </c>
      <c r="BK433" s="219">
        <f>ROUND(I433*H433,2)</f>
        <v>0</v>
      </c>
      <c r="BL433" s="19" t="s">
        <v>154</v>
      </c>
      <c r="BM433" s="218" t="s">
        <v>557</v>
      </c>
    </row>
    <row r="434" s="13" customFormat="1">
      <c r="A434" s="13"/>
      <c r="B434" s="225"/>
      <c r="C434" s="226"/>
      <c r="D434" s="227" t="s">
        <v>158</v>
      </c>
      <c r="E434" s="228" t="s">
        <v>32</v>
      </c>
      <c r="F434" s="229" t="s">
        <v>520</v>
      </c>
      <c r="G434" s="226"/>
      <c r="H434" s="230">
        <v>3684</v>
      </c>
      <c r="I434" s="231"/>
      <c r="J434" s="226"/>
      <c r="K434" s="226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158</v>
      </c>
      <c r="AU434" s="236" t="s">
        <v>21</v>
      </c>
      <c r="AV434" s="13" t="s">
        <v>21</v>
      </c>
      <c r="AW434" s="13" t="s">
        <v>41</v>
      </c>
      <c r="AX434" s="13" t="s">
        <v>82</v>
      </c>
      <c r="AY434" s="236" t="s">
        <v>147</v>
      </c>
    </row>
    <row r="435" s="14" customFormat="1">
      <c r="A435" s="14"/>
      <c r="B435" s="237"/>
      <c r="C435" s="238"/>
      <c r="D435" s="227" t="s">
        <v>158</v>
      </c>
      <c r="E435" s="239" t="s">
        <v>32</v>
      </c>
      <c r="F435" s="240" t="s">
        <v>521</v>
      </c>
      <c r="G435" s="238"/>
      <c r="H435" s="239" t="s">
        <v>32</v>
      </c>
      <c r="I435" s="241"/>
      <c r="J435" s="238"/>
      <c r="K435" s="238"/>
      <c r="L435" s="242"/>
      <c r="M435" s="243"/>
      <c r="N435" s="244"/>
      <c r="O435" s="244"/>
      <c r="P435" s="244"/>
      <c r="Q435" s="244"/>
      <c r="R435" s="244"/>
      <c r="S435" s="244"/>
      <c r="T435" s="24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6" t="s">
        <v>158</v>
      </c>
      <c r="AU435" s="246" t="s">
        <v>21</v>
      </c>
      <c r="AV435" s="14" t="s">
        <v>90</v>
      </c>
      <c r="AW435" s="14" t="s">
        <v>41</v>
      </c>
      <c r="AX435" s="14" t="s">
        <v>82</v>
      </c>
      <c r="AY435" s="246" t="s">
        <v>147</v>
      </c>
    </row>
    <row r="436" s="13" customFormat="1">
      <c r="A436" s="13"/>
      <c r="B436" s="225"/>
      <c r="C436" s="226"/>
      <c r="D436" s="227" t="s">
        <v>158</v>
      </c>
      <c r="E436" s="228" t="s">
        <v>32</v>
      </c>
      <c r="F436" s="229" t="s">
        <v>197</v>
      </c>
      <c r="G436" s="226"/>
      <c r="H436" s="230">
        <v>831</v>
      </c>
      <c r="I436" s="231"/>
      <c r="J436" s="226"/>
      <c r="K436" s="226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158</v>
      </c>
      <c r="AU436" s="236" t="s">
        <v>21</v>
      </c>
      <c r="AV436" s="13" t="s">
        <v>21</v>
      </c>
      <c r="AW436" s="13" t="s">
        <v>41</v>
      </c>
      <c r="AX436" s="13" t="s">
        <v>82</v>
      </c>
      <c r="AY436" s="236" t="s">
        <v>147</v>
      </c>
    </row>
    <row r="437" s="14" customFormat="1">
      <c r="A437" s="14"/>
      <c r="B437" s="237"/>
      <c r="C437" s="238"/>
      <c r="D437" s="227" t="s">
        <v>158</v>
      </c>
      <c r="E437" s="239" t="s">
        <v>32</v>
      </c>
      <c r="F437" s="240" t="s">
        <v>558</v>
      </c>
      <c r="G437" s="238"/>
      <c r="H437" s="239" t="s">
        <v>32</v>
      </c>
      <c r="I437" s="241"/>
      <c r="J437" s="238"/>
      <c r="K437" s="238"/>
      <c r="L437" s="242"/>
      <c r="M437" s="243"/>
      <c r="N437" s="244"/>
      <c r="O437" s="244"/>
      <c r="P437" s="244"/>
      <c r="Q437" s="244"/>
      <c r="R437" s="244"/>
      <c r="S437" s="244"/>
      <c r="T437" s="24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6" t="s">
        <v>158</v>
      </c>
      <c r="AU437" s="246" t="s">
        <v>21</v>
      </c>
      <c r="AV437" s="14" t="s">
        <v>90</v>
      </c>
      <c r="AW437" s="14" t="s">
        <v>41</v>
      </c>
      <c r="AX437" s="14" t="s">
        <v>82</v>
      </c>
      <c r="AY437" s="246" t="s">
        <v>147</v>
      </c>
    </row>
    <row r="438" s="14" customFormat="1">
      <c r="A438" s="14"/>
      <c r="B438" s="237"/>
      <c r="C438" s="238"/>
      <c r="D438" s="227" t="s">
        <v>158</v>
      </c>
      <c r="E438" s="239" t="s">
        <v>32</v>
      </c>
      <c r="F438" s="240" t="s">
        <v>167</v>
      </c>
      <c r="G438" s="238"/>
      <c r="H438" s="239" t="s">
        <v>32</v>
      </c>
      <c r="I438" s="241"/>
      <c r="J438" s="238"/>
      <c r="K438" s="238"/>
      <c r="L438" s="242"/>
      <c r="M438" s="243"/>
      <c r="N438" s="244"/>
      <c r="O438" s="244"/>
      <c r="P438" s="244"/>
      <c r="Q438" s="244"/>
      <c r="R438" s="244"/>
      <c r="S438" s="244"/>
      <c r="T438" s="24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6" t="s">
        <v>158</v>
      </c>
      <c r="AU438" s="246" t="s">
        <v>21</v>
      </c>
      <c r="AV438" s="14" t="s">
        <v>90</v>
      </c>
      <c r="AW438" s="14" t="s">
        <v>41</v>
      </c>
      <c r="AX438" s="14" t="s">
        <v>82</v>
      </c>
      <c r="AY438" s="246" t="s">
        <v>147</v>
      </c>
    </row>
    <row r="439" s="15" customFormat="1">
      <c r="A439" s="15"/>
      <c r="B439" s="247"/>
      <c r="C439" s="248"/>
      <c r="D439" s="227" t="s">
        <v>158</v>
      </c>
      <c r="E439" s="249" t="s">
        <v>32</v>
      </c>
      <c r="F439" s="250" t="s">
        <v>161</v>
      </c>
      <c r="G439" s="248"/>
      <c r="H439" s="251">
        <v>4515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7" t="s">
        <v>158</v>
      </c>
      <c r="AU439" s="257" t="s">
        <v>21</v>
      </c>
      <c r="AV439" s="15" t="s">
        <v>154</v>
      </c>
      <c r="AW439" s="15" t="s">
        <v>41</v>
      </c>
      <c r="AX439" s="15" t="s">
        <v>90</v>
      </c>
      <c r="AY439" s="257" t="s">
        <v>147</v>
      </c>
    </row>
    <row r="440" s="2" customFormat="1" ht="24.15" customHeight="1">
      <c r="A440" s="41"/>
      <c r="B440" s="42"/>
      <c r="C440" s="207" t="s">
        <v>559</v>
      </c>
      <c r="D440" s="207" t="s">
        <v>149</v>
      </c>
      <c r="E440" s="208" t="s">
        <v>560</v>
      </c>
      <c r="F440" s="209" t="s">
        <v>561</v>
      </c>
      <c r="G440" s="210" t="s">
        <v>152</v>
      </c>
      <c r="H440" s="211">
        <v>4767</v>
      </c>
      <c r="I440" s="212"/>
      <c r="J440" s="213">
        <f>ROUND(I440*H440,2)</f>
        <v>0</v>
      </c>
      <c r="K440" s="209" t="s">
        <v>32</v>
      </c>
      <c r="L440" s="47"/>
      <c r="M440" s="214" t="s">
        <v>32</v>
      </c>
      <c r="N440" s="215" t="s">
        <v>53</v>
      </c>
      <c r="O440" s="87"/>
      <c r="P440" s="216">
        <f>O440*H440</f>
        <v>0</v>
      </c>
      <c r="Q440" s="216">
        <v>0</v>
      </c>
      <c r="R440" s="216">
        <f>Q440*H440</f>
        <v>0</v>
      </c>
      <c r="S440" s="216">
        <v>0</v>
      </c>
      <c r="T440" s="217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18" t="s">
        <v>154</v>
      </c>
      <c r="AT440" s="218" t="s">
        <v>149</v>
      </c>
      <c r="AU440" s="218" t="s">
        <v>21</v>
      </c>
      <c r="AY440" s="19" t="s">
        <v>147</v>
      </c>
      <c r="BE440" s="219">
        <f>IF(N440="základní",J440,0)</f>
        <v>0</v>
      </c>
      <c r="BF440" s="219">
        <f>IF(N440="snížená",J440,0)</f>
        <v>0</v>
      </c>
      <c r="BG440" s="219">
        <f>IF(N440="zákl. přenesená",J440,0)</f>
        <v>0</v>
      </c>
      <c r="BH440" s="219">
        <f>IF(N440="sníž. přenesená",J440,0)</f>
        <v>0</v>
      </c>
      <c r="BI440" s="219">
        <f>IF(N440="nulová",J440,0)</f>
        <v>0</v>
      </c>
      <c r="BJ440" s="19" t="s">
        <v>90</v>
      </c>
      <c r="BK440" s="219">
        <f>ROUND(I440*H440,2)</f>
        <v>0</v>
      </c>
      <c r="BL440" s="19" t="s">
        <v>154</v>
      </c>
      <c r="BM440" s="218" t="s">
        <v>562</v>
      </c>
    </row>
    <row r="441" s="13" customFormat="1">
      <c r="A441" s="13"/>
      <c r="B441" s="225"/>
      <c r="C441" s="226"/>
      <c r="D441" s="227" t="s">
        <v>158</v>
      </c>
      <c r="E441" s="228" t="s">
        <v>32</v>
      </c>
      <c r="F441" s="229" t="s">
        <v>535</v>
      </c>
      <c r="G441" s="226"/>
      <c r="H441" s="230">
        <v>3910</v>
      </c>
      <c r="I441" s="231"/>
      <c r="J441" s="226"/>
      <c r="K441" s="226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158</v>
      </c>
      <c r="AU441" s="236" t="s">
        <v>21</v>
      </c>
      <c r="AV441" s="13" t="s">
        <v>21</v>
      </c>
      <c r="AW441" s="13" t="s">
        <v>41</v>
      </c>
      <c r="AX441" s="13" t="s">
        <v>82</v>
      </c>
      <c r="AY441" s="236" t="s">
        <v>147</v>
      </c>
    </row>
    <row r="442" s="14" customFormat="1">
      <c r="A442" s="14"/>
      <c r="B442" s="237"/>
      <c r="C442" s="238"/>
      <c r="D442" s="227" t="s">
        <v>158</v>
      </c>
      <c r="E442" s="239" t="s">
        <v>32</v>
      </c>
      <c r="F442" s="240" t="s">
        <v>521</v>
      </c>
      <c r="G442" s="238"/>
      <c r="H442" s="239" t="s">
        <v>32</v>
      </c>
      <c r="I442" s="241"/>
      <c r="J442" s="238"/>
      <c r="K442" s="238"/>
      <c r="L442" s="242"/>
      <c r="M442" s="243"/>
      <c r="N442" s="244"/>
      <c r="O442" s="244"/>
      <c r="P442" s="244"/>
      <c r="Q442" s="244"/>
      <c r="R442" s="244"/>
      <c r="S442" s="244"/>
      <c r="T442" s="24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6" t="s">
        <v>158</v>
      </c>
      <c r="AU442" s="246" t="s">
        <v>21</v>
      </c>
      <c r="AV442" s="14" t="s">
        <v>90</v>
      </c>
      <c r="AW442" s="14" t="s">
        <v>41</v>
      </c>
      <c r="AX442" s="14" t="s">
        <v>82</v>
      </c>
      <c r="AY442" s="246" t="s">
        <v>147</v>
      </c>
    </row>
    <row r="443" s="13" customFormat="1">
      <c r="A443" s="13"/>
      <c r="B443" s="225"/>
      <c r="C443" s="226"/>
      <c r="D443" s="227" t="s">
        <v>158</v>
      </c>
      <c r="E443" s="228" t="s">
        <v>32</v>
      </c>
      <c r="F443" s="229" t="s">
        <v>536</v>
      </c>
      <c r="G443" s="226"/>
      <c r="H443" s="230">
        <v>857</v>
      </c>
      <c r="I443" s="231"/>
      <c r="J443" s="226"/>
      <c r="K443" s="226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158</v>
      </c>
      <c r="AU443" s="236" t="s">
        <v>21</v>
      </c>
      <c r="AV443" s="13" t="s">
        <v>21</v>
      </c>
      <c r="AW443" s="13" t="s">
        <v>41</v>
      </c>
      <c r="AX443" s="13" t="s">
        <v>82</v>
      </c>
      <c r="AY443" s="236" t="s">
        <v>147</v>
      </c>
    </row>
    <row r="444" s="14" customFormat="1">
      <c r="A444" s="14"/>
      <c r="B444" s="237"/>
      <c r="C444" s="238"/>
      <c r="D444" s="227" t="s">
        <v>158</v>
      </c>
      <c r="E444" s="239" t="s">
        <v>32</v>
      </c>
      <c r="F444" s="240" t="s">
        <v>522</v>
      </c>
      <c r="G444" s="238"/>
      <c r="H444" s="239" t="s">
        <v>32</v>
      </c>
      <c r="I444" s="241"/>
      <c r="J444" s="238"/>
      <c r="K444" s="238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158</v>
      </c>
      <c r="AU444" s="246" t="s">
        <v>21</v>
      </c>
      <c r="AV444" s="14" t="s">
        <v>90</v>
      </c>
      <c r="AW444" s="14" t="s">
        <v>41</v>
      </c>
      <c r="AX444" s="14" t="s">
        <v>82</v>
      </c>
      <c r="AY444" s="246" t="s">
        <v>147</v>
      </c>
    </row>
    <row r="445" s="14" customFormat="1">
      <c r="A445" s="14"/>
      <c r="B445" s="237"/>
      <c r="C445" s="238"/>
      <c r="D445" s="227" t="s">
        <v>158</v>
      </c>
      <c r="E445" s="239" t="s">
        <v>32</v>
      </c>
      <c r="F445" s="240" t="s">
        <v>167</v>
      </c>
      <c r="G445" s="238"/>
      <c r="H445" s="239" t="s">
        <v>32</v>
      </c>
      <c r="I445" s="241"/>
      <c r="J445" s="238"/>
      <c r="K445" s="238"/>
      <c r="L445" s="242"/>
      <c r="M445" s="243"/>
      <c r="N445" s="244"/>
      <c r="O445" s="244"/>
      <c r="P445" s="244"/>
      <c r="Q445" s="244"/>
      <c r="R445" s="244"/>
      <c r="S445" s="244"/>
      <c r="T445" s="24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6" t="s">
        <v>158</v>
      </c>
      <c r="AU445" s="246" t="s">
        <v>21</v>
      </c>
      <c r="AV445" s="14" t="s">
        <v>90</v>
      </c>
      <c r="AW445" s="14" t="s">
        <v>41</v>
      </c>
      <c r="AX445" s="14" t="s">
        <v>82</v>
      </c>
      <c r="AY445" s="246" t="s">
        <v>147</v>
      </c>
    </row>
    <row r="446" s="15" customFormat="1">
      <c r="A446" s="15"/>
      <c r="B446" s="247"/>
      <c r="C446" s="248"/>
      <c r="D446" s="227" t="s">
        <v>158</v>
      </c>
      <c r="E446" s="249" t="s">
        <v>32</v>
      </c>
      <c r="F446" s="250" t="s">
        <v>161</v>
      </c>
      <c r="G446" s="248"/>
      <c r="H446" s="251">
        <v>4767</v>
      </c>
      <c r="I446" s="252"/>
      <c r="J446" s="248"/>
      <c r="K446" s="248"/>
      <c r="L446" s="253"/>
      <c r="M446" s="254"/>
      <c r="N446" s="255"/>
      <c r="O446" s="255"/>
      <c r="P446" s="255"/>
      <c r="Q446" s="255"/>
      <c r="R446" s="255"/>
      <c r="S446" s="255"/>
      <c r="T446" s="256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7" t="s">
        <v>158</v>
      </c>
      <c r="AU446" s="257" t="s">
        <v>21</v>
      </c>
      <c r="AV446" s="15" t="s">
        <v>154</v>
      </c>
      <c r="AW446" s="15" t="s">
        <v>41</v>
      </c>
      <c r="AX446" s="15" t="s">
        <v>90</v>
      </c>
      <c r="AY446" s="257" t="s">
        <v>147</v>
      </c>
    </row>
    <row r="447" s="2" customFormat="1" ht="24.15" customHeight="1">
      <c r="A447" s="41"/>
      <c r="B447" s="42"/>
      <c r="C447" s="207" t="s">
        <v>563</v>
      </c>
      <c r="D447" s="207" t="s">
        <v>149</v>
      </c>
      <c r="E447" s="208" t="s">
        <v>564</v>
      </c>
      <c r="F447" s="209" t="s">
        <v>565</v>
      </c>
      <c r="G447" s="210" t="s">
        <v>152</v>
      </c>
      <c r="H447" s="211">
        <v>3747.9699999999998</v>
      </c>
      <c r="I447" s="212"/>
      <c r="J447" s="213">
        <f>ROUND(I447*H447,2)</f>
        <v>0</v>
      </c>
      <c r="K447" s="209" t="s">
        <v>32</v>
      </c>
      <c r="L447" s="47"/>
      <c r="M447" s="214" t="s">
        <v>32</v>
      </c>
      <c r="N447" s="215" t="s">
        <v>53</v>
      </c>
      <c r="O447" s="87"/>
      <c r="P447" s="216">
        <f>O447*H447</f>
        <v>0</v>
      </c>
      <c r="Q447" s="216">
        <v>0</v>
      </c>
      <c r="R447" s="216">
        <f>Q447*H447</f>
        <v>0</v>
      </c>
      <c r="S447" s="216">
        <v>0</v>
      </c>
      <c r="T447" s="21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8" t="s">
        <v>154</v>
      </c>
      <c r="AT447" s="218" t="s">
        <v>149</v>
      </c>
      <c r="AU447" s="218" t="s">
        <v>21</v>
      </c>
      <c r="AY447" s="19" t="s">
        <v>147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19" t="s">
        <v>90</v>
      </c>
      <c r="BK447" s="219">
        <f>ROUND(I447*H447,2)</f>
        <v>0</v>
      </c>
      <c r="BL447" s="19" t="s">
        <v>154</v>
      </c>
      <c r="BM447" s="218" t="s">
        <v>566</v>
      </c>
    </row>
    <row r="448" s="13" customFormat="1">
      <c r="A448" s="13"/>
      <c r="B448" s="225"/>
      <c r="C448" s="226"/>
      <c r="D448" s="227" t="s">
        <v>158</v>
      </c>
      <c r="E448" s="228" t="s">
        <v>32</v>
      </c>
      <c r="F448" s="229" t="s">
        <v>529</v>
      </c>
      <c r="G448" s="226"/>
      <c r="H448" s="230">
        <v>3747.9699999999998</v>
      </c>
      <c r="I448" s="231"/>
      <c r="J448" s="226"/>
      <c r="K448" s="226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158</v>
      </c>
      <c r="AU448" s="236" t="s">
        <v>21</v>
      </c>
      <c r="AV448" s="13" t="s">
        <v>21</v>
      </c>
      <c r="AW448" s="13" t="s">
        <v>41</v>
      </c>
      <c r="AX448" s="13" t="s">
        <v>82</v>
      </c>
      <c r="AY448" s="236" t="s">
        <v>147</v>
      </c>
    </row>
    <row r="449" s="14" customFormat="1">
      <c r="A449" s="14"/>
      <c r="B449" s="237"/>
      <c r="C449" s="238"/>
      <c r="D449" s="227" t="s">
        <v>158</v>
      </c>
      <c r="E449" s="239" t="s">
        <v>32</v>
      </c>
      <c r="F449" s="240" t="s">
        <v>567</v>
      </c>
      <c r="G449" s="238"/>
      <c r="H449" s="239" t="s">
        <v>32</v>
      </c>
      <c r="I449" s="241"/>
      <c r="J449" s="238"/>
      <c r="K449" s="238"/>
      <c r="L449" s="242"/>
      <c r="M449" s="243"/>
      <c r="N449" s="244"/>
      <c r="O449" s="244"/>
      <c r="P449" s="244"/>
      <c r="Q449" s="244"/>
      <c r="R449" s="244"/>
      <c r="S449" s="244"/>
      <c r="T449" s="24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6" t="s">
        <v>158</v>
      </c>
      <c r="AU449" s="246" t="s">
        <v>21</v>
      </c>
      <c r="AV449" s="14" t="s">
        <v>90</v>
      </c>
      <c r="AW449" s="14" t="s">
        <v>41</v>
      </c>
      <c r="AX449" s="14" t="s">
        <v>82</v>
      </c>
      <c r="AY449" s="246" t="s">
        <v>147</v>
      </c>
    </row>
    <row r="450" s="15" customFormat="1">
      <c r="A450" s="15"/>
      <c r="B450" s="247"/>
      <c r="C450" s="248"/>
      <c r="D450" s="227" t="s">
        <v>158</v>
      </c>
      <c r="E450" s="249" t="s">
        <v>32</v>
      </c>
      <c r="F450" s="250" t="s">
        <v>161</v>
      </c>
      <c r="G450" s="248"/>
      <c r="H450" s="251">
        <v>3747.9699999999998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7" t="s">
        <v>158</v>
      </c>
      <c r="AU450" s="257" t="s">
        <v>21</v>
      </c>
      <c r="AV450" s="15" t="s">
        <v>154</v>
      </c>
      <c r="AW450" s="15" t="s">
        <v>41</v>
      </c>
      <c r="AX450" s="15" t="s">
        <v>90</v>
      </c>
      <c r="AY450" s="257" t="s">
        <v>147</v>
      </c>
    </row>
    <row r="451" s="2" customFormat="1" ht="24.15" customHeight="1">
      <c r="A451" s="41"/>
      <c r="B451" s="42"/>
      <c r="C451" s="207" t="s">
        <v>568</v>
      </c>
      <c r="D451" s="207" t="s">
        <v>149</v>
      </c>
      <c r="E451" s="208" t="s">
        <v>569</v>
      </c>
      <c r="F451" s="209" t="s">
        <v>570</v>
      </c>
      <c r="G451" s="210" t="s">
        <v>152</v>
      </c>
      <c r="H451" s="211">
        <v>185</v>
      </c>
      <c r="I451" s="212"/>
      <c r="J451" s="213">
        <f>ROUND(I451*H451,2)</f>
        <v>0</v>
      </c>
      <c r="K451" s="209" t="s">
        <v>153</v>
      </c>
      <c r="L451" s="47"/>
      <c r="M451" s="214" t="s">
        <v>32</v>
      </c>
      <c r="N451" s="215" t="s">
        <v>53</v>
      </c>
      <c r="O451" s="87"/>
      <c r="P451" s="216">
        <f>O451*H451</f>
        <v>0</v>
      </c>
      <c r="Q451" s="216">
        <v>0.61404000000000003</v>
      </c>
      <c r="R451" s="216">
        <f>Q451*H451</f>
        <v>113.59740000000001</v>
      </c>
      <c r="S451" s="216">
        <v>0</v>
      </c>
      <c r="T451" s="217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18" t="s">
        <v>154</v>
      </c>
      <c r="AT451" s="218" t="s">
        <v>149</v>
      </c>
      <c r="AU451" s="218" t="s">
        <v>21</v>
      </c>
      <c r="AY451" s="19" t="s">
        <v>147</v>
      </c>
      <c r="BE451" s="219">
        <f>IF(N451="základní",J451,0)</f>
        <v>0</v>
      </c>
      <c r="BF451" s="219">
        <f>IF(N451="snížená",J451,0)</f>
        <v>0</v>
      </c>
      <c r="BG451" s="219">
        <f>IF(N451="zákl. přenesená",J451,0)</f>
        <v>0</v>
      </c>
      <c r="BH451" s="219">
        <f>IF(N451="sníž. přenesená",J451,0)</f>
        <v>0</v>
      </c>
      <c r="BI451" s="219">
        <f>IF(N451="nulová",J451,0)</f>
        <v>0</v>
      </c>
      <c r="BJ451" s="19" t="s">
        <v>90</v>
      </c>
      <c r="BK451" s="219">
        <f>ROUND(I451*H451,2)</f>
        <v>0</v>
      </c>
      <c r="BL451" s="19" t="s">
        <v>154</v>
      </c>
      <c r="BM451" s="218" t="s">
        <v>571</v>
      </c>
    </row>
    <row r="452" s="2" customFormat="1">
      <c r="A452" s="41"/>
      <c r="B452" s="42"/>
      <c r="C452" s="43"/>
      <c r="D452" s="220" t="s">
        <v>156</v>
      </c>
      <c r="E452" s="43"/>
      <c r="F452" s="221" t="s">
        <v>572</v>
      </c>
      <c r="G452" s="43"/>
      <c r="H452" s="43"/>
      <c r="I452" s="222"/>
      <c r="J452" s="43"/>
      <c r="K452" s="43"/>
      <c r="L452" s="47"/>
      <c r="M452" s="223"/>
      <c r="N452" s="224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19" t="s">
        <v>156</v>
      </c>
      <c r="AU452" s="19" t="s">
        <v>21</v>
      </c>
    </row>
    <row r="453" s="13" customFormat="1">
      <c r="A453" s="13"/>
      <c r="B453" s="225"/>
      <c r="C453" s="226"/>
      <c r="D453" s="227" t="s">
        <v>158</v>
      </c>
      <c r="E453" s="228" t="s">
        <v>32</v>
      </c>
      <c r="F453" s="229" t="s">
        <v>388</v>
      </c>
      <c r="G453" s="226"/>
      <c r="H453" s="230">
        <v>185</v>
      </c>
      <c r="I453" s="231"/>
      <c r="J453" s="226"/>
      <c r="K453" s="226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158</v>
      </c>
      <c r="AU453" s="236" t="s">
        <v>21</v>
      </c>
      <c r="AV453" s="13" t="s">
        <v>21</v>
      </c>
      <c r="AW453" s="13" t="s">
        <v>41</v>
      </c>
      <c r="AX453" s="13" t="s">
        <v>82</v>
      </c>
      <c r="AY453" s="236" t="s">
        <v>147</v>
      </c>
    </row>
    <row r="454" s="14" customFormat="1">
      <c r="A454" s="14"/>
      <c r="B454" s="237"/>
      <c r="C454" s="238"/>
      <c r="D454" s="227" t="s">
        <v>158</v>
      </c>
      <c r="E454" s="239" t="s">
        <v>32</v>
      </c>
      <c r="F454" s="240" t="s">
        <v>573</v>
      </c>
      <c r="G454" s="238"/>
      <c r="H454" s="239" t="s">
        <v>32</v>
      </c>
      <c r="I454" s="241"/>
      <c r="J454" s="238"/>
      <c r="K454" s="238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158</v>
      </c>
      <c r="AU454" s="246" t="s">
        <v>21</v>
      </c>
      <c r="AV454" s="14" t="s">
        <v>90</v>
      </c>
      <c r="AW454" s="14" t="s">
        <v>41</v>
      </c>
      <c r="AX454" s="14" t="s">
        <v>82</v>
      </c>
      <c r="AY454" s="246" t="s">
        <v>147</v>
      </c>
    </row>
    <row r="455" s="15" customFormat="1">
      <c r="A455" s="15"/>
      <c r="B455" s="247"/>
      <c r="C455" s="248"/>
      <c r="D455" s="227" t="s">
        <v>158</v>
      </c>
      <c r="E455" s="249" t="s">
        <v>32</v>
      </c>
      <c r="F455" s="250" t="s">
        <v>161</v>
      </c>
      <c r="G455" s="248"/>
      <c r="H455" s="251">
        <v>185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7" t="s">
        <v>158</v>
      </c>
      <c r="AU455" s="257" t="s">
        <v>21</v>
      </c>
      <c r="AV455" s="15" t="s">
        <v>154</v>
      </c>
      <c r="AW455" s="15" t="s">
        <v>41</v>
      </c>
      <c r="AX455" s="15" t="s">
        <v>90</v>
      </c>
      <c r="AY455" s="257" t="s">
        <v>147</v>
      </c>
    </row>
    <row r="456" s="2" customFormat="1" ht="44.25" customHeight="1">
      <c r="A456" s="41"/>
      <c r="B456" s="42"/>
      <c r="C456" s="207" t="s">
        <v>574</v>
      </c>
      <c r="D456" s="207" t="s">
        <v>149</v>
      </c>
      <c r="E456" s="208" t="s">
        <v>575</v>
      </c>
      <c r="F456" s="209" t="s">
        <v>576</v>
      </c>
      <c r="G456" s="210" t="s">
        <v>152</v>
      </c>
      <c r="H456" s="211">
        <v>59</v>
      </c>
      <c r="I456" s="212"/>
      <c r="J456" s="213">
        <f>ROUND(I456*H456,2)</f>
        <v>0</v>
      </c>
      <c r="K456" s="209" t="s">
        <v>153</v>
      </c>
      <c r="L456" s="47"/>
      <c r="M456" s="214" t="s">
        <v>32</v>
      </c>
      <c r="N456" s="215" t="s">
        <v>53</v>
      </c>
      <c r="O456" s="87"/>
      <c r="P456" s="216">
        <f>O456*H456</f>
        <v>0</v>
      </c>
      <c r="Q456" s="216">
        <v>0.089219999999999994</v>
      </c>
      <c r="R456" s="216">
        <f>Q456*H456</f>
        <v>5.2639799999999992</v>
      </c>
      <c r="S456" s="216">
        <v>0</v>
      </c>
      <c r="T456" s="21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8" t="s">
        <v>154</v>
      </c>
      <c r="AT456" s="218" t="s">
        <v>149</v>
      </c>
      <c r="AU456" s="218" t="s">
        <v>21</v>
      </c>
      <c r="AY456" s="19" t="s">
        <v>147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19" t="s">
        <v>90</v>
      </c>
      <c r="BK456" s="219">
        <f>ROUND(I456*H456,2)</f>
        <v>0</v>
      </c>
      <c r="BL456" s="19" t="s">
        <v>154</v>
      </c>
      <c r="BM456" s="218" t="s">
        <v>577</v>
      </c>
    </row>
    <row r="457" s="2" customFormat="1">
      <c r="A457" s="41"/>
      <c r="B457" s="42"/>
      <c r="C457" s="43"/>
      <c r="D457" s="220" t="s">
        <v>156</v>
      </c>
      <c r="E457" s="43"/>
      <c r="F457" s="221" t="s">
        <v>578</v>
      </c>
      <c r="G457" s="43"/>
      <c r="H457" s="43"/>
      <c r="I457" s="222"/>
      <c r="J457" s="43"/>
      <c r="K457" s="43"/>
      <c r="L457" s="47"/>
      <c r="M457" s="223"/>
      <c r="N457" s="22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19" t="s">
        <v>156</v>
      </c>
      <c r="AU457" s="19" t="s">
        <v>21</v>
      </c>
    </row>
    <row r="458" s="13" customFormat="1">
      <c r="A458" s="13"/>
      <c r="B458" s="225"/>
      <c r="C458" s="226"/>
      <c r="D458" s="227" t="s">
        <v>158</v>
      </c>
      <c r="E458" s="228" t="s">
        <v>32</v>
      </c>
      <c r="F458" s="229" t="s">
        <v>448</v>
      </c>
      <c r="G458" s="226"/>
      <c r="H458" s="230">
        <v>59</v>
      </c>
      <c r="I458" s="231"/>
      <c r="J458" s="226"/>
      <c r="K458" s="226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158</v>
      </c>
      <c r="AU458" s="236" t="s">
        <v>21</v>
      </c>
      <c r="AV458" s="13" t="s">
        <v>21</v>
      </c>
      <c r="AW458" s="13" t="s">
        <v>41</v>
      </c>
      <c r="AX458" s="13" t="s">
        <v>82</v>
      </c>
      <c r="AY458" s="236" t="s">
        <v>147</v>
      </c>
    </row>
    <row r="459" s="14" customFormat="1">
      <c r="A459" s="14"/>
      <c r="B459" s="237"/>
      <c r="C459" s="238"/>
      <c r="D459" s="227" t="s">
        <v>158</v>
      </c>
      <c r="E459" s="239" t="s">
        <v>32</v>
      </c>
      <c r="F459" s="240" t="s">
        <v>449</v>
      </c>
      <c r="G459" s="238"/>
      <c r="H459" s="239" t="s">
        <v>32</v>
      </c>
      <c r="I459" s="241"/>
      <c r="J459" s="238"/>
      <c r="K459" s="238"/>
      <c r="L459" s="242"/>
      <c r="M459" s="243"/>
      <c r="N459" s="244"/>
      <c r="O459" s="244"/>
      <c r="P459" s="244"/>
      <c r="Q459" s="244"/>
      <c r="R459" s="244"/>
      <c r="S459" s="244"/>
      <c r="T459" s="24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6" t="s">
        <v>158</v>
      </c>
      <c r="AU459" s="246" t="s">
        <v>21</v>
      </c>
      <c r="AV459" s="14" t="s">
        <v>90</v>
      </c>
      <c r="AW459" s="14" t="s">
        <v>41</v>
      </c>
      <c r="AX459" s="14" t="s">
        <v>82</v>
      </c>
      <c r="AY459" s="246" t="s">
        <v>147</v>
      </c>
    </row>
    <row r="460" s="15" customFormat="1">
      <c r="A460" s="15"/>
      <c r="B460" s="247"/>
      <c r="C460" s="248"/>
      <c r="D460" s="227" t="s">
        <v>158</v>
      </c>
      <c r="E460" s="249" t="s">
        <v>32</v>
      </c>
      <c r="F460" s="250" t="s">
        <v>161</v>
      </c>
      <c r="G460" s="248"/>
      <c r="H460" s="251">
        <v>59</v>
      </c>
      <c r="I460" s="252"/>
      <c r="J460" s="248"/>
      <c r="K460" s="248"/>
      <c r="L460" s="253"/>
      <c r="M460" s="254"/>
      <c r="N460" s="255"/>
      <c r="O460" s="255"/>
      <c r="P460" s="255"/>
      <c r="Q460" s="255"/>
      <c r="R460" s="255"/>
      <c r="S460" s="255"/>
      <c r="T460" s="25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7" t="s">
        <v>158</v>
      </c>
      <c r="AU460" s="257" t="s">
        <v>21</v>
      </c>
      <c r="AV460" s="15" t="s">
        <v>154</v>
      </c>
      <c r="AW460" s="15" t="s">
        <v>41</v>
      </c>
      <c r="AX460" s="15" t="s">
        <v>90</v>
      </c>
      <c r="AY460" s="257" t="s">
        <v>147</v>
      </c>
    </row>
    <row r="461" s="2" customFormat="1" ht="16.5" customHeight="1">
      <c r="A461" s="41"/>
      <c r="B461" s="42"/>
      <c r="C461" s="258" t="s">
        <v>579</v>
      </c>
      <c r="D461" s="258" t="s">
        <v>296</v>
      </c>
      <c r="E461" s="259" t="s">
        <v>580</v>
      </c>
      <c r="F461" s="260" t="s">
        <v>581</v>
      </c>
      <c r="G461" s="261" t="s">
        <v>152</v>
      </c>
      <c r="H461" s="262">
        <v>60.770000000000003</v>
      </c>
      <c r="I461" s="263"/>
      <c r="J461" s="264">
        <f>ROUND(I461*H461,2)</f>
        <v>0</v>
      </c>
      <c r="K461" s="260" t="s">
        <v>153</v>
      </c>
      <c r="L461" s="265"/>
      <c r="M461" s="266" t="s">
        <v>32</v>
      </c>
      <c r="N461" s="267" t="s">
        <v>53</v>
      </c>
      <c r="O461" s="87"/>
      <c r="P461" s="216">
        <f>O461*H461</f>
        <v>0</v>
      </c>
      <c r="Q461" s="216">
        <v>0.113</v>
      </c>
      <c r="R461" s="216">
        <f>Q461*H461</f>
        <v>6.8670100000000005</v>
      </c>
      <c r="S461" s="216">
        <v>0</v>
      </c>
      <c r="T461" s="217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8" t="s">
        <v>195</v>
      </c>
      <c r="AT461" s="218" t="s">
        <v>296</v>
      </c>
      <c r="AU461" s="218" t="s">
        <v>21</v>
      </c>
      <c r="AY461" s="19" t="s">
        <v>147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19" t="s">
        <v>90</v>
      </c>
      <c r="BK461" s="219">
        <f>ROUND(I461*H461,2)</f>
        <v>0</v>
      </c>
      <c r="BL461" s="19" t="s">
        <v>154</v>
      </c>
      <c r="BM461" s="218" t="s">
        <v>582</v>
      </c>
    </row>
    <row r="462" s="13" customFormat="1">
      <c r="A462" s="13"/>
      <c r="B462" s="225"/>
      <c r="C462" s="226"/>
      <c r="D462" s="227" t="s">
        <v>158</v>
      </c>
      <c r="E462" s="226"/>
      <c r="F462" s="229" t="s">
        <v>583</v>
      </c>
      <c r="G462" s="226"/>
      <c r="H462" s="230">
        <v>60.770000000000003</v>
      </c>
      <c r="I462" s="231"/>
      <c r="J462" s="226"/>
      <c r="K462" s="226"/>
      <c r="L462" s="232"/>
      <c r="M462" s="233"/>
      <c r="N462" s="234"/>
      <c r="O462" s="234"/>
      <c r="P462" s="234"/>
      <c r="Q462" s="234"/>
      <c r="R462" s="234"/>
      <c r="S462" s="234"/>
      <c r="T462" s="23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6" t="s">
        <v>158</v>
      </c>
      <c r="AU462" s="236" t="s">
        <v>21</v>
      </c>
      <c r="AV462" s="13" t="s">
        <v>21</v>
      </c>
      <c r="AW462" s="13" t="s">
        <v>4</v>
      </c>
      <c r="AX462" s="13" t="s">
        <v>90</v>
      </c>
      <c r="AY462" s="236" t="s">
        <v>147</v>
      </c>
    </row>
    <row r="463" s="2" customFormat="1" ht="16.5" customHeight="1">
      <c r="A463" s="41"/>
      <c r="B463" s="42"/>
      <c r="C463" s="258" t="s">
        <v>584</v>
      </c>
      <c r="D463" s="258" t="s">
        <v>296</v>
      </c>
      <c r="E463" s="259" t="s">
        <v>585</v>
      </c>
      <c r="F463" s="260" t="s">
        <v>586</v>
      </c>
      <c r="G463" s="261" t="s">
        <v>152</v>
      </c>
      <c r="H463" s="262">
        <v>5</v>
      </c>
      <c r="I463" s="263"/>
      <c r="J463" s="264">
        <f>ROUND(I463*H463,2)</f>
        <v>0</v>
      </c>
      <c r="K463" s="260" t="s">
        <v>153</v>
      </c>
      <c r="L463" s="265"/>
      <c r="M463" s="266" t="s">
        <v>32</v>
      </c>
      <c r="N463" s="267" t="s">
        <v>53</v>
      </c>
      <c r="O463" s="87"/>
      <c r="P463" s="216">
        <f>O463*H463</f>
        <v>0</v>
      </c>
      <c r="Q463" s="216">
        <v>0.13100000000000001</v>
      </c>
      <c r="R463" s="216">
        <f>Q463*H463</f>
        <v>0.65500000000000003</v>
      </c>
      <c r="S463" s="216">
        <v>0</v>
      </c>
      <c r="T463" s="217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18" t="s">
        <v>195</v>
      </c>
      <c r="AT463" s="218" t="s">
        <v>296</v>
      </c>
      <c r="AU463" s="218" t="s">
        <v>21</v>
      </c>
      <c r="AY463" s="19" t="s">
        <v>147</v>
      </c>
      <c r="BE463" s="219">
        <f>IF(N463="základní",J463,0)</f>
        <v>0</v>
      </c>
      <c r="BF463" s="219">
        <f>IF(N463="snížená",J463,0)</f>
        <v>0</v>
      </c>
      <c r="BG463" s="219">
        <f>IF(N463="zákl. přenesená",J463,0)</f>
        <v>0</v>
      </c>
      <c r="BH463" s="219">
        <f>IF(N463="sníž. přenesená",J463,0)</f>
        <v>0</v>
      </c>
      <c r="BI463" s="219">
        <f>IF(N463="nulová",J463,0)</f>
        <v>0</v>
      </c>
      <c r="BJ463" s="19" t="s">
        <v>90</v>
      </c>
      <c r="BK463" s="219">
        <f>ROUND(I463*H463,2)</f>
        <v>0</v>
      </c>
      <c r="BL463" s="19" t="s">
        <v>154</v>
      </c>
      <c r="BM463" s="218" t="s">
        <v>587</v>
      </c>
    </row>
    <row r="464" s="2" customFormat="1" ht="44.25" customHeight="1">
      <c r="A464" s="41"/>
      <c r="B464" s="42"/>
      <c r="C464" s="207" t="s">
        <v>588</v>
      </c>
      <c r="D464" s="207" t="s">
        <v>149</v>
      </c>
      <c r="E464" s="208" t="s">
        <v>589</v>
      </c>
      <c r="F464" s="209" t="s">
        <v>590</v>
      </c>
      <c r="G464" s="210" t="s">
        <v>152</v>
      </c>
      <c r="H464" s="211">
        <v>119</v>
      </c>
      <c r="I464" s="212"/>
      <c r="J464" s="213">
        <f>ROUND(I464*H464,2)</f>
        <v>0</v>
      </c>
      <c r="K464" s="209" t="s">
        <v>153</v>
      </c>
      <c r="L464" s="47"/>
      <c r="M464" s="214" t="s">
        <v>32</v>
      </c>
      <c r="N464" s="215" t="s">
        <v>53</v>
      </c>
      <c r="O464" s="87"/>
      <c r="P464" s="216">
        <f>O464*H464</f>
        <v>0</v>
      </c>
      <c r="Q464" s="216">
        <v>0.089219999999999994</v>
      </c>
      <c r="R464" s="216">
        <f>Q464*H464</f>
        <v>10.617179999999999</v>
      </c>
      <c r="S464" s="216">
        <v>0</v>
      </c>
      <c r="T464" s="217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8" t="s">
        <v>154</v>
      </c>
      <c r="AT464" s="218" t="s">
        <v>149</v>
      </c>
      <c r="AU464" s="218" t="s">
        <v>21</v>
      </c>
      <c r="AY464" s="19" t="s">
        <v>147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19" t="s">
        <v>90</v>
      </c>
      <c r="BK464" s="219">
        <f>ROUND(I464*H464,2)</f>
        <v>0</v>
      </c>
      <c r="BL464" s="19" t="s">
        <v>154</v>
      </c>
      <c r="BM464" s="218" t="s">
        <v>591</v>
      </c>
    </row>
    <row r="465" s="2" customFormat="1">
      <c r="A465" s="41"/>
      <c r="B465" s="42"/>
      <c r="C465" s="43"/>
      <c r="D465" s="220" t="s">
        <v>156</v>
      </c>
      <c r="E465" s="43"/>
      <c r="F465" s="221" t="s">
        <v>592</v>
      </c>
      <c r="G465" s="43"/>
      <c r="H465" s="43"/>
      <c r="I465" s="222"/>
      <c r="J465" s="43"/>
      <c r="K465" s="43"/>
      <c r="L465" s="47"/>
      <c r="M465" s="223"/>
      <c r="N465" s="224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19" t="s">
        <v>156</v>
      </c>
      <c r="AU465" s="19" t="s">
        <v>21</v>
      </c>
    </row>
    <row r="466" s="13" customFormat="1">
      <c r="A466" s="13"/>
      <c r="B466" s="225"/>
      <c r="C466" s="226"/>
      <c r="D466" s="227" t="s">
        <v>158</v>
      </c>
      <c r="E466" s="228" t="s">
        <v>32</v>
      </c>
      <c r="F466" s="229" t="s">
        <v>159</v>
      </c>
      <c r="G466" s="226"/>
      <c r="H466" s="230">
        <v>119</v>
      </c>
      <c r="I466" s="231"/>
      <c r="J466" s="226"/>
      <c r="K466" s="226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158</v>
      </c>
      <c r="AU466" s="236" t="s">
        <v>21</v>
      </c>
      <c r="AV466" s="13" t="s">
        <v>21</v>
      </c>
      <c r="AW466" s="13" t="s">
        <v>41</v>
      </c>
      <c r="AX466" s="13" t="s">
        <v>82</v>
      </c>
      <c r="AY466" s="236" t="s">
        <v>147</v>
      </c>
    </row>
    <row r="467" s="14" customFormat="1">
      <c r="A467" s="14"/>
      <c r="B467" s="237"/>
      <c r="C467" s="238"/>
      <c r="D467" s="227" t="s">
        <v>158</v>
      </c>
      <c r="E467" s="239" t="s">
        <v>32</v>
      </c>
      <c r="F467" s="240" t="s">
        <v>593</v>
      </c>
      <c r="G467" s="238"/>
      <c r="H467" s="239" t="s">
        <v>32</v>
      </c>
      <c r="I467" s="241"/>
      <c r="J467" s="238"/>
      <c r="K467" s="238"/>
      <c r="L467" s="242"/>
      <c r="M467" s="243"/>
      <c r="N467" s="244"/>
      <c r="O467" s="244"/>
      <c r="P467" s="244"/>
      <c r="Q467" s="244"/>
      <c r="R467" s="244"/>
      <c r="S467" s="244"/>
      <c r="T467" s="24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6" t="s">
        <v>158</v>
      </c>
      <c r="AU467" s="246" t="s">
        <v>21</v>
      </c>
      <c r="AV467" s="14" t="s">
        <v>90</v>
      </c>
      <c r="AW467" s="14" t="s">
        <v>41</v>
      </c>
      <c r="AX467" s="14" t="s">
        <v>82</v>
      </c>
      <c r="AY467" s="246" t="s">
        <v>147</v>
      </c>
    </row>
    <row r="468" s="15" customFormat="1">
      <c r="A468" s="15"/>
      <c r="B468" s="247"/>
      <c r="C468" s="248"/>
      <c r="D468" s="227" t="s">
        <v>158</v>
      </c>
      <c r="E468" s="249" t="s">
        <v>32</v>
      </c>
      <c r="F468" s="250" t="s">
        <v>161</v>
      </c>
      <c r="G468" s="248"/>
      <c r="H468" s="251">
        <v>119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7" t="s">
        <v>158</v>
      </c>
      <c r="AU468" s="257" t="s">
        <v>21</v>
      </c>
      <c r="AV468" s="15" t="s">
        <v>154</v>
      </c>
      <c r="AW468" s="15" t="s">
        <v>41</v>
      </c>
      <c r="AX468" s="15" t="s">
        <v>90</v>
      </c>
      <c r="AY468" s="257" t="s">
        <v>147</v>
      </c>
    </row>
    <row r="469" s="2" customFormat="1" ht="16.5" customHeight="1">
      <c r="A469" s="41"/>
      <c r="B469" s="42"/>
      <c r="C469" s="258" t="s">
        <v>594</v>
      </c>
      <c r="D469" s="258" t="s">
        <v>296</v>
      </c>
      <c r="E469" s="259" t="s">
        <v>580</v>
      </c>
      <c r="F469" s="260" t="s">
        <v>581</v>
      </c>
      <c r="G469" s="261" t="s">
        <v>152</v>
      </c>
      <c r="H469" s="262">
        <v>60.094999999999999</v>
      </c>
      <c r="I469" s="263"/>
      <c r="J469" s="264">
        <f>ROUND(I469*H469,2)</f>
        <v>0</v>
      </c>
      <c r="K469" s="260" t="s">
        <v>153</v>
      </c>
      <c r="L469" s="265"/>
      <c r="M469" s="266" t="s">
        <v>32</v>
      </c>
      <c r="N469" s="267" t="s">
        <v>53</v>
      </c>
      <c r="O469" s="87"/>
      <c r="P469" s="216">
        <f>O469*H469</f>
        <v>0</v>
      </c>
      <c r="Q469" s="216">
        <v>0.113</v>
      </c>
      <c r="R469" s="216">
        <f>Q469*H469</f>
        <v>6.7907349999999997</v>
      </c>
      <c r="S469" s="216">
        <v>0</v>
      </c>
      <c r="T469" s="217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18" t="s">
        <v>195</v>
      </c>
      <c r="AT469" s="218" t="s">
        <v>296</v>
      </c>
      <c r="AU469" s="218" t="s">
        <v>21</v>
      </c>
      <c r="AY469" s="19" t="s">
        <v>147</v>
      </c>
      <c r="BE469" s="219">
        <f>IF(N469="základní",J469,0)</f>
        <v>0</v>
      </c>
      <c r="BF469" s="219">
        <f>IF(N469="snížená",J469,0)</f>
        <v>0</v>
      </c>
      <c r="BG469" s="219">
        <f>IF(N469="zákl. přenesená",J469,0)</f>
        <v>0</v>
      </c>
      <c r="BH469" s="219">
        <f>IF(N469="sníž. přenesená",J469,0)</f>
        <v>0</v>
      </c>
      <c r="BI469" s="219">
        <f>IF(N469="nulová",J469,0)</f>
        <v>0</v>
      </c>
      <c r="BJ469" s="19" t="s">
        <v>90</v>
      </c>
      <c r="BK469" s="219">
        <f>ROUND(I469*H469,2)</f>
        <v>0</v>
      </c>
      <c r="BL469" s="19" t="s">
        <v>154</v>
      </c>
      <c r="BM469" s="218" t="s">
        <v>595</v>
      </c>
    </row>
    <row r="470" s="13" customFormat="1">
      <c r="A470" s="13"/>
      <c r="B470" s="225"/>
      <c r="C470" s="226"/>
      <c r="D470" s="227" t="s">
        <v>158</v>
      </c>
      <c r="E470" s="228" t="s">
        <v>32</v>
      </c>
      <c r="F470" s="229" t="s">
        <v>596</v>
      </c>
      <c r="G470" s="226"/>
      <c r="H470" s="230">
        <v>60.094999999999999</v>
      </c>
      <c r="I470" s="231"/>
      <c r="J470" s="226"/>
      <c r="K470" s="226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158</v>
      </c>
      <c r="AU470" s="236" t="s">
        <v>21</v>
      </c>
      <c r="AV470" s="13" t="s">
        <v>21</v>
      </c>
      <c r="AW470" s="13" t="s">
        <v>41</v>
      </c>
      <c r="AX470" s="13" t="s">
        <v>82</v>
      </c>
      <c r="AY470" s="236" t="s">
        <v>147</v>
      </c>
    </row>
    <row r="471" s="14" customFormat="1">
      <c r="A471" s="14"/>
      <c r="B471" s="237"/>
      <c r="C471" s="238"/>
      <c r="D471" s="227" t="s">
        <v>158</v>
      </c>
      <c r="E471" s="239" t="s">
        <v>32</v>
      </c>
      <c r="F471" s="240" t="s">
        <v>597</v>
      </c>
      <c r="G471" s="238"/>
      <c r="H471" s="239" t="s">
        <v>32</v>
      </c>
      <c r="I471" s="241"/>
      <c r="J471" s="238"/>
      <c r="K471" s="238"/>
      <c r="L471" s="242"/>
      <c r="M471" s="243"/>
      <c r="N471" s="244"/>
      <c r="O471" s="244"/>
      <c r="P471" s="244"/>
      <c r="Q471" s="244"/>
      <c r="R471" s="244"/>
      <c r="S471" s="244"/>
      <c r="T471" s="24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6" t="s">
        <v>158</v>
      </c>
      <c r="AU471" s="246" t="s">
        <v>21</v>
      </c>
      <c r="AV471" s="14" t="s">
        <v>90</v>
      </c>
      <c r="AW471" s="14" t="s">
        <v>41</v>
      </c>
      <c r="AX471" s="14" t="s">
        <v>82</v>
      </c>
      <c r="AY471" s="246" t="s">
        <v>147</v>
      </c>
    </row>
    <row r="472" s="15" customFormat="1">
      <c r="A472" s="15"/>
      <c r="B472" s="247"/>
      <c r="C472" s="248"/>
      <c r="D472" s="227" t="s">
        <v>158</v>
      </c>
      <c r="E472" s="249" t="s">
        <v>32</v>
      </c>
      <c r="F472" s="250" t="s">
        <v>161</v>
      </c>
      <c r="G472" s="248"/>
      <c r="H472" s="251">
        <v>60.094999999999999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7" t="s">
        <v>158</v>
      </c>
      <c r="AU472" s="257" t="s">
        <v>21</v>
      </c>
      <c r="AV472" s="15" t="s">
        <v>154</v>
      </c>
      <c r="AW472" s="15" t="s">
        <v>41</v>
      </c>
      <c r="AX472" s="15" t="s">
        <v>90</v>
      </c>
      <c r="AY472" s="257" t="s">
        <v>147</v>
      </c>
    </row>
    <row r="473" s="2" customFormat="1" ht="37.8" customHeight="1">
      <c r="A473" s="41"/>
      <c r="B473" s="42"/>
      <c r="C473" s="207" t="s">
        <v>598</v>
      </c>
      <c r="D473" s="207" t="s">
        <v>149</v>
      </c>
      <c r="E473" s="208" t="s">
        <v>599</v>
      </c>
      <c r="F473" s="209" t="s">
        <v>600</v>
      </c>
      <c r="G473" s="210" t="s">
        <v>152</v>
      </c>
      <c r="H473" s="211">
        <v>13</v>
      </c>
      <c r="I473" s="212"/>
      <c r="J473" s="213">
        <f>ROUND(I473*H473,2)</f>
        <v>0</v>
      </c>
      <c r="K473" s="209" t="s">
        <v>153</v>
      </c>
      <c r="L473" s="47"/>
      <c r="M473" s="214" t="s">
        <v>32</v>
      </c>
      <c r="N473" s="215" t="s">
        <v>53</v>
      </c>
      <c r="O473" s="87"/>
      <c r="P473" s="216">
        <f>O473*H473</f>
        <v>0</v>
      </c>
      <c r="Q473" s="216">
        <v>0.089219999999999994</v>
      </c>
      <c r="R473" s="216">
        <f>Q473*H473</f>
        <v>1.1598599999999999</v>
      </c>
      <c r="S473" s="216">
        <v>0</v>
      </c>
      <c r="T473" s="217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18" t="s">
        <v>154</v>
      </c>
      <c r="AT473" s="218" t="s">
        <v>149</v>
      </c>
      <c r="AU473" s="218" t="s">
        <v>21</v>
      </c>
      <c r="AY473" s="19" t="s">
        <v>147</v>
      </c>
      <c r="BE473" s="219">
        <f>IF(N473="základní",J473,0)</f>
        <v>0</v>
      </c>
      <c r="BF473" s="219">
        <f>IF(N473="snížená",J473,0)</f>
        <v>0</v>
      </c>
      <c r="BG473" s="219">
        <f>IF(N473="zákl. přenesená",J473,0)</f>
        <v>0</v>
      </c>
      <c r="BH473" s="219">
        <f>IF(N473="sníž. přenesená",J473,0)</f>
        <v>0</v>
      </c>
      <c r="BI473" s="219">
        <f>IF(N473="nulová",J473,0)</f>
        <v>0</v>
      </c>
      <c r="BJ473" s="19" t="s">
        <v>90</v>
      </c>
      <c r="BK473" s="219">
        <f>ROUND(I473*H473,2)</f>
        <v>0</v>
      </c>
      <c r="BL473" s="19" t="s">
        <v>154</v>
      </c>
      <c r="BM473" s="218" t="s">
        <v>601</v>
      </c>
    </row>
    <row r="474" s="2" customFormat="1">
      <c r="A474" s="41"/>
      <c r="B474" s="42"/>
      <c r="C474" s="43"/>
      <c r="D474" s="220" t="s">
        <v>156</v>
      </c>
      <c r="E474" s="43"/>
      <c r="F474" s="221" t="s">
        <v>602</v>
      </c>
      <c r="G474" s="43"/>
      <c r="H474" s="43"/>
      <c r="I474" s="222"/>
      <c r="J474" s="43"/>
      <c r="K474" s="43"/>
      <c r="L474" s="47"/>
      <c r="M474" s="223"/>
      <c r="N474" s="224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19" t="s">
        <v>156</v>
      </c>
      <c r="AU474" s="19" t="s">
        <v>21</v>
      </c>
    </row>
    <row r="475" s="13" customFormat="1">
      <c r="A475" s="13"/>
      <c r="B475" s="225"/>
      <c r="C475" s="226"/>
      <c r="D475" s="227" t="s">
        <v>158</v>
      </c>
      <c r="E475" s="228" t="s">
        <v>32</v>
      </c>
      <c r="F475" s="229" t="s">
        <v>223</v>
      </c>
      <c r="G475" s="226"/>
      <c r="H475" s="230">
        <v>13</v>
      </c>
      <c r="I475" s="231"/>
      <c r="J475" s="226"/>
      <c r="K475" s="226"/>
      <c r="L475" s="232"/>
      <c r="M475" s="233"/>
      <c r="N475" s="234"/>
      <c r="O475" s="234"/>
      <c r="P475" s="234"/>
      <c r="Q475" s="234"/>
      <c r="R475" s="234"/>
      <c r="S475" s="234"/>
      <c r="T475" s="23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6" t="s">
        <v>158</v>
      </c>
      <c r="AU475" s="236" t="s">
        <v>21</v>
      </c>
      <c r="AV475" s="13" t="s">
        <v>21</v>
      </c>
      <c r="AW475" s="13" t="s">
        <v>41</v>
      </c>
      <c r="AX475" s="13" t="s">
        <v>82</v>
      </c>
      <c r="AY475" s="236" t="s">
        <v>147</v>
      </c>
    </row>
    <row r="476" s="14" customFormat="1">
      <c r="A476" s="14"/>
      <c r="B476" s="237"/>
      <c r="C476" s="238"/>
      <c r="D476" s="227" t="s">
        <v>158</v>
      </c>
      <c r="E476" s="239" t="s">
        <v>32</v>
      </c>
      <c r="F476" s="240" t="s">
        <v>603</v>
      </c>
      <c r="G476" s="238"/>
      <c r="H476" s="239" t="s">
        <v>32</v>
      </c>
      <c r="I476" s="241"/>
      <c r="J476" s="238"/>
      <c r="K476" s="238"/>
      <c r="L476" s="242"/>
      <c r="M476" s="243"/>
      <c r="N476" s="244"/>
      <c r="O476" s="244"/>
      <c r="P476" s="244"/>
      <c r="Q476" s="244"/>
      <c r="R476" s="244"/>
      <c r="S476" s="244"/>
      <c r="T476" s="24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6" t="s">
        <v>158</v>
      </c>
      <c r="AU476" s="246" t="s">
        <v>21</v>
      </c>
      <c r="AV476" s="14" t="s">
        <v>90</v>
      </c>
      <c r="AW476" s="14" t="s">
        <v>41</v>
      </c>
      <c r="AX476" s="14" t="s">
        <v>82</v>
      </c>
      <c r="AY476" s="246" t="s">
        <v>147</v>
      </c>
    </row>
    <row r="477" s="15" customFormat="1">
      <c r="A477" s="15"/>
      <c r="B477" s="247"/>
      <c r="C477" s="248"/>
      <c r="D477" s="227" t="s">
        <v>158</v>
      </c>
      <c r="E477" s="249" t="s">
        <v>32</v>
      </c>
      <c r="F477" s="250" t="s">
        <v>161</v>
      </c>
      <c r="G477" s="248"/>
      <c r="H477" s="251">
        <v>13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7" t="s">
        <v>158</v>
      </c>
      <c r="AU477" s="257" t="s">
        <v>21</v>
      </c>
      <c r="AV477" s="15" t="s">
        <v>154</v>
      </c>
      <c r="AW477" s="15" t="s">
        <v>41</v>
      </c>
      <c r="AX477" s="15" t="s">
        <v>90</v>
      </c>
      <c r="AY477" s="257" t="s">
        <v>147</v>
      </c>
    </row>
    <row r="478" s="2" customFormat="1" ht="16.5" customHeight="1">
      <c r="A478" s="41"/>
      <c r="B478" s="42"/>
      <c r="C478" s="258" t="s">
        <v>604</v>
      </c>
      <c r="D478" s="258" t="s">
        <v>296</v>
      </c>
      <c r="E478" s="259" t="s">
        <v>580</v>
      </c>
      <c r="F478" s="260" t="s">
        <v>581</v>
      </c>
      <c r="G478" s="261" t="s">
        <v>152</v>
      </c>
      <c r="H478" s="262">
        <v>13.390000000000001</v>
      </c>
      <c r="I478" s="263"/>
      <c r="J478" s="264">
        <f>ROUND(I478*H478,2)</f>
        <v>0</v>
      </c>
      <c r="K478" s="260" t="s">
        <v>153</v>
      </c>
      <c r="L478" s="265"/>
      <c r="M478" s="266" t="s">
        <v>32</v>
      </c>
      <c r="N478" s="267" t="s">
        <v>53</v>
      </c>
      <c r="O478" s="87"/>
      <c r="P478" s="216">
        <f>O478*H478</f>
        <v>0</v>
      </c>
      <c r="Q478" s="216">
        <v>0.113</v>
      </c>
      <c r="R478" s="216">
        <f>Q478*H478</f>
        <v>1.5130700000000001</v>
      </c>
      <c r="S478" s="216">
        <v>0</v>
      </c>
      <c r="T478" s="217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8" t="s">
        <v>195</v>
      </c>
      <c r="AT478" s="218" t="s">
        <v>296</v>
      </c>
      <c r="AU478" s="218" t="s">
        <v>21</v>
      </c>
      <c r="AY478" s="19" t="s">
        <v>147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19" t="s">
        <v>90</v>
      </c>
      <c r="BK478" s="219">
        <f>ROUND(I478*H478,2)</f>
        <v>0</v>
      </c>
      <c r="BL478" s="19" t="s">
        <v>154</v>
      </c>
      <c r="BM478" s="218" t="s">
        <v>605</v>
      </c>
    </row>
    <row r="479" s="13" customFormat="1">
      <c r="A479" s="13"/>
      <c r="B479" s="225"/>
      <c r="C479" s="226"/>
      <c r="D479" s="227" t="s">
        <v>158</v>
      </c>
      <c r="E479" s="226"/>
      <c r="F479" s="229" t="s">
        <v>606</v>
      </c>
      <c r="G479" s="226"/>
      <c r="H479" s="230">
        <v>13.390000000000001</v>
      </c>
      <c r="I479" s="231"/>
      <c r="J479" s="226"/>
      <c r="K479" s="226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158</v>
      </c>
      <c r="AU479" s="236" t="s">
        <v>21</v>
      </c>
      <c r="AV479" s="13" t="s">
        <v>21</v>
      </c>
      <c r="AW479" s="13" t="s">
        <v>4</v>
      </c>
      <c r="AX479" s="13" t="s">
        <v>90</v>
      </c>
      <c r="AY479" s="236" t="s">
        <v>147</v>
      </c>
    </row>
    <row r="480" s="2" customFormat="1" ht="24.15" customHeight="1">
      <c r="A480" s="41"/>
      <c r="B480" s="42"/>
      <c r="C480" s="207" t="s">
        <v>607</v>
      </c>
      <c r="D480" s="207" t="s">
        <v>149</v>
      </c>
      <c r="E480" s="208" t="s">
        <v>608</v>
      </c>
      <c r="F480" s="209" t="s">
        <v>609</v>
      </c>
      <c r="G480" s="210" t="s">
        <v>152</v>
      </c>
      <c r="H480" s="211">
        <v>185</v>
      </c>
      <c r="I480" s="212"/>
      <c r="J480" s="213">
        <f>ROUND(I480*H480,2)</f>
        <v>0</v>
      </c>
      <c r="K480" s="209" t="s">
        <v>153</v>
      </c>
      <c r="L480" s="47"/>
      <c r="M480" s="214" t="s">
        <v>32</v>
      </c>
      <c r="N480" s="215" t="s">
        <v>53</v>
      </c>
      <c r="O480" s="87"/>
      <c r="P480" s="216">
        <f>O480*H480</f>
        <v>0</v>
      </c>
      <c r="Q480" s="216">
        <v>0.15140000000000001</v>
      </c>
      <c r="R480" s="216">
        <f>Q480*H480</f>
        <v>28.009</v>
      </c>
      <c r="S480" s="216">
        <v>0</v>
      </c>
      <c r="T480" s="217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18" t="s">
        <v>154</v>
      </c>
      <c r="AT480" s="218" t="s">
        <v>149</v>
      </c>
      <c r="AU480" s="218" t="s">
        <v>21</v>
      </c>
      <c r="AY480" s="19" t="s">
        <v>147</v>
      </c>
      <c r="BE480" s="219">
        <f>IF(N480="základní",J480,0)</f>
        <v>0</v>
      </c>
      <c r="BF480" s="219">
        <f>IF(N480="snížená",J480,0)</f>
        <v>0</v>
      </c>
      <c r="BG480" s="219">
        <f>IF(N480="zákl. přenesená",J480,0)</f>
        <v>0</v>
      </c>
      <c r="BH480" s="219">
        <f>IF(N480="sníž. přenesená",J480,0)</f>
        <v>0</v>
      </c>
      <c r="BI480" s="219">
        <f>IF(N480="nulová",J480,0)</f>
        <v>0</v>
      </c>
      <c r="BJ480" s="19" t="s">
        <v>90</v>
      </c>
      <c r="BK480" s="219">
        <f>ROUND(I480*H480,2)</f>
        <v>0</v>
      </c>
      <c r="BL480" s="19" t="s">
        <v>154</v>
      </c>
      <c r="BM480" s="218" t="s">
        <v>610</v>
      </c>
    </row>
    <row r="481" s="2" customFormat="1">
      <c r="A481" s="41"/>
      <c r="B481" s="42"/>
      <c r="C481" s="43"/>
      <c r="D481" s="220" t="s">
        <v>156</v>
      </c>
      <c r="E481" s="43"/>
      <c r="F481" s="221" t="s">
        <v>611</v>
      </c>
      <c r="G481" s="43"/>
      <c r="H481" s="43"/>
      <c r="I481" s="222"/>
      <c r="J481" s="43"/>
      <c r="K481" s="43"/>
      <c r="L481" s="47"/>
      <c r="M481" s="223"/>
      <c r="N481" s="224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19" t="s">
        <v>156</v>
      </c>
      <c r="AU481" s="19" t="s">
        <v>21</v>
      </c>
    </row>
    <row r="482" s="13" customFormat="1">
      <c r="A482" s="13"/>
      <c r="B482" s="225"/>
      <c r="C482" s="226"/>
      <c r="D482" s="227" t="s">
        <v>158</v>
      </c>
      <c r="E482" s="228" t="s">
        <v>32</v>
      </c>
      <c r="F482" s="229" t="s">
        <v>388</v>
      </c>
      <c r="G482" s="226"/>
      <c r="H482" s="230">
        <v>185</v>
      </c>
      <c r="I482" s="231"/>
      <c r="J482" s="226"/>
      <c r="K482" s="226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158</v>
      </c>
      <c r="AU482" s="236" t="s">
        <v>21</v>
      </c>
      <c r="AV482" s="13" t="s">
        <v>21</v>
      </c>
      <c r="AW482" s="13" t="s">
        <v>41</v>
      </c>
      <c r="AX482" s="13" t="s">
        <v>82</v>
      </c>
      <c r="AY482" s="236" t="s">
        <v>147</v>
      </c>
    </row>
    <row r="483" s="14" customFormat="1">
      <c r="A483" s="14"/>
      <c r="B483" s="237"/>
      <c r="C483" s="238"/>
      <c r="D483" s="227" t="s">
        <v>158</v>
      </c>
      <c r="E483" s="239" t="s">
        <v>32</v>
      </c>
      <c r="F483" s="240" t="s">
        <v>612</v>
      </c>
      <c r="G483" s="238"/>
      <c r="H483" s="239" t="s">
        <v>32</v>
      </c>
      <c r="I483" s="241"/>
      <c r="J483" s="238"/>
      <c r="K483" s="238"/>
      <c r="L483" s="242"/>
      <c r="M483" s="243"/>
      <c r="N483" s="244"/>
      <c r="O483" s="244"/>
      <c r="P483" s="244"/>
      <c r="Q483" s="244"/>
      <c r="R483" s="244"/>
      <c r="S483" s="244"/>
      <c r="T483" s="24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6" t="s">
        <v>158</v>
      </c>
      <c r="AU483" s="246" t="s">
        <v>21</v>
      </c>
      <c r="AV483" s="14" t="s">
        <v>90</v>
      </c>
      <c r="AW483" s="14" t="s">
        <v>41</v>
      </c>
      <c r="AX483" s="14" t="s">
        <v>82</v>
      </c>
      <c r="AY483" s="246" t="s">
        <v>147</v>
      </c>
    </row>
    <row r="484" s="15" customFormat="1">
      <c r="A484" s="15"/>
      <c r="B484" s="247"/>
      <c r="C484" s="248"/>
      <c r="D484" s="227" t="s">
        <v>158</v>
      </c>
      <c r="E484" s="249" t="s">
        <v>32</v>
      </c>
      <c r="F484" s="250" t="s">
        <v>161</v>
      </c>
      <c r="G484" s="248"/>
      <c r="H484" s="251">
        <v>185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7" t="s">
        <v>158</v>
      </c>
      <c r="AU484" s="257" t="s">
        <v>21</v>
      </c>
      <c r="AV484" s="15" t="s">
        <v>154</v>
      </c>
      <c r="AW484" s="15" t="s">
        <v>41</v>
      </c>
      <c r="AX484" s="15" t="s">
        <v>90</v>
      </c>
      <c r="AY484" s="257" t="s">
        <v>147</v>
      </c>
    </row>
    <row r="485" s="12" customFormat="1" ht="22.8" customHeight="1">
      <c r="A485" s="12"/>
      <c r="B485" s="191"/>
      <c r="C485" s="192"/>
      <c r="D485" s="193" t="s">
        <v>81</v>
      </c>
      <c r="E485" s="205" t="s">
        <v>195</v>
      </c>
      <c r="F485" s="205" t="s">
        <v>613</v>
      </c>
      <c r="G485" s="192"/>
      <c r="H485" s="192"/>
      <c r="I485" s="195"/>
      <c r="J485" s="206">
        <f>BK485</f>
        <v>0</v>
      </c>
      <c r="K485" s="192"/>
      <c r="L485" s="197"/>
      <c r="M485" s="198"/>
      <c r="N485" s="199"/>
      <c r="O485" s="199"/>
      <c r="P485" s="200">
        <f>SUM(P486:P490)</f>
        <v>0</v>
      </c>
      <c r="Q485" s="199"/>
      <c r="R485" s="200">
        <f>SUM(R486:R490)</f>
        <v>0.42080000000000001</v>
      </c>
      <c r="S485" s="199"/>
      <c r="T485" s="201">
        <f>SUM(T486:T490)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02" t="s">
        <v>90</v>
      </c>
      <c r="AT485" s="203" t="s">
        <v>81</v>
      </c>
      <c r="AU485" s="203" t="s">
        <v>90</v>
      </c>
      <c r="AY485" s="202" t="s">
        <v>147</v>
      </c>
      <c r="BK485" s="204">
        <f>SUM(BK486:BK490)</f>
        <v>0</v>
      </c>
    </row>
    <row r="486" s="2" customFormat="1" ht="16.5" customHeight="1">
      <c r="A486" s="41"/>
      <c r="B486" s="42"/>
      <c r="C486" s="207" t="s">
        <v>614</v>
      </c>
      <c r="D486" s="207" t="s">
        <v>149</v>
      </c>
      <c r="E486" s="208" t="s">
        <v>615</v>
      </c>
      <c r="F486" s="209" t="s">
        <v>616</v>
      </c>
      <c r="G486" s="210" t="s">
        <v>617</v>
      </c>
      <c r="H486" s="211">
        <v>1</v>
      </c>
      <c r="I486" s="212"/>
      <c r="J486" s="213">
        <f>ROUND(I486*H486,2)</f>
        <v>0</v>
      </c>
      <c r="K486" s="209" t="s">
        <v>153</v>
      </c>
      <c r="L486" s="47"/>
      <c r="M486" s="214" t="s">
        <v>32</v>
      </c>
      <c r="N486" s="215" t="s">
        <v>53</v>
      </c>
      <c r="O486" s="87"/>
      <c r="P486" s="216">
        <f>O486*H486</f>
        <v>0</v>
      </c>
      <c r="Q486" s="216">
        <v>0.42080000000000001</v>
      </c>
      <c r="R486" s="216">
        <f>Q486*H486</f>
        <v>0.42080000000000001</v>
      </c>
      <c r="S486" s="216">
        <v>0</v>
      </c>
      <c r="T486" s="217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18" t="s">
        <v>154</v>
      </c>
      <c r="AT486" s="218" t="s">
        <v>149</v>
      </c>
      <c r="AU486" s="218" t="s">
        <v>21</v>
      </c>
      <c r="AY486" s="19" t="s">
        <v>147</v>
      </c>
      <c r="BE486" s="219">
        <f>IF(N486="základní",J486,0)</f>
        <v>0</v>
      </c>
      <c r="BF486" s="219">
        <f>IF(N486="snížená",J486,0)</f>
        <v>0</v>
      </c>
      <c r="BG486" s="219">
        <f>IF(N486="zákl. přenesená",J486,0)</f>
        <v>0</v>
      </c>
      <c r="BH486" s="219">
        <f>IF(N486="sníž. přenesená",J486,0)</f>
        <v>0</v>
      </c>
      <c r="BI486" s="219">
        <f>IF(N486="nulová",J486,0)</f>
        <v>0</v>
      </c>
      <c r="BJ486" s="19" t="s">
        <v>90</v>
      </c>
      <c r="BK486" s="219">
        <f>ROUND(I486*H486,2)</f>
        <v>0</v>
      </c>
      <c r="BL486" s="19" t="s">
        <v>154</v>
      </c>
      <c r="BM486" s="218" t="s">
        <v>618</v>
      </c>
    </row>
    <row r="487" s="2" customFormat="1">
      <c r="A487" s="41"/>
      <c r="B487" s="42"/>
      <c r="C487" s="43"/>
      <c r="D487" s="220" t="s">
        <v>156</v>
      </c>
      <c r="E487" s="43"/>
      <c r="F487" s="221" t="s">
        <v>619</v>
      </c>
      <c r="G487" s="43"/>
      <c r="H487" s="43"/>
      <c r="I487" s="222"/>
      <c r="J487" s="43"/>
      <c r="K487" s="43"/>
      <c r="L487" s="47"/>
      <c r="M487" s="223"/>
      <c r="N487" s="224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19" t="s">
        <v>156</v>
      </c>
      <c r="AU487" s="19" t="s">
        <v>21</v>
      </c>
    </row>
    <row r="488" s="13" customFormat="1">
      <c r="A488" s="13"/>
      <c r="B488" s="225"/>
      <c r="C488" s="226"/>
      <c r="D488" s="227" t="s">
        <v>158</v>
      </c>
      <c r="E488" s="228" t="s">
        <v>32</v>
      </c>
      <c r="F488" s="229" t="s">
        <v>90</v>
      </c>
      <c r="G488" s="226"/>
      <c r="H488" s="230">
        <v>1</v>
      </c>
      <c r="I488" s="231"/>
      <c r="J488" s="226"/>
      <c r="K488" s="226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158</v>
      </c>
      <c r="AU488" s="236" t="s">
        <v>21</v>
      </c>
      <c r="AV488" s="13" t="s">
        <v>21</v>
      </c>
      <c r="AW488" s="13" t="s">
        <v>41</v>
      </c>
      <c r="AX488" s="13" t="s">
        <v>82</v>
      </c>
      <c r="AY488" s="236" t="s">
        <v>147</v>
      </c>
    </row>
    <row r="489" s="14" customFormat="1">
      <c r="A489" s="14"/>
      <c r="B489" s="237"/>
      <c r="C489" s="238"/>
      <c r="D489" s="227" t="s">
        <v>158</v>
      </c>
      <c r="E489" s="239" t="s">
        <v>32</v>
      </c>
      <c r="F489" s="240" t="s">
        <v>167</v>
      </c>
      <c r="G489" s="238"/>
      <c r="H489" s="239" t="s">
        <v>32</v>
      </c>
      <c r="I489" s="241"/>
      <c r="J489" s="238"/>
      <c r="K489" s="238"/>
      <c r="L489" s="242"/>
      <c r="M489" s="243"/>
      <c r="N489" s="244"/>
      <c r="O489" s="244"/>
      <c r="P489" s="244"/>
      <c r="Q489" s="244"/>
      <c r="R489" s="244"/>
      <c r="S489" s="244"/>
      <c r="T489" s="24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6" t="s">
        <v>158</v>
      </c>
      <c r="AU489" s="246" t="s">
        <v>21</v>
      </c>
      <c r="AV489" s="14" t="s">
        <v>90</v>
      </c>
      <c r="AW489" s="14" t="s">
        <v>41</v>
      </c>
      <c r="AX489" s="14" t="s">
        <v>82</v>
      </c>
      <c r="AY489" s="246" t="s">
        <v>147</v>
      </c>
    </row>
    <row r="490" s="15" customFormat="1">
      <c r="A490" s="15"/>
      <c r="B490" s="247"/>
      <c r="C490" s="248"/>
      <c r="D490" s="227" t="s">
        <v>158</v>
      </c>
      <c r="E490" s="249" t="s">
        <v>32</v>
      </c>
      <c r="F490" s="250" t="s">
        <v>161</v>
      </c>
      <c r="G490" s="248"/>
      <c r="H490" s="251">
        <v>1</v>
      </c>
      <c r="I490" s="252"/>
      <c r="J490" s="248"/>
      <c r="K490" s="248"/>
      <c r="L490" s="253"/>
      <c r="M490" s="254"/>
      <c r="N490" s="255"/>
      <c r="O490" s="255"/>
      <c r="P490" s="255"/>
      <c r="Q490" s="255"/>
      <c r="R490" s="255"/>
      <c r="S490" s="255"/>
      <c r="T490" s="256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7" t="s">
        <v>158</v>
      </c>
      <c r="AU490" s="257" t="s">
        <v>21</v>
      </c>
      <c r="AV490" s="15" t="s">
        <v>154</v>
      </c>
      <c r="AW490" s="15" t="s">
        <v>41</v>
      </c>
      <c r="AX490" s="15" t="s">
        <v>90</v>
      </c>
      <c r="AY490" s="257" t="s">
        <v>147</v>
      </c>
    </row>
    <row r="491" s="12" customFormat="1" ht="22.8" customHeight="1">
      <c r="A491" s="12"/>
      <c r="B491" s="191"/>
      <c r="C491" s="192"/>
      <c r="D491" s="193" t="s">
        <v>81</v>
      </c>
      <c r="E491" s="205" t="s">
        <v>198</v>
      </c>
      <c r="F491" s="205" t="s">
        <v>620</v>
      </c>
      <c r="G491" s="192"/>
      <c r="H491" s="192"/>
      <c r="I491" s="195"/>
      <c r="J491" s="206">
        <f>BK491</f>
        <v>0</v>
      </c>
      <c r="K491" s="192"/>
      <c r="L491" s="197"/>
      <c r="M491" s="198"/>
      <c r="N491" s="199"/>
      <c r="O491" s="199"/>
      <c r="P491" s="200">
        <f>SUM(P492:P718)</f>
        <v>0</v>
      </c>
      <c r="Q491" s="199"/>
      <c r="R491" s="200">
        <f>SUM(R492:R718)</f>
        <v>305.31400289999999</v>
      </c>
      <c r="S491" s="199"/>
      <c r="T491" s="201">
        <f>SUM(T492:T718)</f>
        <v>866.57950000000017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02" t="s">
        <v>90</v>
      </c>
      <c r="AT491" s="203" t="s">
        <v>81</v>
      </c>
      <c r="AU491" s="203" t="s">
        <v>90</v>
      </c>
      <c r="AY491" s="202" t="s">
        <v>147</v>
      </c>
      <c r="BK491" s="204">
        <f>SUM(BK492:BK718)</f>
        <v>0</v>
      </c>
    </row>
    <row r="492" s="2" customFormat="1" ht="21.75" customHeight="1">
      <c r="A492" s="41"/>
      <c r="B492" s="42"/>
      <c r="C492" s="207" t="s">
        <v>621</v>
      </c>
      <c r="D492" s="207" t="s">
        <v>149</v>
      </c>
      <c r="E492" s="208" t="s">
        <v>622</v>
      </c>
      <c r="F492" s="209" t="s">
        <v>623</v>
      </c>
      <c r="G492" s="210" t="s">
        <v>617</v>
      </c>
      <c r="H492" s="211">
        <v>10</v>
      </c>
      <c r="I492" s="212"/>
      <c r="J492" s="213">
        <f>ROUND(I492*H492,2)</f>
        <v>0</v>
      </c>
      <c r="K492" s="209" t="s">
        <v>153</v>
      </c>
      <c r="L492" s="47"/>
      <c r="M492" s="214" t="s">
        <v>32</v>
      </c>
      <c r="N492" s="215" t="s">
        <v>53</v>
      </c>
      <c r="O492" s="87"/>
      <c r="P492" s="216">
        <f>O492*H492</f>
        <v>0</v>
      </c>
      <c r="Q492" s="216">
        <v>0</v>
      </c>
      <c r="R492" s="216">
        <f>Q492*H492</f>
        <v>0</v>
      </c>
      <c r="S492" s="216">
        <v>0</v>
      </c>
      <c r="T492" s="217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18" t="s">
        <v>154</v>
      </c>
      <c r="AT492" s="218" t="s">
        <v>149</v>
      </c>
      <c r="AU492" s="218" t="s">
        <v>21</v>
      </c>
      <c r="AY492" s="19" t="s">
        <v>147</v>
      </c>
      <c r="BE492" s="219">
        <f>IF(N492="základní",J492,0)</f>
        <v>0</v>
      </c>
      <c r="BF492" s="219">
        <f>IF(N492="snížená",J492,0)</f>
        <v>0</v>
      </c>
      <c r="BG492" s="219">
        <f>IF(N492="zákl. přenesená",J492,0)</f>
        <v>0</v>
      </c>
      <c r="BH492" s="219">
        <f>IF(N492="sníž. přenesená",J492,0)</f>
        <v>0</v>
      </c>
      <c r="BI492" s="219">
        <f>IF(N492="nulová",J492,0)</f>
        <v>0</v>
      </c>
      <c r="BJ492" s="19" t="s">
        <v>90</v>
      </c>
      <c r="BK492" s="219">
        <f>ROUND(I492*H492,2)</f>
        <v>0</v>
      </c>
      <c r="BL492" s="19" t="s">
        <v>154</v>
      </c>
      <c r="BM492" s="218" t="s">
        <v>624</v>
      </c>
    </row>
    <row r="493" s="2" customFormat="1">
      <c r="A493" s="41"/>
      <c r="B493" s="42"/>
      <c r="C493" s="43"/>
      <c r="D493" s="220" t="s">
        <v>156</v>
      </c>
      <c r="E493" s="43"/>
      <c r="F493" s="221" t="s">
        <v>625</v>
      </c>
      <c r="G493" s="43"/>
      <c r="H493" s="43"/>
      <c r="I493" s="222"/>
      <c r="J493" s="43"/>
      <c r="K493" s="43"/>
      <c r="L493" s="47"/>
      <c r="M493" s="223"/>
      <c r="N493" s="224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19" t="s">
        <v>156</v>
      </c>
      <c r="AU493" s="19" t="s">
        <v>21</v>
      </c>
    </row>
    <row r="494" s="13" customFormat="1">
      <c r="A494" s="13"/>
      <c r="B494" s="225"/>
      <c r="C494" s="226"/>
      <c r="D494" s="227" t="s">
        <v>158</v>
      </c>
      <c r="E494" s="228" t="s">
        <v>32</v>
      </c>
      <c r="F494" s="229" t="s">
        <v>203</v>
      </c>
      <c r="G494" s="226"/>
      <c r="H494" s="230">
        <v>10</v>
      </c>
      <c r="I494" s="231"/>
      <c r="J494" s="226"/>
      <c r="K494" s="226"/>
      <c r="L494" s="232"/>
      <c r="M494" s="233"/>
      <c r="N494" s="234"/>
      <c r="O494" s="234"/>
      <c r="P494" s="234"/>
      <c r="Q494" s="234"/>
      <c r="R494" s="234"/>
      <c r="S494" s="234"/>
      <c r="T494" s="23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6" t="s">
        <v>158</v>
      </c>
      <c r="AU494" s="236" t="s">
        <v>21</v>
      </c>
      <c r="AV494" s="13" t="s">
        <v>21</v>
      </c>
      <c r="AW494" s="13" t="s">
        <v>41</v>
      </c>
      <c r="AX494" s="13" t="s">
        <v>82</v>
      </c>
      <c r="AY494" s="236" t="s">
        <v>147</v>
      </c>
    </row>
    <row r="495" s="14" customFormat="1">
      <c r="A495" s="14"/>
      <c r="B495" s="237"/>
      <c r="C495" s="238"/>
      <c r="D495" s="227" t="s">
        <v>158</v>
      </c>
      <c r="E495" s="239" t="s">
        <v>32</v>
      </c>
      <c r="F495" s="240" t="s">
        <v>167</v>
      </c>
      <c r="G495" s="238"/>
      <c r="H495" s="239" t="s">
        <v>32</v>
      </c>
      <c r="I495" s="241"/>
      <c r="J495" s="238"/>
      <c r="K495" s="238"/>
      <c r="L495" s="242"/>
      <c r="M495" s="243"/>
      <c r="N495" s="244"/>
      <c r="O495" s="244"/>
      <c r="P495" s="244"/>
      <c r="Q495" s="244"/>
      <c r="R495" s="244"/>
      <c r="S495" s="244"/>
      <c r="T495" s="24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6" t="s">
        <v>158</v>
      </c>
      <c r="AU495" s="246" t="s">
        <v>21</v>
      </c>
      <c r="AV495" s="14" t="s">
        <v>90</v>
      </c>
      <c r="AW495" s="14" t="s">
        <v>41</v>
      </c>
      <c r="AX495" s="14" t="s">
        <v>82</v>
      </c>
      <c r="AY495" s="246" t="s">
        <v>147</v>
      </c>
    </row>
    <row r="496" s="15" customFormat="1">
      <c r="A496" s="15"/>
      <c r="B496" s="247"/>
      <c r="C496" s="248"/>
      <c r="D496" s="227" t="s">
        <v>158</v>
      </c>
      <c r="E496" s="249" t="s">
        <v>32</v>
      </c>
      <c r="F496" s="250" t="s">
        <v>161</v>
      </c>
      <c r="G496" s="248"/>
      <c r="H496" s="251">
        <v>10</v>
      </c>
      <c r="I496" s="252"/>
      <c r="J496" s="248"/>
      <c r="K496" s="248"/>
      <c r="L496" s="253"/>
      <c r="M496" s="254"/>
      <c r="N496" s="255"/>
      <c r="O496" s="255"/>
      <c r="P496" s="255"/>
      <c r="Q496" s="255"/>
      <c r="R496" s="255"/>
      <c r="S496" s="255"/>
      <c r="T496" s="256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57" t="s">
        <v>158</v>
      </c>
      <c r="AU496" s="257" t="s">
        <v>21</v>
      </c>
      <c r="AV496" s="15" t="s">
        <v>154</v>
      </c>
      <c r="AW496" s="15" t="s">
        <v>41</v>
      </c>
      <c r="AX496" s="15" t="s">
        <v>90</v>
      </c>
      <c r="AY496" s="257" t="s">
        <v>147</v>
      </c>
    </row>
    <row r="497" s="2" customFormat="1" ht="16.5" customHeight="1">
      <c r="A497" s="41"/>
      <c r="B497" s="42"/>
      <c r="C497" s="258" t="s">
        <v>626</v>
      </c>
      <c r="D497" s="258" t="s">
        <v>296</v>
      </c>
      <c r="E497" s="259" t="s">
        <v>627</v>
      </c>
      <c r="F497" s="260" t="s">
        <v>628</v>
      </c>
      <c r="G497" s="261" t="s">
        <v>617</v>
      </c>
      <c r="H497" s="262">
        <v>10</v>
      </c>
      <c r="I497" s="263"/>
      <c r="J497" s="264">
        <f>ROUND(I497*H497,2)</f>
        <v>0</v>
      </c>
      <c r="K497" s="260" t="s">
        <v>153</v>
      </c>
      <c r="L497" s="265"/>
      <c r="M497" s="266" t="s">
        <v>32</v>
      </c>
      <c r="N497" s="267" t="s">
        <v>53</v>
      </c>
      <c r="O497" s="87"/>
      <c r="P497" s="216">
        <f>O497*H497</f>
        <v>0</v>
      </c>
      <c r="Q497" s="216">
        <v>0.0020999999999999999</v>
      </c>
      <c r="R497" s="216">
        <f>Q497*H497</f>
        <v>0.020999999999999998</v>
      </c>
      <c r="S497" s="216">
        <v>0</v>
      </c>
      <c r="T497" s="217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18" t="s">
        <v>195</v>
      </c>
      <c r="AT497" s="218" t="s">
        <v>296</v>
      </c>
      <c r="AU497" s="218" t="s">
        <v>21</v>
      </c>
      <c r="AY497" s="19" t="s">
        <v>147</v>
      </c>
      <c r="BE497" s="219">
        <f>IF(N497="základní",J497,0)</f>
        <v>0</v>
      </c>
      <c r="BF497" s="219">
        <f>IF(N497="snížená",J497,0)</f>
        <v>0</v>
      </c>
      <c r="BG497" s="219">
        <f>IF(N497="zákl. přenesená",J497,0)</f>
        <v>0</v>
      </c>
      <c r="BH497" s="219">
        <f>IF(N497="sníž. přenesená",J497,0)</f>
        <v>0</v>
      </c>
      <c r="BI497" s="219">
        <f>IF(N497="nulová",J497,0)</f>
        <v>0</v>
      </c>
      <c r="BJ497" s="19" t="s">
        <v>90</v>
      </c>
      <c r="BK497" s="219">
        <f>ROUND(I497*H497,2)</f>
        <v>0</v>
      </c>
      <c r="BL497" s="19" t="s">
        <v>154</v>
      </c>
      <c r="BM497" s="218" t="s">
        <v>629</v>
      </c>
    </row>
    <row r="498" s="2" customFormat="1" ht="21.75" customHeight="1">
      <c r="A498" s="41"/>
      <c r="B498" s="42"/>
      <c r="C498" s="207" t="s">
        <v>630</v>
      </c>
      <c r="D498" s="207" t="s">
        <v>149</v>
      </c>
      <c r="E498" s="208" t="s">
        <v>622</v>
      </c>
      <c r="F498" s="209" t="s">
        <v>623</v>
      </c>
      <c r="G498" s="210" t="s">
        <v>617</v>
      </c>
      <c r="H498" s="211">
        <v>59</v>
      </c>
      <c r="I498" s="212"/>
      <c r="J498" s="213">
        <f>ROUND(I498*H498,2)</f>
        <v>0</v>
      </c>
      <c r="K498" s="209" t="s">
        <v>153</v>
      </c>
      <c r="L498" s="47"/>
      <c r="M498" s="214" t="s">
        <v>32</v>
      </c>
      <c r="N498" s="215" t="s">
        <v>53</v>
      </c>
      <c r="O498" s="87"/>
      <c r="P498" s="216">
        <f>O498*H498</f>
        <v>0</v>
      </c>
      <c r="Q498" s="216">
        <v>0</v>
      </c>
      <c r="R498" s="216">
        <f>Q498*H498</f>
        <v>0</v>
      </c>
      <c r="S498" s="216">
        <v>0</v>
      </c>
      <c r="T498" s="217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18" t="s">
        <v>154</v>
      </c>
      <c r="AT498" s="218" t="s">
        <v>149</v>
      </c>
      <c r="AU498" s="218" t="s">
        <v>21</v>
      </c>
      <c r="AY498" s="19" t="s">
        <v>147</v>
      </c>
      <c r="BE498" s="219">
        <f>IF(N498="základní",J498,0)</f>
        <v>0</v>
      </c>
      <c r="BF498" s="219">
        <f>IF(N498="snížená",J498,0)</f>
        <v>0</v>
      </c>
      <c r="BG498" s="219">
        <f>IF(N498="zákl. přenesená",J498,0)</f>
        <v>0</v>
      </c>
      <c r="BH498" s="219">
        <f>IF(N498="sníž. přenesená",J498,0)</f>
        <v>0</v>
      </c>
      <c r="BI498" s="219">
        <f>IF(N498="nulová",J498,0)</f>
        <v>0</v>
      </c>
      <c r="BJ498" s="19" t="s">
        <v>90</v>
      </c>
      <c r="BK498" s="219">
        <f>ROUND(I498*H498,2)</f>
        <v>0</v>
      </c>
      <c r="BL498" s="19" t="s">
        <v>154</v>
      </c>
      <c r="BM498" s="218" t="s">
        <v>631</v>
      </c>
    </row>
    <row r="499" s="2" customFormat="1">
      <c r="A499" s="41"/>
      <c r="B499" s="42"/>
      <c r="C499" s="43"/>
      <c r="D499" s="220" t="s">
        <v>156</v>
      </c>
      <c r="E499" s="43"/>
      <c r="F499" s="221" t="s">
        <v>625</v>
      </c>
      <c r="G499" s="43"/>
      <c r="H499" s="43"/>
      <c r="I499" s="222"/>
      <c r="J499" s="43"/>
      <c r="K499" s="43"/>
      <c r="L499" s="47"/>
      <c r="M499" s="223"/>
      <c r="N499" s="224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19" t="s">
        <v>156</v>
      </c>
      <c r="AU499" s="19" t="s">
        <v>21</v>
      </c>
    </row>
    <row r="500" s="13" customFormat="1">
      <c r="A500" s="13"/>
      <c r="B500" s="225"/>
      <c r="C500" s="226"/>
      <c r="D500" s="227" t="s">
        <v>158</v>
      </c>
      <c r="E500" s="228" t="s">
        <v>32</v>
      </c>
      <c r="F500" s="229" t="s">
        <v>448</v>
      </c>
      <c r="G500" s="226"/>
      <c r="H500" s="230">
        <v>59</v>
      </c>
      <c r="I500" s="231"/>
      <c r="J500" s="226"/>
      <c r="K500" s="226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158</v>
      </c>
      <c r="AU500" s="236" t="s">
        <v>21</v>
      </c>
      <c r="AV500" s="13" t="s">
        <v>21</v>
      </c>
      <c r="AW500" s="13" t="s">
        <v>41</v>
      </c>
      <c r="AX500" s="13" t="s">
        <v>82</v>
      </c>
      <c r="AY500" s="236" t="s">
        <v>147</v>
      </c>
    </row>
    <row r="501" s="14" customFormat="1">
      <c r="A501" s="14"/>
      <c r="B501" s="237"/>
      <c r="C501" s="238"/>
      <c r="D501" s="227" t="s">
        <v>158</v>
      </c>
      <c r="E501" s="239" t="s">
        <v>32</v>
      </c>
      <c r="F501" s="240" t="s">
        <v>167</v>
      </c>
      <c r="G501" s="238"/>
      <c r="H501" s="239" t="s">
        <v>32</v>
      </c>
      <c r="I501" s="241"/>
      <c r="J501" s="238"/>
      <c r="K501" s="238"/>
      <c r="L501" s="242"/>
      <c r="M501" s="243"/>
      <c r="N501" s="244"/>
      <c r="O501" s="244"/>
      <c r="P501" s="244"/>
      <c r="Q501" s="244"/>
      <c r="R501" s="244"/>
      <c r="S501" s="244"/>
      <c r="T501" s="24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158</v>
      </c>
      <c r="AU501" s="246" t="s">
        <v>21</v>
      </c>
      <c r="AV501" s="14" t="s">
        <v>90</v>
      </c>
      <c r="AW501" s="14" t="s">
        <v>41</v>
      </c>
      <c r="AX501" s="14" t="s">
        <v>82</v>
      </c>
      <c r="AY501" s="246" t="s">
        <v>147</v>
      </c>
    </row>
    <row r="502" s="15" customFormat="1">
      <c r="A502" s="15"/>
      <c r="B502" s="247"/>
      <c r="C502" s="248"/>
      <c r="D502" s="227" t="s">
        <v>158</v>
      </c>
      <c r="E502" s="249" t="s">
        <v>32</v>
      </c>
      <c r="F502" s="250" t="s">
        <v>161</v>
      </c>
      <c r="G502" s="248"/>
      <c r="H502" s="251">
        <v>59</v>
      </c>
      <c r="I502" s="252"/>
      <c r="J502" s="248"/>
      <c r="K502" s="248"/>
      <c r="L502" s="253"/>
      <c r="M502" s="254"/>
      <c r="N502" s="255"/>
      <c r="O502" s="255"/>
      <c r="P502" s="255"/>
      <c r="Q502" s="255"/>
      <c r="R502" s="255"/>
      <c r="S502" s="255"/>
      <c r="T502" s="256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7" t="s">
        <v>158</v>
      </c>
      <c r="AU502" s="257" t="s">
        <v>21</v>
      </c>
      <c r="AV502" s="15" t="s">
        <v>154</v>
      </c>
      <c r="AW502" s="15" t="s">
        <v>41</v>
      </c>
      <c r="AX502" s="15" t="s">
        <v>90</v>
      </c>
      <c r="AY502" s="257" t="s">
        <v>147</v>
      </c>
    </row>
    <row r="503" s="2" customFormat="1" ht="16.5" customHeight="1">
      <c r="A503" s="41"/>
      <c r="B503" s="42"/>
      <c r="C503" s="258" t="s">
        <v>632</v>
      </c>
      <c r="D503" s="258" t="s">
        <v>296</v>
      </c>
      <c r="E503" s="259" t="s">
        <v>633</v>
      </c>
      <c r="F503" s="260" t="s">
        <v>634</v>
      </c>
      <c r="G503" s="261" t="s">
        <v>617</v>
      </c>
      <c r="H503" s="262">
        <v>59</v>
      </c>
      <c r="I503" s="263"/>
      <c r="J503" s="264">
        <f>ROUND(I503*H503,2)</f>
        <v>0</v>
      </c>
      <c r="K503" s="260" t="s">
        <v>32</v>
      </c>
      <c r="L503" s="265"/>
      <c r="M503" s="266" t="s">
        <v>32</v>
      </c>
      <c r="N503" s="267" t="s">
        <v>53</v>
      </c>
      <c r="O503" s="87"/>
      <c r="P503" s="216">
        <f>O503*H503</f>
        <v>0</v>
      </c>
      <c r="Q503" s="216">
        <v>0.0020999999999999999</v>
      </c>
      <c r="R503" s="216">
        <f>Q503*H503</f>
        <v>0.1239</v>
      </c>
      <c r="S503" s="216">
        <v>0</v>
      </c>
      <c r="T503" s="217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18" t="s">
        <v>195</v>
      </c>
      <c r="AT503" s="218" t="s">
        <v>296</v>
      </c>
      <c r="AU503" s="218" t="s">
        <v>21</v>
      </c>
      <c r="AY503" s="19" t="s">
        <v>147</v>
      </c>
      <c r="BE503" s="219">
        <f>IF(N503="základní",J503,0)</f>
        <v>0</v>
      </c>
      <c r="BF503" s="219">
        <f>IF(N503="snížená",J503,0)</f>
        <v>0</v>
      </c>
      <c r="BG503" s="219">
        <f>IF(N503="zákl. přenesená",J503,0)</f>
        <v>0</v>
      </c>
      <c r="BH503" s="219">
        <f>IF(N503="sníž. přenesená",J503,0)</f>
        <v>0</v>
      </c>
      <c r="BI503" s="219">
        <f>IF(N503="nulová",J503,0)</f>
        <v>0</v>
      </c>
      <c r="BJ503" s="19" t="s">
        <v>90</v>
      </c>
      <c r="BK503" s="219">
        <f>ROUND(I503*H503,2)</f>
        <v>0</v>
      </c>
      <c r="BL503" s="19" t="s">
        <v>154</v>
      </c>
      <c r="BM503" s="218" t="s">
        <v>635</v>
      </c>
    </row>
    <row r="504" s="2" customFormat="1" ht="16.5" customHeight="1">
      <c r="A504" s="41"/>
      <c r="B504" s="42"/>
      <c r="C504" s="207" t="s">
        <v>636</v>
      </c>
      <c r="D504" s="207" t="s">
        <v>149</v>
      </c>
      <c r="E504" s="208" t="s">
        <v>637</v>
      </c>
      <c r="F504" s="209" t="s">
        <v>638</v>
      </c>
      <c r="G504" s="210" t="s">
        <v>617</v>
      </c>
      <c r="H504" s="211">
        <v>6</v>
      </c>
      <c r="I504" s="212"/>
      <c r="J504" s="213">
        <f>ROUND(I504*H504,2)</f>
        <v>0</v>
      </c>
      <c r="K504" s="209" t="s">
        <v>153</v>
      </c>
      <c r="L504" s="47"/>
      <c r="M504" s="214" t="s">
        <v>32</v>
      </c>
      <c r="N504" s="215" t="s">
        <v>53</v>
      </c>
      <c r="O504" s="87"/>
      <c r="P504" s="216">
        <f>O504*H504</f>
        <v>0</v>
      </c>
      <c r="Q504" s="216">
        <v>0.00069999999999999999</v>
      </c>
      <c r="R504" s="216">
        <f>Q504*H504</f>
        <v>0.0041999999999999997</v>
      </c>
      <c r="S504" s="216">
        <v>0</v>
      </c>
      <c r="T504" s="217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18" t="s">
        <v>154</v>
      </c>
      <c r="AT504" s="218" t="s">
        <v>149</v>
      </c>
      <c r="AU504" s="218" t="s">
        <v>21</v>
      </c>
      <c r="AY504" s="19" t="s">
        <v>147</v>
      </c>
      <c r="BE504" s="219">
        <f>IF(N504="základní",J504,0)</f>
        <v>0</v>
      </c>
      <c r="BF504" s="219">
        <f>IF(N504="snížená",J504,0)</f>
        <v>0</v>
      </c>
      <c r="BG504" s="219">
        <f>IF(N504="zákl. přenesená",J504,0)</f>
        <v>0</v>
      </c>
      <c r="BH504" s="219">
        <f>IF(N504="sníž. přenesená",J504,0)</f>
        <v>0</v>
      </c>
      <c r="BI504" s="219">
        <f>IF(N504="nulová",J504,0)</f>
        <v>0</v>
      </c>
      <c r="BJ504" s="19" t="s">
        <v>90</v>
      </c>
      <c r="BK504" s="219">
        <f>ROUND(I504*H504,2)</f>
        <v>0</v>
      </c>
      <c r="BL504" s="19" t="s">
        <v>154</v>
      </c>
      <c r="BM504" s="218" t="s">
        <v>639</v>
      </c>
    </row>
    <row r="505" s="2" customFormat="1">
      <c r="A505" s="41"/>
      <c r="B505" s="42"/>
      <c r="C505" s="43"/>
      <c r="D505" s="220" t="s">
        <v>156</v>
      </c>
      <c r="E505" s="43"/>
      <c r="F505" s="221" t="s">
        <v>640</v>
      </c>
      <c r="G505" s="43"/>
      <c r="H505" s="43"/>
      <c r="I505" s="222"/>
      <c r="J505" s="43"/>
      <c r="K505" s="43"/>
      <c r="L505" s="47"/>
      <c r="M505" s="223"/>
      <c r="N505" s="224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19" t="s">
        <v>156</v>
      </c>
      <c r="AU505" s="19" t="s">
        <v>21</v>
      </c>
    </row>
    <row r="506" s="13" customFormat="1">
      <c r="A506" s="13"/>
      <c r="B506" s="225"/>
      <c r="C506" s="226"/>
      <c r="D506" s="227" t="s">
        <v>158</v>
      </c>
      <c r="E506" s="228" t="s">
        <v>32</v>
      </c>
      <c r="F506" s="229" t="s">
        <v>641</v>
      </c>
      <c r="G506" s="226"/>
      <c r="H506" s="230">
        <v>6</v>
      </c>
      <c r="I506" s="231"/>
      <c r="J506" s="226"/>
      <c r="K506" s="226"/>
      <c r="L506" s="232"/>
      <c r="M506" s="233"/>
      <c r="N506" s="234"/>
      <c r="O506" s="234"/>
      <c r="P506" s="234"/>
      <c r="Q506" s="234"/>
      <c r="R506" s="234"/>
      <c r="S506" s="234"/>
      <c r="T506" s="23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6" t="s">
        <v>158</v>
      </c>
      <c r="AU506" s="236" t="s">
        <v>21</v>
      </c>
      <c r="AV506" s="13" t="s">
        <v>21</v>
      </c>
      <c r="AW506" s="13" t="s">
        <v>41</v>
      </c>
      <c r="AX506" s="13" t="s">
        <v>82</v>
      </c>
      <c r="AY506" s="236" t="s">
        <v>147</v>
      </c>
    </row>
    <row r="507" s="14" customFormat="1">
      <c r="A507" s="14"/>
      <c r="B507" s="237"/>
      <c r="C507" s="238"/>
      <c r="D507" s="227" t="s">
        <v>158</v>
      </c>
      <c r="E507" s="239" t="s">
        <v>32</v>
      </c>
      <c r="F507" s="240" t="s">
        <v>167</v>
      </c>
      <c r="G507" s="238"/>
      <c r="H507" s="239" t="s">
        <v>32</v>
      </c>
      <c r="I507" s="241"/>
      <c r="J507" s="238"/>
      <c r="K507" s="238"/>
      <c r="L507" s="242"/>
      <c r="M507" s="243"/>
      <c r="N507" s="244"/>
      <c r="O507" s="244"/>
      <c r="P507" s="244"/>
      <c r="Q507" s="244"/>
      <c r="R507" s="244"/>
      <c r="S507" s="244"/>
      <c r="T507" s="24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6" t="s">
        <v>158</v>
      </c>
      <c r="AU507" s="246" t="s">
        <v>21</v>
      </c>
      <c r="AV507" s="14" t="s">
        <v>90</v>
      </c>
      <c r="AW507" s="14" t="s">
        <v>41</v>
      </c>
      <c r="AX507" s="14" t="s">
        <v>82</v>
      </c>
      <c r="AY507" s="246" t="s">
        <v>147</v>
      </c>
    </row>
    <row r="508" s="15" customFormat="1">
      <c r="A508" s="15"/>
      <c r="B508" s="247"/>
      <c r="C508" s="248"/>
      <c r="D508" s="227" t="s">
        <v>158</v>
      </c>
      <c r="E508" s="249" t="s">
        <v>32</v>
      </c>
      <c r="F508" s="250" t="s">
        <v>161</v>
      </c>
      <c r="G508" s="248"/>
      <c r="H508" s="251">
        <v>6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6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7" t="s">
        <v>158</v>
      </c>
      <c r="AU508" s="257" t="s">
        <v>21</v>
      </c>
      <c r="AV508" s="15" t="s">
        <v>154</v>
      </c>
      <c r="AW508" s="15" t="s">
        <v>41</v>
      </c>
      <c r="AX508" s="15" t="s">
        <v>90</v>
      </c>
      <c r="AY508" s="257" t="s">
        <v>147</v>
      </c>
    </row>
    <row r="509" s="2" customFormat="1" ht="16.5" customHeight="1">
      <c r="A509" s="41"/>
      <c r="B509" s="42"/>
      <c r="C509" s="258" t="s">
        <v>642</v>
      </c>
      <c r="D509" s="258" t="s">
        <v>296</v>
      </c>
      <c r="E509" s="259" t="s">
        <v>643</v>
      </c>
      <c r="F509" s="260" t="s">
        <v>644</v>
      </c>
      <c r="G509" s="261" t="s">
        <v>617</v>
      </c>
      <c r="H509" s="262">
        <v>2</v>
      </c>
      <c r="I509" s="263"/>
      <c r="J509" s="264">
        <f>ROUND(I509*H509,2)</f>
        <v>0</v>
      </c>
      <c r="K509" s="260" t="s">
        <v>153</v>
      </c>
      <c r="L509" s="265"/>
      <c r="M509" s="266" t="s">
        <v>32</v>
      </c>
      <c r="N509" s="267" t="s">
        <v>53</v>
      </c>
      <c r="O509" s="87"/>
      <c r="P509" s="216">
        <f>O509*H509</f>
        <v>0</v>
      </c>
      <c r="Q509" s="216">
        <v>0.0025000000000000001</v>
      </c>
      <c r="R509" s="216">
        <f>Q509*H509</f>
        <v>0.0050000000000000001</v>
      </c>
      <c r="S509" s="216">
        <v>0</v>
      </c>
      <c r="T509" s="217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18" t="s">
        <v>195</v>
      </c>
      <c r="AT509" s="218" t="s">
        <v>296</v>
      </c>
      <c r="AU509" s="218" t="s">
        <v>21</v>
      </c>
      <c r="AY509" s="19" t="s">
        <v>147</v>
      </c>
      <c r="BE509" s="219">
        <f>IF(N509="základní",J509,0)</f>
        <v>0</v>
      </c>
      <c r="BF509" s="219">
        <f>IF(N509="snížená",J509,0)</f>
        <v>0</v>
      </c>
      <c r="BG509" s="219">
        <f>IF(N509="zákl. přenesená",J509,0)</f>
        <v>0</v>
      </c>
      <c r="BH509" s="219">
        <f>IF(N509="sníž. přenesená",J509,0)</f>
        <v>0</v>
      </c>
      <c r="BI509" s="219">
        <f>IF(N509="nulová",J509,0)</f>
        <v>0</v>
      </c>
      <c r="BJ509" s="19" t="s">
        <v>90</v>
      </c>
      <c r="BK509" s="219">
        <f>ROUND(I509*H509,2)</f>
        <v>0</v>
      </c>
      <c r="BL509" s="19" t="s">
        <v>154</v>
      </c>
      <c r="BM509" s="218" t="s">
        <v>645</v>
      </c>
    </row>
    <row r="510" s="2" customFormat="1" ht="16.5" customHeight="1">
      <c r="A510" s="41"/>
      <c r="B510" s="42"/>
      <c r="C510" s="258" t="s">
        <v>646</v>
      </c>
      <c r="D510" s="258" t="s">
        <v>296</v>
      </c>
      <c r="E510" s="259" t="s">
        <v>647</v>
      </c>
      <c r="F510" s="260" t="s">
        <v>648</v>
      </c>
      <c r="G510" s="261" t="s">
        <v>617</v>
      </c>
      <c r="H510" s="262">
        <v>1</v>
      </c>
      <c r="I510" s="263"/>
      <c r="J510" s="264">
        <f>ROUND(I510*H510,2)</f>
        <v>0</v>
      </c>
      <c r="K510" s="260" t="s">
        <v>32</v>
      </c>
      <c r="L510" s="265"/>
      <c r="M510" s="266" t="s">
        <v>32</v>
      </c>
      <c r="N510" s="267" t="s">
        <v>53</v>
      </c>
      <c r="O510" s="87"/>
      <c r="P510" s="216">
        <f>O510*H510</f>
        <v>0</v>
      </c>
      <c r="Q510" s="216">
        <v>0.0025000000000000001</v>
      </c>
      <c r="R510" s="216">
        <f>Q510*H510</f>
        <v>0.0025000000000000001</v>
      </c>
      <c r="S510" s="216">
        <v>0</v>
      </c>
      <c r="T510" s="217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8" t="s">
        <v>195</v>
      </c>
      <c r="AT510" s="218" t="s">
        <v>296</v>
      </c>
      <c r="AU510" s="218" t="s">
        <v>21</v>
      </c>
      <c r="AY510" s="19" t="s">
        <v>147</v>
      </c>
      <c r="BE510" s="219">
        <f>IF(N510="základní",J510,0)</f>
        <v>0</v>
      </c>
      <c r="BF510" s="219">
        <f>IF(N510="snížená",J510,0)</f>
        <v>0</v>
      </c>
      <c r="BG510" s="219">
        <f>IF(N510="zákl. přenesená",J510,0)</f>
        <v>0</v>
      </c>
      <c r="BH510" s="219">
        <f>IF(N510="sníž. přenesená",J510,0)</f>
        <v>0</v>
      </c>
      <c r="BI510" s="219">
        <f>IF(N510="nulová",J510,0)</f>
        <v>0</v>
      </c>
      <c r="BJ510" s="19" t="s">
        <v>90</v>
      </c>
      <c r="BK510" s="219">
        <f>ROUND(I510*H510,2)</f>
        <v>0</v>
      </c>
      <c r="BL510" s="19" t="s">
        <v>154</v>
      </c>
      <c r="BM510" s="218" t="s">
        <v>649</v>
      </c>
    </row>
    <row r="511" s="2" customFormat="1" ht="16.5" customHeight="1">
      <c r="A511" s="41"/>
      <c r="B511" s="42"/>
      <c r="C511" s="258" t="s">
        <v>650</v>
      </c>
      <c r="D511" s="258" t="s">
        <v>296</v>
      </c>
      <c r="E511" s="259" t="s">
        <v>651</v>
      </c>
      <c r="F511" s="260" t="s">
        <v>652</v>
      </c>
      <c r="G511" s="261" t="s">
        <v>617</v>
      </c>
      <c r="H511" s="262">
        <v>1</v>
      </c>
      <c r="I511" s="263"/>
      <c r="J511" s="264">
        <f>ROUND(I511*H511,2)</f>
        <v>0</v>
      </c>
      <c r="K511" s="260" t="s">
        <v>153</v>
      </c>
      <c r="L511" s="265"/>
      <c r="M511" s="266" t="s">
        <v>32</v>
      </c>
      <c r="N511" s="267" t="s">
        <v>53</v>
      </c>
      <c r="O511" s="87"/>
      <c r="P511" s="216">
        <f>O511*H511</f>
        <v>0</v>
      </c>
      <c r="Q511" s="216">
        <v>0.0050000000000000001</v>
      </c>
      <c r="R511" s="216">
        <f>Q511*H511</f>
        <v>0.0050000000000000001</v>
      </c>
      <c r="S511" s="216">
        <v>0</v>
      </c>
      <c r="T511" s="217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18" t="s">
        <v>195</v>
      </c>
      <c r="AT511" s="218" t="s">
        <v>296</v>
      </c>
      <c r="AU511" s="218" t="s">
        <v>21</v>
      </c>
      <c r="AY511" s="19" t="s">
        <v>147</v>
      </c>
      <c r="BE511" s="219">
        <f>IF(N511="základní",J511,0)</f>
        <v>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19" t="s">
        <v>90</v>
      </c>
      <c r="BK511" s="219">
        <f>ROUND(I511*H511,2)</f>
        <v>0</v>
      </c>
      <c r="BL511" s="19" t="s">
        <v>154</v>
      </c>
      <c r="BM511" s="218" t="s">
        <v>653</v>
      </c>
    </row>
    <row r="512" s="2" customFormat="1" ht="16.5" customHeight="1">
      <c r="A512" s="41"/>
      <c r="B512" s="42"/>
      <c r="C512" s="258" t="s">
        <v>654</v>
      </c>
      <c r="D512" s="258" t="s">
        <v>296</v>
      </c>
      <c r="E512" s="259" t="s">
        <v>655</v>
      </c>
      <c r="F512" s="260" t="s">
        <v>656</v>
      </c>
      <c r="G512" s="261" t="s">
        <v>617</v>
      </c>
      <c r="H512" s="262">
        <v>2</v>
      </c>
      <c r="I512" s="263"/>
      <c r="J512" s="264">
        <f>ROUND(I512*H512,2)</f>
        <v>0</v>
      </c>
      <c r="K512" s="260" t="s">
        <v>153</v>
      </c>
      <c r="L512" s="265"/>
      <c r="M512" s="266" t="s">
        <v>32</v>
      </c>
      <c r="N512" s="267" t="s">
        <v>53</v>
      </c>
      <c r="O512" s="87"/>
      <c r="P512" s="216">
        <f>O512*H512</f>
        <v>0</v>
      </c>
      <c r="Q512" s="216">
        <v>0.0025999999999999999</v>
      </c>
      <c r="R512" s="216">
        <f>Q512*H512</f>
        <v>0.0051999999999999998</v>
      </c>
      <c r="S512" s="216">
        <v>0</v>
      </c>
      <c r="T512" s="217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18" t="s">
        <v>195</v>
      </c>
      <c r="AT512" s="218" t="s">
        <v>296</v>
      </c>
      <c r="AU512" s="218" t="s">
        <v>21</v>
      </c>
      <c r="AY512" s="19" t="s">
        <v>147</v>
      </c>
      <c r="BE512" s="219">
        <f>IF(N512="základní",J512,0)</f>
        <v>0</v>
      </c>
      <c r="BF512" s="219">
        <f>IF(N512="snížená",J512,0)</f>
        <v>0</v>
      </c>
      <c r="BG512" s="219">
        <f>IF(N512="zákl. přenesená",J512,0)</f>
        <v>0</v>
      </c>
      <c r="BH512" s="219">
        <f>IF(N512="sníž. přenesená",J512,0)</f>
        <v>0</v>
      </c>
      <c r="BI512" s="219">
        <f>IF(N512="nulová",J512,0)</f>
        <v>0</v>
      </c>
      <c r="BJ512" s="19" t="s">
        <v>90</v>
      </c>
      <c r="BK512" s="219">
        <f>ROUND(I512*H512,2)</f>
        <v>0</v>
      </c>
      <c r="BL512" s="19" t="s">
        <v>154</v>
      </c>
      <c r="BM512" s="218" t="s">
        <v>657</v>
      </c>
    </row>
    <row r="513" s="2" customFormat="1" ht="16.5" customHeight="1">
      <c r="A513" s="41"/>
      <c r="B513" s="42"/>
      <c r="C513" s="207" t="s">
        <v>658</v>
      </c>
      <c r="D513" s="207" t="s">
        <v>149</v>
      </c>
      <c r="E513" s="208" t="s">
        <v>637</v>
      </c>
      <c r="F513" s="209" t="s">
        <v>638</v>
      </c>
      <c r="G513" s="210" t="s">
        <v>617</v>
      </c>
      <c r="H513" s="211">
        <v>1</v>
      </c>
      <c r="I513" s="212"/>
      <c r="J513" s="213">
        <f>ROUND(I513*H513,2)</f>
        <v>0</v>
      </c>
      <c r="K513" s="209" t="s">
        <v>153</v>
      </c>
      <c r="L513" s="47"/>
      <c r="M513" s="214" t="s">
        <v>32</v>
      </c>
      <c r="N513" s="215" t="s">
        <v>53</v>
      </c>
      <c r="O513" s="87"/>
      <c r="P513" s="216">
        <f>O513*H513</f>
        <v>0</v>
      </c>
      <c r="Q513" s="216">
        <v>0.00069999999999999999</v>
      </c>
      <c r="R513" s="216">
        <f>Q513*H513</f>
        <v>0.00069999999999999999</v>
      </c>
      <c r="S513" s="216">
        <v>0</v>
      </c>
      <c r="T513" s="217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18" t="s">
        <v>154</v>
      </c>
      <c r="AT513" s="218" t="s">
        <v>149</v>
      </c>
      <c r="AU513" s="218" t="s">
        <v>21</v>
      </c>
      <c r="AY513" s="19" t="s">
        <v>147</v>
      </c>
      <c r="BE513" s="219">
        <f>IF(N513="základní",J513,0)</f>
        <v>0</v>
      </c>
      <c r="BF513" s="219">
        <f>IF(N513="snížená",J513,0)</f>
        <v>0</v>
      </c>
      <c r="BG513" s="219">
        <f>IF(N513="zákl. přenesená",J513,0)</f>
        <v>0</v>
      </c>
      <c r="BH513" s="219">
        <f>IF(N513="sníž. přenesená",J513,0)</f>
        <v>0</v>
      </c>
      <c r="BI513" s="219">
        <f>IF(N513="nulová",J513,0)</f>
        <v>0</v>
      </c>
      <c r="BJ513" s="19" t="s">
        <v>90</v>
      </c>
      <c r="BK513" s="219">
        <f>ROUND(I513*H513,2)</f>
        <v>0</v>
      </c>
      <c r="BL513" s="19" t="s">
        <v>154</v>
      </c>
      <c r="BM513" s="218" t="s">
        <v>659</v>
      </c>
    </row>
    <row r="514" s="2" customFormat="1">
      <c r="A514" s="41"/>
      <c r="B514" s="42"/>
      <c r="C514" s="43"/>
      <c r="D514" s="220" t="s">
        <v>156</v>
      </c>
      <c r="E514" s="43"/>
      <c r="F514" s="221" t="s">
        <v>640</v>
      </c>
      <c r="G514" s="43"/>
      <c r="H514" s="43"/>
      <c r="I514" s="222"/>
      <c r="J514" s="43"/>
      <c r="K514" s="43"/>
      <c r="L514" s="47"/>
      <c r="M514" s="223"/>
      <c r="N514" s="224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19" t="s">
        <v>156</v>
      </c>
      <c r="AU514" s="19" t="s">
        <v>21</v>
      </c>
    </row>
    <row r="515" s="13" customFormat="1">
      <c r="A515" s="13"/>
      <c r="B515" s="225"/>
      <c r="C515" s="226"/>
      <c r="D515" s="227" t="s">
        <v>158</v>
      </c>
      <c r="E515" s="228" t="s">
        <v>32</v>
      </c>
      <c r="F515" s="229" t="s">
        <v>90</v>
      </c>
      <c r="G515" s="226"/>
      <c r="H515" s="230">
        <v>1</v>
      </c>
      <c r="I515" s="231"/>
      <c r="J515" s="226"/>
      <c r="K515" s="226"/>
      <c r="L515" s="232"/>
      <c r="M515" s="233"/>
      <c r="N515" s="234"/>
      <c r="O515" s="234"/>
      <c r="P515" s="234"/>
      <c r="Q515" s="234"/>
      <c r="R515" s="234"/>
      <c r="S515" s="234"/>
      <c r="T515" s="23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6" t="s">
        <v>158</v>
      </c>
      <c r="AU515" s="236" t="s">
        <v>21</v>
      </c>
      <c r="AV515" s="13" t="s">
        <v>21</v>
      </c>
      <c r="AW515" s="13" t="s">
        <v>41</v>
      </c>
      <c r="AX515" s="13" t="s">
        <v>82</v>
      </c>
      <c r="AY515" s="236" t="s">
        <v>147</v>
      </c>
    </row>
    <row r="516" s="15" customFormat="1">
      <c r="A516" s="15"/>
      <c r="B516" s="247"/>
      <c r="C516" s="248"/>
      <c r="D516" s="227" t="s">
        <v>158</v>
      </c>
      <c r="E516" s="249" t="s">
        <v>32</v>
      </c>
      <c r="F516" s="250" t="s">
        <v>161</v>
      </c>
      <c r="G516" s="248"/>
      <c r="H516" s="251">
        <v>1</v>
      </c>
      <c r="I516" s="252"/>
      <c r="J516" s="248"/>
      <c r="K516" s="248"/>
      <c r="L516" s="253"/>
      <c r="M516" s="254"/>
      <c r="N516" s="255"/>
      <c r="O516" s="255"/>
      <c r="P516" s="255"/>
      <c r="Q516" s="255"/>
      <c r="R516" s="255"/>
      <c r="S516" s="255"/>
      <c r="T516" s="256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7" t="s">
        <v>158</v>
      </c>
      <c r="AU516" s="257" t="s">
        <v>21</v>
      </c>
      <c r="AV516" s="15" t="s">
        <v>154</v>
      </c>
      <c r="AW516" s="15" t="s">
        <v>41</v>
      </c>
      <c r="AX516" s="15" t="s">
        <v>90</v>
      </c>
      <c r="AY516" s="257" t="s">
        <v>147</v>
      </c>
    </row>
    <row r="517" s="2" customFormat="1" ht="16.5" customHeight="1">
      <c r="A517" s="41"/>
      <c r="B517" s="42"/>
      <c r="C517" s="258" t="s">
        <v>660</v>
      </c>
      <c r="D517" s="258" t="s">
        <v>296</v>
      </c>
      <c r="E517" s="259" t="s">
        <v>661</v>
      </c>
      <c r="F517" s="260" t="s">
        <v>662</v>
      </c>
      <c r="G517" s="261" t="s">
        <v>617</v>
      </c>
      <c r="H517" s="262">
        <v>1</v>
      </c>
      <c r="I517" s="263"/>
      <c r="J517" s="264">
        <f>ROUND(I517*H517,2)</f>
        <v>0</v>
      </c>
      <c r="K517" s="260" t="s">
        <v>32</v>
      </c>
      <c r="L517" s="265"/>
      <c r="M517" s="266" t="s">
        <v>32</v>
      </c>
      <c r="N517" s="267" t="s">
        <v>53</v>
      </c>
      <c r="O517" s="87"/>
      <c r="P517" s="216">
        <f>O517*H517</f>
        <v>0</v>
      </c>
      <c r="Q517" s="216">
        <v>0.0025000000000000001</v>
      </c>
      <c r="R517" s="216">
        <f>Q517*H517</f>
        <v>0.0025000000000000001</v>
      </c>
      <c r="S517" s="216">
        <v>0</v>
      </c>
      <c r="T517" s="217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18" t="s">
        <v>195</v>
      </c>
      <c r="AT517" s="218" t="s">
        <v>296</v>
      </c>
      <c r="AU517" s="218" t="s">
        <v>21</v>
      </c>
      <c r="AY517" s="19" t="s">
        <v>147</v>
      </c>
      <c r="BE517" s="219">
        <f>IF(N517="základní",J517,0)</f>
        <v>0</v>
      </c>
      <c r="BF517" s="219">
        <f>IF(N517="snížená",J517,0)</f>
        <v>0</v>
      </c>
      <c r="BG517" s="219">
        <f>IF(N517="zákl. přenesená",J517,0)</f>
        <v>0</v>
      </c>
      <c r="BH517" s="219">
        <f>IF(N517="sníž. přenesená",J517,0)</f>
        <v>0</v>
      </c>
      <c r="BI517" s="219">
        <f>IF(N517="nulová",J517,0)</f>
        <v>0</v>
      </c>
      <c r="BJ517" s="19" t="s">
        <v>90</v>
      </c>
      <c r="BK517" s="219">
        <f>ROUND(I517*H517,2)</f>
        <v>0</v>
      </c>
      <c r="BL517" s="19" t="s">
        <v>154</v>
      </c>
      <c r="BM517" s="218" t="s">
        <v>663</v>
      </c>
    </row>
    <row r="518" s="2" customFormat="1" ht="16.5" customHeight="1">
      <c r="A518" s="41"/>
      <c r="B518" s="42"/>
      <c r="C518" s="207" t="s">
        <v>664</v>
      </c>
      <c r="D518" s="207" t="s">
        <v>149</v>
      </c>
      <c r="E518" s="208" t="s">
        <v>665</v>
      </c>
      <c r="F518" s="209" t="s">
        <v>666</v>
      </c>
      <c r="G518" s="210" t="s">
        <v>617</v>
      </c>
      <c r="H518" s="211">
        <v>1</v>
      </c>
      <c r="I518" s="212"/>
      <c r="J518" s="213">
        <f>ROUND(I518*H518,2)</f>
        <v>0</v>
      </c>
      <c r="K518" s="209" t="s">
        <v>153</v>
      </c>
      <c r="L518" s="47"/>
      <c r="M518" s="214" t="s">
        <v>32</v>
      </c>
      <c r="N518" s="215" t="s">
        <v>53</v>
      </c>
      <c r="O518" s="87"/>
      <c r="P518" s="216">
        <f>O518*H518</f>
        <v>0</v>
      </c>
      <c r="Q518" s="216">
        <v>0.11241</v>
      </c>
      <c r="R518" s="216">
        <f>Q518*H518</f>
        <v>0.11241</v>
      </c>
      <c r="S518" s="216">
        <v>0</v>
      </c>
      <c r="T518" s="217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18" t="s">
        <v>154</v>
      </c>
      <c r="AT518" s="218" t="s">
        <v>149</v>
      </c>
      <c r="AU518" s="218" t="s">
        <v>21</v>
      </c>
      <c r="AY518" s="19" t="s">
        <v>147</v>
      </c>
      <c r="BE518" s="219">
        <f>IF(N518="základní",J518,0)</f>
        <v>0</v>
      </c>
      <c r="BF518" s="219">
        <f>IF(N518="snížená",J518,0)</f>
        <v>0</v>
      </c>
      <c r="BG518" s="219">
        <f>IF(N518="zákl. přenesená",J518,0)</f>
        <v>0</v>
      </c>
      <c r="BH518" s="219">
        <f>IF(N518="sníž. přenesená",J518,0)</f>
        <v>0</v>
      </c>
      <c r="BI518" s="219">
        <f>IF(N518="nulová",J518,0)</f>
        <v>0</v>
      </c>
      <c r="BJ518" s="19" t="s">
        <v>90</v>
      </c>
      <c r="BK518" s="219">
        <f>ROUND(I518*H518,2)</f>
        <v>0</v>
      </c>
      <c r="BL518" s="19" t="s">
        <v>154</v>
      </c>
      <c r="BM518" s="218" t="s">
        <v>667</v>
      </c>
    </row>
    <row r="519" s="2" customFormat="1">
      <c r="A519" s="41"/>
      <c r="B519" s="42"/>
      <c r="C519" s="43"/>
      <c r="D519" s="220" t="s">
        <v>156</v>
      </c>
      <c r="E519" s="43"/>
      <c r="F519" s="221" t="s">
        <v>668</v>
      </c>
      <c r="G519" s="43"/>
      <c r="H519" s="43"/>
      <c r="I519" s="222"/>
      <c r="J519" s="43"/>
      <c r="K519" s="43"/>
      <c r="L519" s="47"/>
      <c r="M519" s="223"/>
      <c r="N519" s="224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19" t="s">
        <v>156</v>
      </c>
      <c r="AU519" s="19" t="s">
        <v>21</v>
      </c>
    </row>
    <row r="520" s="13" customFormat="1">
      <c r="A520" s="13"/>
      <c r="B520" s="225"/>
      <c r="C520" s="226"/>
      <c r="D520" s="227" t="s">
        <v>158</v>
      </c>
      <c r="E520" s="228" t="s">
        <v>32</v>
      </c>
      <c r="F520" s="229" t="s">
        <v>90</v>
      </c>
      <c r="G520" s="226"/>
      <c r="H520" s="230">
        <v>1</v>
      </c>
      <c r="I520" s="231"/>
      <c r="J520" s="226"/>
      <c r="K520" s="226"/>
      <c r="L520" s="232"/>
      <c r="M520" s="233"/>
      <c r="N520" s="234"/>
      <c r="O520" s="234"/>
      <c r="P520" s="234"/>
      <c r="Q520" s="234"/>
      <c r="R520" s="234"/>
      <c r="S520" s="234"/>
      <c r="T520" s="23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6" t="s">
        <v>158</v>
      </c>
      <c r="AU520" s="236" t="s">
        <v>21</v>
      </c>
      <c r="AV520" s="13" t="s">
        <v>21</v>
      </c>
      <c r="AW520" s="13" t="s">
        <v>41</v>
      </c>
      <c r="AX520" s="13" t="s">
        <v>82</v>
      </c>
      <c r="AY520" s="236" t="s">
        <v>147</v>
      </c>
    </row>
    <row r="521" s="14" customFormat="1">
      <c r="A521" s="14"/>
      <c r="B521" s="237"/>
      <c r="C521" s="238"/>
      <c r="D521" s="227" t="s">
        <v>158</v>
      </c>
      <c r="E521" s="239" t="s">
        <v>32</v>
      </c>
      <c r="F521" s="240" t="s">
        <v>167</v>
      </c>
      <c r="G521" s="238"/>
      <c r="H521" s="239" t="s">
        <v>32</v>
      </c>
      <c r="I521" s="241"/>
      <c r="J521" s="238"/>
      <c r="K521" s="238"/>
      <c r="L521" s="242"/>
      <c r="M521" s="243"/>
      <c r="N521" s="244"/>
      <c r="O521" s="244"/>
      <c r="P521" s="244"/>
      <c r="Q521" s="244"/>
      <c r="R521" s="244"/>
      <c r="S521" s="244"/>
      <c r="T521" s="24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6" t="s">
        <v>158</v>
      </c>
      <c r="AU521" s="246" t="s">
        <v>21</v>
      </c>
      <c r="AV521" s="14" t="s">
        <v>90</v>
      </c>
      <c r="AW521" s="14" t="s">
        <v>41</v>
      </c>
      <c r="AX521" s="14" t="s">
        <v>82</v>
      </c>
      <c r="AY521" s="246" t="s">
        <v>147</v>
      </c>
    </row>
    <row r="522" s="15" customFormat="1">
      <c r="A522" s="15"/>
      <c r="B522" s="247"/>
      <c r="C522" s="248"/>
      <c r="D522" s="227" t="s">
        <v>158</v>
      </c>
      <c r="E522" s="249" t="s">
        <v>32</v>
      </c>
      <c r="F522" s="250" t="s">
        <v>161</v>
      </c>
      <c r="G522" s="248"/>
      <c r="H522" s="251">
        <v>1</v>
      </c>
      <c r="I522" s="252"/>
      <c r="J522" s="248"/>
      <c r="K522" s="248"/>
      <c r="L522" s="253"/>
      <c r="M522" s="254"/>
      <c r="N522" s="255"/>
      <c r="O522" s="255"/>
      <c r="P522" s="255"/>
      <c r="Q522" s="255"/>
      <c r="R522" s="255"/>
      <c r="S522" s="255"/>
      <c r="T522" s="256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7" t="s">
        <v>158</v>
      </c>
      <c r="AU522" s="257" t="s">
        <v>21</v>
      </c>
      <c r="AV522" s="15" t="s">
        <v>154</v>
      </c>
      <c r="AW522" s="15" t="s">
        <v>41</v>
      </c>
      <c r="AX522" s="15" t="s">
        <v>90</v>
      </c>
      <c r="AY522" s="257" t="s">
        <v>147</v>
      </c>
    </row>
    <row r="523" s="2" customFormat="1" ht="16.5" customHeight="1">
      <c r="A523" s="41"/>
      <c r="B523" s="42"/>
      <c r="C523" s="258" t="s">
        <v>669</v>
      </c>
      <c r="D523" s="258" t="s">
        <v>296</v>
      </c>
      <c r="E523" s="259" t="s">
        <v>670</v>
      </c>
      <c r="F523" s="260" t="s">
        <v>671</v>
      </c>
      <c r="G523" s="261" t="s">
        <v>617</v>
      </c>
      <c r="H523" s="262">
        <v>1</v>
      </c>
      <c r="I523" s="263"/>
      <c r="J523" s="264">
        <f>ROUND(I523*H523,2)</f>
        <v>0</v>
      </c>
      <c r="K523" s="260" t="s">
        <v>153</v>
      </c>
      <c r="L523" s="265"/>
      <c r="M523" s="266" t="s">
        <v>32</v>
      </c>
      <c r="N523" s="267" t="s">
        <v>53</v>
      </c>
      <c r="O523" s="87"/>
      <c r="P523" s="216">
        <f>O523*H523</f>
        <v>0</v>
      </c>
      <c r="Q523" s="216">
        <v>0.0025000000000000001</v>
      </c>
      <c r="R523" s="216">
        <f>Q523*H523</f>
        <v>0.0025000000000000001</v>
      </c>
      <c r="S523" s="216">
        <v>0</v>
      </c>
      <c r="T523" s="217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18" t="s">
        <v>195</v>
      </c>
      <c r="AT523" s="218" t="s">
        <v>296</v>
      </c>
      <c r="AU523" s="218" t="s">
        <v>21</v>
      </c>
      <c r="AY523" s="19" t="s">
        <v>147</v>
      </c>
      <c r="BE523" s="219">
        <f>IF(N523="základní",J523,0)</f>
        <v>0</v>
      </c>
      <c r="BF523" s="219">
        <f>IF(N523="snížená",J523,0)</f>
        <v>0</v>
      </c>
      <c r="BG523" s="219">
        <f>IF(N523="zákl. přenesená",J523,0)</f>
        <v>0</v>
      </c>
      <c r="BH523" s="219">
        <f>IF(N523="sníž. přenesená",J523,0)</f>
        <v>0</v>
      </c>
      <c r="BI523" s="219">
        <f>IF(N523="nulová",J523,0)</f>
        <v>0</v>
      </c>
      <c r="BJ523" s="19" t="s">
        <v>90</v>
      </c>
      <c r="BK523" s="219">
        <f>ROUND(I523*H523,2)</f>
        <v>0</v>
      </c>
      <c r="BL523" s="19" t="s">
        <v>154</v>
      </c>
      <c r="BM523" s="218" t="s">
        <v>672</v>
      </c>
    </row>
    <row r="524" s="2" customFormat="1" ht="16.5" customHeight="1">
      <c r="A524" s="41"/>
      <c r="B524" s="42"/>
      <c r="C524" s="258" t="s">
        <v>673</v>
      </c>
      <c r="D524" s="258" t="s">
        <v>296</v>
      </c>
      <c r="E524" s="259" t="s">
        <v>674</v>
      </c>
      <c r="F524" s="260" t="s">
        <v>675</v>
      </c>
      <c r="G524" s="261" t="s">
        <v>617</v>
      </c>
      <c r="H524" s="262">
        <v>1</v>
      </c>
      <c r="I524" s="263"/>
      <c r="J524" s="264">
        <f>ROUND(I524*H524,2)</f>
        <v>0</v>
      </c>
      <c r="K524" s="260" t="s">
        <v>153</v>
      </c>
      <c r="L524" s="265"/>
      <c r="M524" s="266" t="s">
        <v>32</v>
      </c>
      <c r="N524" s="267" t="s">
        <v>53</v>
      </c>
      <c r="O524" s="87"/>
      <c r="P524" s="216">
        <f>O524*H524</f>
        <v>0</v>
      </c>
      <c r="Q524" s="216">
        <v>0.0030000000000000001</v>
      </c>
      <c r="R524" s="216">
        <f>Q524*H524</f>
        <v>0.0030000000000000001</v>
      </c>
      <c r="S524" s="216">
        <v>0</v>
      </c>
      <c r="T524" s="217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18" t="s">
        <v>195</v>
      </c>
      <c r="AT524" s="218" t="s">
        <v>296</v>
      </c>
      <c r="AU524" s="218" t="s">
        <v>21</v>
      </c>
      <c r="AY524" s="19" t="s">
        <v>147</v>
      </c>
      <c r="BE524" s="219">
        <f>IF(N524="základní",J524,0)</f>
        <v>0</v>
      </c>
      <c r="BF524" s="219">
        <f>IF(N524="snížená",J524,0)</f>
        <v>0</v>
      </c>
      <c r="BG524" s="219">
        <f>IF(N524="zákl. přenesená",J524,0)</f>
        <v>0</v>
      </c>
      <c r="BH524" s="219">
        <f>IF(N524="sníž. přenesená",J524,0)</f>
        <v>0</v>
      </c>
      <c r="BI524" s="219">
        <f>IF(N524="nulová",J524,0)</f>
        <v>0</v>
      </c>
      <c r="BJ524" s="19" t="s">
        <v>90</v>
      </c>
      <c r="BK524" s="219">
        <f>ROUND(I524*H524,2)</f>
        <v>0</v>
      </c>
      <c r="BL524" s="19" t="s">
        <v>154</v>
      </c>
      <c r="BM524" s="218" t="s">
        <v>676</v>
      </c>
    </row>
    <row r="525" s="2" customFormat="1" ht="16.5" customHeight="1">
      <c r="A525" s="41"/>
      <c r="B525" s="42"/>
      <c r="C525" s="258" t="s">
        <v>677</v>
      </c>
      <c r="D525" s="258" t="s">
        <v>296</v>
      </c>
      <c r="E525" s="259" t="s">
        <v>678</v>
      </c>
      <c r="F525" s="260" t="s">
        <v>679</v>
      </c>
      <c r="G525" s="261" t="s">
        <v>617</v>
      </c>
      <c r="H525" s="262">
        <v>1</v>
      </c>
      <c r="I525" s="263"/>
      <c r="J525" s="264">
        <f>ROUND(I525*H525,2)</f>
        <v>0</v>
      </c>
      <c r="K525" s="260" t="s">
        <v>153</v>
      </c>
      <c r="L525" s="265"/>
      <c r="M525" s="266" t="s">
        <v>32</v>
      </c>
      <c r="N525" s="267" t="s">
        <v>53</v>
      </c>
      <c r="O525" s="87"/>
      <c r="P525" s="216">
        <f>O525*H525</f>
        <v>0</v>
      </c>
      <c r="Q525" s="216">
        <v>0.00035</v>
      </c>
      <c r="R525" s="216">
        <f>Q525*H525</f>
        <v>0.00035</v>
      </c>
      <c r="S525" s="216">
        <v>0</v>
      </c>
      <c r="T525" s="217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18" t="s">
        <v>195</v>
      </c>
      <c r="AT525" s="218" t="s">
        <v>296</v>
      </c>
      <c r="AU525" s="218" t="s">
        <v>21</v>
      </c>
      <c r="AY525" s="19" t="s">
        <v>147</v>
      </c>
      <c r="BE525" s="219">
        <f>IF(N525="základní",J525,0)</f>
        <v>0</v>
      </c>
      <c r="BF525" s="219">
        <f>IF(N525="snížená",J525,0)</f>
        <v>0</v>
      </c>
      <c r="BG525" s="219">
        <f>IF(N525="zákl. přenesená",J525,0)</f>
        <v>0</v>
      </c>
      <c r="BH525" s="219">
        <f>IF(N525="sníž. přenesená",J525,0)</f>
        <v>0</v>
      </c>
      <c r="BI525" s="219">
        <f>IF(N525="nulová",J525,0)</f>
        <v>0</v>
      </c>
      <c r="BJ525" s="19" t="s">
        <v>90</v>
      </c>
      <c r="BK525" s="219">
        <f>ROUND(I525*H525,2)</f>
        <v>0</v>
      </c>
      <c r="BL525" s="19" t="s">
        <v>154</v>
      </c>
      <c r="BM525" s="218" t="s">
        <v>680</v>
      </c>
    </row>
    <row r="526" s="2" customFormat="1" ht="16.5" customHeight="1">
      <c r="A526" s="41"/>
      <c r="B526" s="42"/>
      <c r="C526" s="258" t="s">
        <v>681</v>
      </c>
      <c r="D526" s="258" t="s">
        <v>296</v>
      </c>
      <c r="E526" s="259" t="s">
        <v>682</v>
      </c>
      <c r="F526" s="260" t="s">
        <v>683</v>
      </c>
      <c r="G526" s="261" t="s">
        <v>617</v>
      </c>
      <c r="H526" s="262">
        <v>1</v>
      </c>
      <c r="I526" s="263"/>
      <c r="J526" s="264">
        <f>ROUND(I526*H526,2)</f>
        <v>0</v>
      </c>
      <c r="K526" s="260" t="s">
        <v>153</v>
      </c>
      <c r="L526" s="265"/>
      <c r="M526" s="266" t="s">
        <v>32</v>
      </c>
      <c r="N526" s="267" t="s">
        <v>53</v>
      </c>
      <c r="O526" s="87"/>
      <c r="P526" s="216">
        <f>O526*H526</f>
        <v>0</v>
      </c>
      <c r="Q526" s="216">
        <v>0.00010000000000000001</v>
      </c>
      <c r="R526" s="216">
        <f>Q526*H526</f>
        <v>0.00010000000000000001</v>
      </c>
      <c r="S526" s="216">
        <v>0</v>
      </c>
      <c r="T526" s="217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18" t="s">
        <v>195</v>
      </c>
      <c r="AT526" s="218" t="s">
        <v>296</v>
      </c>
      <c r="AU526" s="218" t="s">
        <v>21</v>
      </c>
      <c r="AY526" s="19" t="s">
        <v>147</v>
      </c>
      <c r="BE526" s="219">
        <f>IF(N526="základní",J526,0)</f>
        <v>0</v>
      </c>
      <c r="BF526" s="219">
        <f>IF(N526="snížená",J526,0)</f>
        <v>0</v>
      </c>
      <c r="BG526" s="219">
        <f>IF(N526="zákl. přenesená",J526,0)</f>
        <v>0</v>
      </c>
      <c r="BH526" s="219">
        <f>IF(N526="sníž. přenesená",J526,0)</f>
        <v>0</v>
      </c>
      <c r="BI526" s="219">
        <f>IF(N526="nulová",J526,0)</f>
        <v>0</v>
      </c>
      <c r="BJ526" s="19" t="s">
        <v>90</v>
      </c>
      <c r="BK526" s="219">
        <f>ROUND(I526*H526,2)</f>
        <v>0</v>
      </c>
      <c r="BL526" s="19" t="s">
        <v>154</v>
      </c>
      <c r="BM526" s="218" t="s">
        <v>684</v>
      </c>
    </row>
    <row r="527" s="2" customFormat="1" ht="16.5" customHeight="1">
      <c r="A527" s="41"/>
      <c r="B527" s="42"/>
      <c r="C527" s="207" t="s">
        <v>685</v>
      </c>
      <c r="D527" s="207" t="s">
        <v>149</v>
      </c>
      <c r="E527" s="208" t="s">
        <v>686</v>
      </c>
      <c r="F527" s="209" t="s">
        <v>687</v>
      </c>
      <c r="G527" s="210" t="s">
        <v>206</v>
      </c>
      <c r="H527" s="211">
        <v>736</v>
      </c>
      <c r="I527" s="212"/>
      <c r="J527" s="213">
        <f>ROUND(I527*H527,2)</f>
        <v>0</v>
      </c>
      <c r="K527" s="209" t="s">
        <v>153</v>
      </c>
      <c r="L527" s="47"/>
      <c r="M527" s="214" t="s">
        <v>32</v>
      </c>
      <c r="N527" s="215" t="s">
        <v>53</v>
      </c>
      <c r="O527" s="87"/>
      <c r="P527" s="216">
        <f>O527*H527</f>
        <v>0</v>
      </c>
      <c r="Q527" s="216">
        <v>0.00011</v>
      </c>
      <c r="R527" s="216">
        <f>Q527*H527</f>
        <v>0.080960000000000004</v>
      </c>
      <c r="S527" s="216">
        <v>0</v>
      </c>
      <c r="T527" s="217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18" t="s">
        <v>154</v>
      </c>
      <c r="AT527" s="218" t="s">
        <v>149</v>
      </c>
      <c r="AU527" s="218" t="s">
        <v>21</v>
      </c>
      <c r="AY527" s="19" t="s">
        <v>147</v>
      </c>
      <c r="BE527" s="219">
        <f>IF(N527="základní",J527,0)</f>
        <v>0</v>
      </c>
      <c r="BF527" s="219">
        <f>IF(N527="snížená",J527,0)</f>
        <v>0</v>
      </c>
      <c r="BG527" s="219">
        <f>IF(N527="zákl. přenesená",J527,0)</f>
        <v>0</v>
      </c>
      <c r="BH527" s="219">
        <f>IF(N527="sníž. přenesená",J527,0)</f>
        <v>0</v>
      </c>
      <c r="BI527" s="219">
        <f>IF(N527="nulová",J527,0)</f>
        <v>0</v>
      </c>
      <c r="BJ527" s="19" t="s">
        <v>90</v>
      </c>
      <c r="BK527" s="219">
        <f>ROUND(I527*H527,2)</f>
        <v>0</v>
      </c>
      <c r="BL527" s="19" t="s">
        <v>154</v>
      </c>
      <c r="BM527" s="218" t="s">
        <v>688</v>
      </c>
    </row>
    <row r="528" s="2" customFormat="1">
      <c r="A528" s="41"/>
      <c r="B528" s="42"/>
      <c r="C528" s="43"/>
      <c r="D528" s="220" t="s">
        <v>156</v>
      </c>
      <c r="E528" s="43"/>
      <c r="F528" s="221" t="s">
        <v>689</v>
      </c>
      <c r="G528" s="43"/>
      <c r="H528" s="43"/>
      <c r="I528" s="222"/>
      <c r="J528" s="43"/>
      <c r="K528" s="43"/>
      <c r="L528" s="47"/>
      <c r="M528" s="223"/>
      <c r="N528" s="224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19" t="s">
        <v>156</v>
      </c>
      <c r="AU528" s="19" t="s">
        <v>21</v>
      </c>
    </row>
    <row r="529" s="13" customFormat="1">
      <c r="A529" s="13"/>
      <c r="B529" s="225"/>
      <c r="C529" s="226"/>
      <c r="D529" s="227" t="s">
        <v>158</v>
      </c>
      <c r="E529" s="228" t="s">
        <v>32</v>
      </c>
      <c r="F529" s="229" t="s">
        <v>690</v>
      </c>
      <c r="G529" s="226"/>
      <c r="H529" s="230">
        <v>736</v>
      </c>
      <c r="I529" s="231"/>
      <c r="J529" s="226"/>
      <c r="K529" s="226"/>
      <c r="L529" s="232"/>
      <c r="M529" s="233"/>
      <c r="N529" s="234"/>
      <c r="O529" s="234"/>
      <c r="P529" s="234"/>
      <c r="Q529" s="234"/>
      <c r="R529" s="234"/>
      <c r="S529" s="234"/>
      <c r="T529" s="23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6" t="s">
        <v>158</v>
      </c>
      <c r="AU529" s="236" t="s">
        <v>21</v>
      </c>
      <c r="AV529" s="13" t="s">
        <v>21</v>
      </c>
      <c r="AW529" s="13" t="s">
        <v>41</v>
      </c>
      <c r="AX529" s="13" t="s">
        <v>82</v>
      </c>
      <c r="AY529" s="236" t="s">
        <v>147</v>
      </c>
    </row>
    <row r="530" s="14" customFormat="1">
      <c r="A530" s="14"/>
      <c r="B530" s="237"/>
      <c r="C530" s="238"/>
      <c r="D530" s="227" t="s">
        <v>158</v>
      </c>
      <c r="E530" s="239" t="s">
        <v>32</v>
      </c>
      <c r="F530" s="240" t="s">
        <v>167</v>
      </c>
      <c r="G530" s="238"/>
      <c r="H530" s="239" t="s">
        <v>32</v>
      </c>
      <c r="I530" s="241"/>
      <c r="J530" s="238"/>
      <c r="K530" s="238"/>
      <c r="L530" s="242"/>
      <c r="M530" s="243"/>
      <c r="N530" s="244"/>
      <c r="O530" s="244"/>
      <c r="P530" s="244"/>
      <c r="Q530" s="244"/>
      <c r="R530" s="244"/>
      <c r="S530" s="244"/>
      <c r="T530" s="24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6" t="s">
        <v>158</v>
      </c>
      <c r="AU530" s="246" t="s">
        <v>21</v>
      </c>
      <c r="AV530" s="14" t="s">
        <v>90</v>
      </c>
      <c r="AW530" s="14" t="s">
        <v>41</v>
      </c>
      <c r="AX530" s="14" t="s">
        <v>82</v>
      </c>
      <c r="AY530" s="246" t="s">
        <v>147</v>
      </c>
    </row>
    <row r="531" s="15" customFormat="1">
      <c r="A531" s="15"/>
      <c r="B531" s="247"/>
      <c r="C531" s="248"/>
      <c r="D531" s="227" t="s">
        <v>158</v>
      </c>
      <c r="E531" s="249" t="s">
        <v>32</v>
      </c>
      <c r="F531" s="250" t="s">
        <v>161</v>
      </c>
      <c r="G531" s="248"/>
      <c r="H531" s="251">
        <v>736</v>
      </c>
      <c r="I531" s="252"/>
      <c r="J531" s="248"/>
      <c r="K531" s="248"/>
      <c r="L531" s="253"/>
      <c r="M531" s="254"/>
      <c r="N531" s="255"/>
      <c r="O531" s="255"/>
      <c r="P531" s="255"/>
      <c r="Q531" s="255"/>
      <c r="R531" s="255"/>
      <c r="S531" s="255"/>
      <c r="T531" s="256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7" t="s">
        <v>158</v>
      </c>
      <c r="AU531" s="257" t="s">
        <v>21</v>
      </c>
      <c r="AV531" s="15" t="s">
        <v>154</v>
      </c>
      <c r="AW531" s="15" t="s">
        <v>41</v>
      </c>
      <c r="AX531" s="15" t="s">
        <v>90</v>
      </c>
      <c r="AY531" s="257" t="s">
        <v>147</v>
      </c>
    </row>
    <row r="532" s="2" customFormat="1" ht="16.5" customHeight="1">
      <c r="A532" s="41"/>
      <c r="B532" s="42"/>
      <c r="C532" s="207" t="s">
        <v>691</v>
      </c>
      <c r="D532" s="207" t="s">
        <v>149</v>
      </c>
      <c r="E532" s="208" t="s">
        <v>692</v>
      </c>
      <c r="F532" s="209" t="s">
        <v>693</v>
      </c>
      <c r="G532" s="210" t="s">
        <v>206</v>
      </c>
      <c r="H532" s="211">
        <v>2459.8400000000001</v>
      </c>
      <c r="I532" s="212"/>
      <c r="J532" s="213">
        <f>ROUND(I532*H532,2)</f>
        <v>0</v>
      </c>
      <c r="K532" s="209" t="s">
        <v>153</v>
      </c>
      <c r="L532" s="47"/>
      <c r="M532" s="214" t="s">
        <v>32</v>
      </c>
      <c r="N532" s="215" t="s">
        <v>53</v>
      </c>
      <c r="O532" s="87"/>
      <c r="P532" s="216">
        <f>O532*H532</f>
        <v>0</v>
      </c>
      <c r="Q532" s="216">
        <v>0.00021000000000000001</v>
      </c>
      <c r="R532" s="216">
        <f>Q532*H532</f>
        <v>0.51656640000000009</v>
      </c>
      <c r="S532" s="216">
        <v>0</v>
      </c>
      <c r="T532" s="217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18" t="s">
        <v>154</v>
      </c>
      <c r="AT532" s="218" t="s">
        <v>149</v>
      </c>
      <c r="AU532" s="218" t="s">
        <v>21</v>
      </c>
      <c r="AY532" s="19" t="s">
        <v>147</v>
      </c>
      <c r="BE532" s="219">
        <f>IF(N532="základní",J532,0)</f>
        <v>0</v>
      </c>
      <c r="BF532" s="219">
        <f>IF(N532="snížená",J532,0)</f>
        <v>0</v>
      </c>
      <c r="BG532" s="219">
        <f>IF(N532="zákl. přenesená",J532,0)</f>
        <v>0</v>
      </c>
      <c r="BH532" s="219">
        <f>IF(N532="sníž. přenesená",J532,0)</f>
        <v>0</v>
      </c>
      <c r="BI532" s="219">
        <f>IF(N532="nulová",J532,0)</f>
        <v>0</v>
      </c>
      <c r="BJ532" s="19" t="s">
        <v>90</v>
      </c>
      <c r="BK532" s="219">
        <f>ROUND(I532*H532,2)</f>
        <v>0</v>
      </c>
      <c r="BL532" s="19" t="s">
        <v>154</v>
      </c>
      <c r="BM532" s="218" t="s">
        <v>694</v>
      </c>
    </row>
    <row r="533" s="2" customFormat="1">
      <c r="A533" s="41"/>
      <c r="B533" s="42"/>
      <c r="C533" s="43"/>
      <c r="D533" s="220" t="s">
        <v>156</v>
      </c>
      <c r="E533" s="43"/>
      <c r="F533" s="221" t="s">
        <v>695</v>
      </c>
      <c r="G533" s="43"/>
      <c r="H533" s="43"/>
      <c r="I533" s="222"/>
      <c r="J533" s="43"/>
      <c r="K533" s="43"/>
      <c r="L533" s="47"/>
      <c r="M533" s="223"/>
      <c r="N533" s="224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19" t="s">
        <v>156</v>
      </c>
      <c r="AU533" s="19" t="s">
        <v>21</v>
      </c>
    </row>
    <row r="534" s="13" customFormat="1">
      <c r="A534" s="13"/>
      <c r="B534" s="225"/>
      <c r="C534" s="226"/>
      <c r="D534" s="227" t="s">
        <v>158</v>
      </c>
      <c r="E534" s="228" t="s">
        <v>32</v>
      </c>
      <c r="F534" s="229" t="s">
        <v>696</v>
      </c>
      <c r="G534" s="226"/>
      <c r="H534" s="230">
        <v>2459.8400000000001</v>
      </c>
      <c r="I534" s="231"/>
      <c r="J534" s="226"/>
      <c r="K534" s="226"/>
      <c r="L534" s="232"/>
      <c r="M534" s="233"/>
      <c r="N534" s="234"/>
      <c r="O534" s="234"/>
      <c r="P534" s="234"/>
      <c r="Q534" s="234"/>
      <c r="R534" s="234"/>
      <c r="S534" s="234"/>
      <c r="T534" s="23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6" t="s">
        <v>158</v>
      </c>
      <c r="AU534" s="236" t="s">
        <v>21</v>
      </c>
      <c r="AV534" s="13" t="s">
        <v>21</v>
      </c>
      <c r="AW534" s="13" t="s">
        <v>41</v>
      </c>
      <c r="AX534" s="13" t="s">
        <v>82</v>
      </c>
      <c r="AY534" s="236" t="s">
        <v>147</v>
      </c>
    </row>
    <row r="535" s="14" customFormat="1">
      <c r="A535" s="14"/>
      <c r="B535" s="237"/>
      <c r="C535" s="238"/>
      <c r="D535" s="227" t="s">
        <v>158</v>
      </c>
      <c r="E535" s="239" t="s">
        <v>32</v>
      </c>
      <c r="F535" s="240" t="s">
        <v>167</v>
      </c>
      <c r="G535" s="238"/>
      <c r="H535" s="239" t="s">
        <v>32</v>
      </c>
      <c r="I535" s="241"/>
      <c r="J535" s="238"/>
      <c r="K535" s="238"/>
      <c r="L535" s="242"/>
      <c r="M535" s="243"/>
      <c r="N535" s="244"/>
      <c r="O535" s="244"/>
      <c r="P535" s="244"/>
      <c r="Q535" s="244"/>
      <c r="R535" s="244"/>
      <c r="S535" s="244"/>
      <c r="T535" s="24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6" t="s">
        <v>158</v>
      </c>
      <c r="AU535" s="246" t="s">
        <v>21</v>
      </c>
      <c r="AV535" s="14" t="s">
        <v>90</v>
      </c>
      <c r="AW535" s="14" t="s">
        <v>41</v>
      </c>
      <c r="AX535" s="14" t="s">
        <v>82</v>
      </c>
      <c r="AY535" s="246" t="s">
        <v>147</v>
      </c>
    </row>
    <row r="536" s="15" customFormat="1">
      <c r="A536" s="15"/>
      <c r="B536" s="247"/>
      <c r="C536" s="248"/>
      <c r="D536" s="227" t="s">
        <v>158</v>
      </c>
      <c r="E536" s="249" t="s">
        <v>32</v>
      </c>
      <c r="F536" s="250" t="s">
        <v>161</v>
      </c>
      <c r="G536" s="248"/>
      <c r="H536" s="251">
        <v>2459.8400000000001</v>
      </c>
      <c r="I536" s="252"/>
      <c r="J536" s="248"/>
      <c r="K536" s="248"/>
      <c r="L536" s="253"/>
      <c r="M536" s="254"/>
      <c r="N536" s="255"/>
      <c r="O536" s="255"/>
      <c r="P536" s="255"/>
      <c r="Q536" s="255"/>
      <c r="R536" s="255"/>
      <c r="S536" s="255"/>
      <c r="T536" s="256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7" t="s">
        <v>158</v>
      </c>
      <c r="AU536" s="257" t="s">
        <v>21</v>
      </c>
      <c r="AV536" s="15" t="s">
        <v>154</v>
      </c>
      <c r="AW536" s="15" t="s">
        <v>41</v>
      </c>
      <c r="AX536" s="15" t="s">
        <v>90</v>
      </c>
      <c r="AY536" s="257" t="s">
        <v>147</v>
      </c>
    </row>
    <row r="537" s="2" customFormat="1" ht="21.75" customHeight="1">
      <c r="A537" s="41"/>
      <c r="B537" s="42"/>
      <c r="C537" s="207" t="s">
        <v>697</v>
      </c>
      <c r="D537" s="207" t="s">
        <v>149</v>
      </c>
      <c r="E537" s="208" t="s">
        <v>698</v>
      </c>
      <c r="F537" s="209" t="s">
        <v>699</v>
      </c>
      <c r="G537" s="210" t="s">
        <v>206</v>
      </c>
      <c r="H537" s="211">
        <v>130.5</v>
      </c>
      <c r="I537" s="212"/>
      <c r="J537" s="213">
        <f>ROUND(I537*H537,2)</f>
        <v>0</v>
      </c>
      <c r="K537" s="209" t="s">
        <v>153</v>
      </c>
      <c r="L537" s="47"/>
      <c r="M537" s="214" t="s">
        <v>32</v>
      </c>
      <c r="N537" s="215" t="s">
        <v>53</v>
      </c>
      <c r="O537" s="87"/>
      <c r="P537" s="216">
        <f>O537*H537</f>
        <v>0</v>
      </c>
      <c r="Q537" s="216">
        <v>0.00011</v>
      </c>
      <c r="R537" s="216">
        <f>Q537*H537</f>
        <v>0.014355</v>
      </c>
      <c r="S537" s="216">
        <v>0</v>
      </c>
      <c r="T537" s="217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18" t="s">
        <v>154</v>
      </c>
      <c r="AT537" s="218" t="s">
        <v>149</v>
      </c>
      <c r="AU537" s="218" t="s">
        <v>21</v>
      </c>
      <c r="AY537" s="19" t="s">
        <v>147</v>
      </c>
      <c r="BE537" s="219">
        <f>IF(N537="základní",J537,0)</f>
        <v>0</v>
      </c>
      <c r="BF537" s="219">
        <f>IF(N537="snížená",J537,0)</f>
        <v>0</v>
      </c>
      <c r="BG537" s="219">
        <f>IF(N537="zákl. přenesená",J537,0)</f>
        <v>0</v>
      </c>
      <c r="BH537" s="219">
        <f>IF(N537="sníž. přenesená",J537,0)</f>
        <v>0</v>
      </c>
      <c r="BI537" s="219">
        <f>IF(N537="nulová",J537,0)</f>
        <v>0</v>
      </c>
      <c r="BJ537" s="19" t="s">
        <v>90</v>
      </c>
      <c r="BK537" s="219">
        <f>ROUND(I537*H537,2)</f>
        <v>0</v>
      </c>
      <c r="BL537" s="19" t="s">
        <v>154</v>
      </c>
      <c r="BM537" s="218" t="s">
        <v>700</v>
      </c>
    </row>
    <row r="538" s="2" customFormat="1">
      <c r="A538" s="41"/>
      <c r="B538" s="42"/>
      <c r="C538" s="43"/>
      <c r="D538" s="220" t="s">
        <v>156</v>
      </c>
      <c r="E538" s="43"/>
      <c r="F538" s="221" t="s">
        <v>701</v>
      </c>
      <c r="G538" s="43"/>
      <c r="H538" s="43"/>
      <c r="I538" s="222"/>
      <c r="J538" s="43"/>
      <c r="K538" s="43"/>
      <c r="L538" s="47"/>
      <c r="M538" s="223"/>
      <c r="N538" s="224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19" t="s">
        <v>156</v>
      </c>
      <c r="AU538" s="19" t="s">
        <v>21</v>
      </c>
    </row>
    <row r="539" s="13" customFormat="1">
      <c r="A539" s="13"/>
      <c r="B539" s="225"/>
      <c r="C539" s="226"/>
      <c r="D539" s="227" t="s">
        <v>158</v>
      </c>
      <c r="E539" s="228" t="s">
        <v>32</v>
      </c>
      <c r="F539" s="229" t="s">
        <v>702</v>
      </c>
      <c r="G539" s="226"/>
      <c r="H539" s="230">
        <v>130.5</v>
      </c>
      <c r="I539" s="231"/>
      <c r="J539" s="226"/>
      <c r="K539" s="226"/>
      <c r="L539" s="232"/>
      <c r="M539" s="233"/>
      <c r="N539" s="234"/>
      <c r="O539" s="234"/>
      <c r="P539" s="234"/>
      <c r="Q539" s="234"/>
      <c r="R539" s="234"/>
      <c r="S539" s="234"/>
      <c r="T539" s="23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6" t="s">
        <v>158</v>
      </c>
      <c r="AU539" s="236" t="s">
        <v>21</v>
      </c>
      <c r="AV539" s="13" t="s">
        <v>21</v>
      </c>
      <c r="AW539" s="13" t="s">
        <v>41</v>
      </c>
      <c r="AX539" s="13" t="s">
        <v>82</v>
      </c>
      <c r="AY539" s="236" t="s">
        <v>147</v>
      </c>
    </row>
    <row r="540" s="14" customFormat="1">
      <c r="A540" s="14"/>
      <c r="B540" s="237"/>
      <c r="C540" s="238"/>
      <c r="D540" s="227" t="s">
        <v>158</v>
      </c>
      <c r="E540" s="239" t="s">
        <v>32</v>
      </c>
      <c r="F540" s="240" t="s">
        <v>167</v>
      </c>
      <c r="G540" s="238"/>
      <c r="H540" s="239" t="s">
        <v>32</v>
      </c>
      <c r="I540" s="241"/>
      <c r="J540" s="238"/>
      <c r="K540" s="238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158</v>
      </c>
      <c r="AU540" s="246" t="s">
        <v>21</v>
      </c>
      <c r="AV540" s="14" t="s">
        <v>90</v>
      </c>
      <c r="AW540" s="14" t="s">
        <v>41</v>
      </c>
      <c r="AX540" s="14" t="s">
        <v>82</v>
      </c>
      <c r="AY540" s="246" t="s">
        <v>147</v>
      </c>
    </row>
    <row r="541" s="15" customFormat="1">
      <c r="A541" s="15"/>
      <c r="B541" s="247"/>
      <c r="C541" s="248"/>
      <c r="D541" s="227" t="s">
        <v>158</v>
      </c>
      <c r="E541" s="249" t="s">
        <v>32</v>
      </c>
      <c r="F541" s="250" t="s">
        <v>161</v>
      </c>
      <c r="G541" s="248"/>
      <c r="H541" s="251">
        <v>130.5</v>
      </c>
      <c r="I541" s="252"/>
      <c r="J541" s="248"/>
      <c r="K541" s="248"/>
      <c r="L541" s="253"/>
      <c r="M541" s="254"/>
      <c r="N541" s="255"/>
      <c r="O541" s="255"/>
      <c r="P541" s="255"/>
      <c r="Q541" s="255"/>
      <c r="R541" s="255"/>
      <c r="S541" s="255"/>
      <c r="T541" s="256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7" t="s">
        <v>158</v>
      </c>
      <c r="AU541" s="257" t="s">
        <v>21</v>
      </c>
      <c r="AV541" s="15" t="s">
        <v>154</v>
      </c>
      <c r="AW541" s="15" t="s">
        <v>41</v>
      </c>
      <c r="AX541" s="15" t="s">
        <v>90</v>
      </c>
      <c r="AY541" s="257" t="s">
        <v>147</v>
      </c>
    </row>
    <row r="542" s="2" customFormat="1" ht="16.5" customHeight="1">
      <c r="A542" s="41"/>
      <c r="B542" s="42"/>
      <c r="C542" s="207" t="s">
        <v>703</v>
      </c>
      <c r="D542" s="207" t="s">
        <v>149</v>
      </c>
      <c r="E542" s="208" t="s">
        <v>704</v>
      </c>
      <c r="F542" s="209" t="s">
        <v>705</v>
      </c>
      <c r="G542" s="210" t="s">
        <v>152</v>
      </c>
      <c r="H542" s="211">
        <v>33.840000000000003</v>
      </c>
      <c r="I542" s="212"/>
      <c r="J542" s="213">
        <f>ROUND(I542*H542,2)</f>
        <v>0</v>
      </c>
      <c r="K542" s="209" t="s">
        <v>153</v>
      </c>
      <c r="L542" s="47"/>
      <c r="M542" s="214" t="s">
        <v>32</v>
      </c>
      <c r="N542" s="215" t="s">
        <v>53</v>
      </c>
      <c r="O542" s="87"/>
      <c r="P542" s="216">
        <f>O542*H542</f>
        <v>0</v>
      </c>
      <c r="Q542" s="216">
        <v>0.00084999999999999995</v>
      </c>
      <c r="R542" s="216">
        <f>Q542*H542</f>
        <v>0.028764000000000001</v>
      </c>
      <c r="S542" s="216">
        <v>0</v>
      </c>
      <c r="T542" s="217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18" t="s">
        <v>154</v>
      </c>
      <c r="AT542" s="218" t="s">
        <v>149</v>
      </c>
      <c r="AU542" s="218" t="s">
        <v>21</v>
      </c>
      <c r="AY542" s="19" t="s">
        <v>147</v>
      </c>
      <c r="BE542" s="219">
        <f>IF(N542="základní",J542,0)</f>
        <v>0</v>
      </c>
      <c r="BF542" s="219">
        <f>IF(N542="snížená",J542,0)</f>
        <v>0</v>
      </c>
      <c r="BG542" s="219">
        <f>IF(N542="zákl. přenesená",J542,0)</f>
        <v>0</v>
      </c>
      <c r="BH542" s="219">
        <f>IF(N542="sníž. přenesená",J542,0)</f>
        <v>0</v>
      </c>
      <c r="BI542" s="219">
        <f>IF(N542="nulová",J542,0)</f>
        <v>0</v>
      </c>
      <c r="BJ542" s="19" t="s">
        <v>90</v>
      </c>
      <c r="BK542" s="219">
        <f>ROUND(I542*H542,2)</f>
        <v>0</v>
      </c>
      <c r="BL542" s="19" t="s">
        <v>154</v>
      </c>
      <c r="BM542" s="218" t="s">
        <v>706</v>
      </c>
    </row>
    <row r="543" s="2" customFormat="1">
      <c r="A543" s="41"/>
      <c r="B543" s="42"/>
      <c r="C543" s="43"/>
      <c r="D543" s="220" t="s">
        <v>156</v>
      </c>
      <c r="E543" s="43"/>
      <c r="F543" s="221" t="s">
        <v>707</v>
      </c>
      <c r="G543" s="43"/>
      <c r="H543" s="43"/>
      <c r="I543" s="222"/>
      <c r="J543" s="43"/>
      <c r="K543" s="43"/>
      <c r="L543" s="47"/>
      <c r="M543" s="223"/>
      <c r="N543" s="224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19" t="s">
        <v>156</v>
      </c>
      <c r="AU543" s="19" t="s">
        <v>21</v>
      </c>
    </row>
    <row r="544" s="13" customFormat="1">
      <c r="A544" s="13"/>
      <c r="B544" s="225"/>
      <c r="C544" s="226"/>
      <c r="D544" s="227" t="s">
        <v>158</v>
      </c>
      <c r="E544" s="228" t="s">
        <v>32</v>
      </c>
      <c r="F544" s="229" t="s">
        <v>708</v>
      </c>
      <c r="G544" s="226"/>
      <c r="H544" s="230">
        <v>33.840000000000003</v>
      </c>
      <c r="I544" s="231"/>
      <c r="J544" s="226"/>
      <c r="K544" s="226"/>
      <c r="L544" s="232"/>
      <c r="M544" s="233"/>
      <c r="N544" s="234"/>
      <c r="O544" s="234"/>
      <c r="P544" s="234"/>
      <c r="Q544" s="234"/>
      <c r="R544" s="234"/>
      <c r="S544" s="234"/>
      <c r="T544" s="23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6" t="s">
        <v>158</v>
      </c>
      <c r="AU544" s="236" t="s">
        <v>21</v>
      </c>
      <c r="AV544" s="13" t="s">
        <v>21</v>
      </c>
      <c r="AW544" s="13" t="s">
        <v>41</v>
      </c>
      <c r="AX544" s="13" t="s">
        <v>82</v>
      </c>
      <c r="AY544" s="236" t="s">
        <v>147</v>
      </c>
    </row>
    <row r="545" s="14" customFormat="1">
      <c r="A545" s="14"/>
      <c r="B545" s="237"/>
      <c r="C545" s="238"/>
      <c r="D545" s="227" t="s">
        <v>158</v>
      </c>
      <c r="E545" s="239" t="s">
        <v>32</v>
      </c>
      <c r="F545" s="240" t="s">
        <v>167</v>
      </c>
      <c r="G545" s="238"/>
      <c r="H545" s="239" t="s">
        <v>32</v>
      </c>
      <c r="I545" s="241"/>
      <c r="J545" s="238"/>
      <c r="K545" s="238"/>
      <c r="L545" s="242"/>
      <c r="M545" s="243"/>
      <c r="N545" s="244"/>
      <c r="O545" s="244"/>
      <c r="P545" s="244"/>
      <c r="Q545" s="244"/>
      <c r="R545" s="244"/>
      <c r="S545" s="244"/>
      <c r="T545" s="24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6" t="s">
        <v>158</v>
      </c>
      <c r="AU545" s="246" t="s">
        <v>21</v>
      </c>
      <c r="AV545" s="14" t="s">
        <v>90</v>
      </c>
      <c r="AW545" s="14" t="s">
        <v>41</v>
      </c>
      <c r="AX545" s="14" t="s">
        <v>82</v>
      </c>
      <c r="AY545" s="246" t="s">
        <v>147</v>
      </c>
    </row>
    <row r="546" s="15" customFormat="1">
      <c r="A546" s="15"/>
      <c r="B546" s="247"/>
      <c r="C546" s="248"/>
      <c r="D546" s="227" t="s">
        <v>158</v>
      </c>
      <c r="E546" s="249" t="s">
        <v>32</v>
      </c>
      <c r="F546" s="250" t="s">
        <v>161</v>
      </c>
      <c r="G546" s="248"/>
      <c r="H546" s="251">
        <v>33.840000000000003</v>
      </c>
      <c r="I546" s="252"/>
      <c r="J546" s="248"/>
      <c r="K546" s="248"/>
      <c r="L546" s="253"/>
      <c r="M546" s="254"/>
      <c r="N546" s="255"/>
      <c r="O546" s="255"/>
      <c r="P546" s="255"/>
      <c r="Q546" s="255"/>
      <c r="R546" s="255"/>
      <c r="S546" s="255"/>
      <c r="T546" s="256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57" t="s">
        <v>158</v>
      </c>
      <c r="AU546" s="257" t="s">
        <v>21</v>
      </c>
      <c r="AV546" s="15" t="s">
        <v>154</v>
      </c>
      <c r="AW546" s="15" t="s">
        <v>41</v>
      </c>
      <c r="AX546" s="15" t="s">
        <v>90</v>
      </c>
      <c r="AY546" s="257" t="s">
        <v>147</v>
      </c>
    </row>
    <row r="547" s="2" customFormat="1" ht="21.75" customHeight="1">
      <c r="A547" s="41"/>
      <c r="B547" s="42"/>
      <c r="C547" s="207" t="s">
        <v>709</v>
      </c>
      <c r="D547" s="207" t="s">
        <v>149</v>
      </c>
      <c r="E547" s="208" t="s">
        <v>710</v>
      </c>
      <c r="F547" s="209" t="s">
        <v>711</v>
      </c>
      <c r="G547" s="210" t="s">
        <v>206</v>
      </c>
      <c r="H547" s="211">
        <v>738.60000000000002</v>
      </c>
      <c r="I547" s="212"/>
      <c r="J547" s="213">
        <f>ROUND(I547*H547,2)</f>
        <v>0</v>
      </c>
      <c r="K547" s="209" t="s">
        <v>153</v>
      </c>
      <c r="L547" s="47"/>
      <c r="M547" s="214" t="s">
        <v>32</v>
      </c>
      <c r="N547" s="215" t="s">
        <v>53</v>
      </c>
      <c r="O547" s="87"/>
      <c r="P547" s="216">
        <f>O547*H547</f>
        <v>0</v>
      </c>
      <c r="Q547" s="216">
        <v>0.00033</v>
      </c>
      <c r="R547" s="216">
        <f>Q547*H547</f>
        <v>0.24373800000000001</v>
      </c>
      <c r="S547" s="216">
        <v>0</v>
      </c>
      <c r="T547" s="217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18" t="s">
        <v>154</v>
      </c>
      <c r="AT547" s="218" t="s">
        <v>149</v>
      </c>
      <c r="AU547" s="218" t="s">
        <v>21</v>
      </c>
      <c r="AY547" s="19" t="s">
        <v>147</v>
      </c>
      <c r="BE547" s="219">
        <f>IF(N547="základní",J547,0)</f>
        <v>0</v>
      </c>
      <c r="BF547" s="219">
        <f>IF(N547="snížená",J547,0)</f>
        <v>0</v>
      </c>
      <c r="BG547" s="219">
        <f>IF(N547="zákl. přenesená",J547,0)</f>
        <v>0</v>
      </c>
      <c r="BH547" s="219">
        <f>IF(N547="sníž. přenesená",J547,0)</f>
        <v>0</v>
      </c>
      <c r="BI547" s="219">
        <f>IF(N547="nulová",J547,0)</f>
        <v>0</v>
      </c>
      <c r="BJ547" s="19" t="s">
        <v>90</v>
      </c>
      <c r="BK547" s="219">
        <f>ROUND(I547*H547,2)</f>
        <v>0</v>
      </c>
      <c r="BL547" s="19" t="s">
        <v>154</v>
      </c>
      <c r="BM547" s="218" t="s">
        <v>712</v>
      </c>
    </row>
    <row r="548" s="2" customFormat="1">
      <c r="A548" s="41"/>
      <c r="B548" s="42"/>
      <c r="C548" s="43"/>
      <c r="D548" s="220" t="s">
        <v>156</v>
      </c>
      <c r="E548" s="43"/>
      <c r="F548" s="221" t="s">
        <v>713</v>
      </c>
      <c r="G548" s="43"/>
      <c r="H548" s="43"/>
      <c r="I548" s="222"/>
      <c r="J548" s="43"/>
      <c r="K548" s="43"/>
      <c r="L548" s="47"/>
      <c r="M548" s="223"/>
      <c r="N548" s="224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19" t="s">
        <v>156</v>
      </c>
      <c r="AU548" s="19" t="s">
        <v>21</v>
      </c>
    </row>
    <row r="549" s="13" customFormat="1">
      <c r="A549" s="13"/>
      <c r="B549" s="225"/>
      <c r="C549" s="226"/>
      <c r="D549" s="227" t="s">
        <v>158</v>
      </c>
      <c r="E549" s="228" t="s">
        <v>32</v>
      </c>
      <c r="F549" s="229" t="s">
        <v>714</v>
      </c>
      <c r="G549" s="226"/>
      <c r="H549" s="230">
        <v>738.60000000000002</v>
      </c>
      <c r="I549" s="231"/>
      <c r="J549" s="226"/>
      <c r="K549" s="226"/>
      <c r="L549" s="232"/>
      <c r="M549" s="233"/>
      <c r="N549" s="234"/>
      <c r="O549" s="234"/>
      <c r="P549" s="234"/>
      <c r="Q549" s="234"/>
      <c r="R549" s="234"/>
      <c r="S549" s="234"/>
      <c r="T549" s="23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6" t="s">
        <v>158</v>
      </c>
      <c r="AU549" s="236" t="s">
        <v>21</v>
      </c>
      <c r="AV549" s="13" t="s">
        <v>21</v>
      </c>
      <c r="AW549" s="13" t="s">
        <v>41</v>
      </c>
      <c r="AX549" s="13" t="s">
        <v>82</v>
      </c>
      <c r="AY549" s="236" t="s">
        <v>147</v>
      </c>
    </row>
    <row r="550" s="14" customFormat="1">
      <c r="A550" s="14"/>
      <c r="B550" s="237"/>
      <c r="C550" s="238"/>
      <c r="D550" s="227" t="s">
        <v>158</v>
      </c>
      <c r="E550" s="239" t="s">
        <v>32</v>
      </c>
      <c r="F550" s="240" t="s">
        <v>715</v>
      </c>
      <c r="G550" s="238"/>
      <c r="H550" s="239" t="s">
        <v>32</v>
      </c>
      <c r="I550" s="241"/>
      <c r="J550" s="238"/>
      <c r="K550" s="238"/>
      <c r="L550" s="242"/>
      <c r="M550" s="243"/>
      <c r="N550" s="244"/>
      <c r="O550" s="244"/>
      <c r="P550" s="244"/>
      <c r="Q550" s="244"/>
      <c r="R550" s="244"/>
      <c r="S550" s="244"/>
      <c r="T550" s="24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158</v>
      </c>
      <c r="AU550" s="246" t="s">
        <v>21</v>
      </c>
      <c r="AV550" s="14" t="s">
        <v>90</v>
      </c>
      <c r="AW550" s="14" t="s">
        <v>41</v>
      </c>
      <c r="AX550" s="14" t="s">
        <v>82</v>
      </c>
      <c r="AY550" s="246" t="s">
        <v>147</v>
      </c>
    </row>
    <row r="551" s="15" customFormat="1">
      <c r="A551" s="15"/>
      <c r="B551" s="247"/>
      <c r="C551" s="248"/>
      <c r="D551" s="227" t="s">
        <v>158</v>
      </c>
      <c r="E551" s="249" t="s">
        <v>32</v>
      </c>
      <c r="F551" s="250" t="s">
        <v>161</v>
      </c>
      <c r="G551" s="248"/>
      <c r="H551" s="251">
        <v>738.60000000000002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7" t="s">
        <v>158</v>
      </c>
      <c r="AU551" s="257" t="s">
        <v>21</v>
      </c>
      <c r="AV551" s="15" t="s">
        <v>154</v>
      </c>
      <c r="AW551" s="15" t="s">
        <v>41</v>
      </c>
      <c r="AX551" s="15" t="s">
        <v>90</v>
      </c>
      <c r="AY551" s="257" t="s">
        <v>147</v>
      </c>
    </row>
    <row r="552" s="2" customFormat="1" ht="21.75" customHeight="1">
      <c r="A552" s="41"/>
      <c r="B552" s="42"/>
      <c r="C552" s="207" t="s">
        <v>716</v>
      </c>
      <c r="D552" s="207" t="s">
        <v>149</v>
      </c>
      <c r="E552" s="208" t="s">
        <v>717</v>
      </c>
      <c r="F552" s="209" t="s">
        <v>718</v>
      </c>
      <c r="G552" s="210" t="s">
        <v>206</v>
      </c>
      <c r="H552" s="211">
        <v>477.30000000000001</v>
      </c>
      <c r="I552" s="212"/>
      <c r="J552" s="213">
        <f>ROUND(I552*H552,2)</f>
        <v>0</v>
      </c>
      <c r="K552" s="209" t="s">
        <v>153</v>
      </c>
      <c r="L552" s="47"/>
      <c r="M552" s="214" t="s">
        <v>32</v>
      </c>
      <c r="N552" s="215" t="s">
        <v>53</v>
      </c>
      <c r="O552" s="87"/>
      <c r="P552" s="216">
        <f>O552*H552</f>
        <v>0</v>
      </c>
      <c r="Q552" s="216">
        <v>0.00011</v>
      </c>
      <c r="R552" s="216">
        <f>Q552*H552</f>
        <v>0.052503000000000001</v>
      </c>
      <c r="S552" s="216">
        <v>0</v>
      </c>
      <c r="T552" s="217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18" t="s">
        <v>154</v>
      </c>
      <c r="AT552" s="218" t="s">
        <v>149</v>
      </c>
      <c r="AU552" s="218" t="s">
        <v>21</v>
      </c>
      <c r="AY552" s="19" t="s">
        <v>147</v>
      </c>
      <c r="BE552" s="219">
        <f>IF(N552="základní",J552,0)</f>
        <v>0</v>
      </c>
      <c r="BF552" s="219">
        <f>IF(N552="snížená",J552,0)</f>
        <v>0</v>
      </c>
      <c r="BG552" s="219">
        <f>IF(N552="zákl. přenesená",J552,0)</f>
        <v>0</v>
      </c>
      <c r="BH552" s="219">
        <f>IF(N552="sníž. přenesená",J552,0)</f>
        <v>0</v>
      </c>
      <c r="BI552" s="219">
        <f>IF(N552="nulová",J552,0)</f>
        <v>0</v>
      </c>
      <c r="BJ552" s="19" t="s">
        <v>90</v>
      </c>
      <c r="BK552" s="219">
        <f>ROUND(I552*H552,2)</f>
        <v>0</v>
      </c>
      <c r="BL552" s="19" t="s">
        <v>154</v>
      </c>
      <c r="BM552" s="218" t="s">
        <v>719</v>
      </c>
    </row>
    <row r="553" s="2" customFormat="1">
      <c r="A553" s="41"/>
      <c r="B553" s="42"/>
      <c r="C553" s="43"/>
      <c r="D553" s="220" t="s">
        <v>156</v>
      </c>
      <c r="E553" s="43"/>
      <c r="F553" s="221" t="s">
        <v>720</v>
      </c>
      <c r="G553" s="43"/>
      <c r="H553" s="43"/>
      <c r="I553" s="222"/>
      <c r="J553" s="43"/>
      <c r="K553" s="43"/>
      <c r="L553" s="47"/>
      <c r="M553" s="223"/>
      <c r="N553" s="224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19" t="s">
        <v>156</v>
      </c>
      <c r="AU553" s="19" t="s">
        <v>21</v>
      </c>
    </row>
    <row r="554" s="13" customFormat="1">
      <c r="A554" s="13"/>
      <c r="B554" s="225"/>
      <c r="C554" s="226"/>
      <c r="D554" s="227" t="s">
        <v>158</v>
      </c>
      <c r="E554" s="228" t="s">
        <v>32</v>
      </c>
      <c r="F554" s="229" t="s">
        <v>721</v>
      </c>
      <c r="G554" s="226"/>
      <c r="H554" s="230">
        <v>176.5</v>
      </c>
      <c r="I554" s="231"/>
      <c r="J554" s="226"/>
      <c r="K554" s="226"/>
      <c r="L554" s="232"/>
      <c r="M554" s="233"/>
      <c r="N554" s="234"/>
      <c r="O554" s="234"/>
      <c r="P554" s="234"/>
      <c r="Q554" s="234"/>
      <c r="R554" s="234"/>
      <c r="S554" s="234"/>
      <c r="T554" s="23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6" t="s">
        <v>158</v>
      </c>
      <c r="AU554" s="236" t="s">
        <v>21</v>
      </c>
      <c r="AV554" s="13" t="s">
        <v>21</v>
      </c>
      <c r="AW554" s="13" t="s">
        <v>41</v>
      </c>
      <c r="AX554" s="13" t="s">
        <v>82</v>
      </c>
      <c r="AY554" s="236" t="s">
        <v>147</v>
      </c>
    </row>
    <row r="555" s="14" customFormat="1">
      <c r="A555" s="14"/>
      <c r="B555" s="237"/>
      <c r="C555" s="238"/>
      <c r="D555" s="227" t="s">
        <v>158</v>
      </c>
      <c r="E555" s="239" t="s">
        <v>32</v>
      </c>
      <c r="F555" s="240" t="s">
        <v>722</v>
      </c>
      <c r="G555" s="238"/>
      <c r="H555" s="239" t="s">
        <v>32</v>
      </c>
      <c r="I555" s="241"/>
      <c r="J555" s="238"/>
      <c r="K555" s="238"/>
      <c r="L555" s="242"/>
      <c r="M555" s="243"/>
      <c r="N555" s="244"/>
      <c r="O555" s="244"/>
      <c r="P555" s="244"/>
      <c r="Q555" s="244"/>
      <c r="R555" s="244"/>
      <c r="S555" s="244"/>
      <c r="T555" s="24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6" t="s">
        <v>158</v>
      </c>
      <c r="AU555" s="246" t="s">
        <v>21</v>
      </c>
      <c r="AV555" s="14" t="s">
        <v>90</v>
      </c>
      <c r="AW555" s="14" t="s">
        <v>41</v>
      </c>
      <c r="AX555" s="14" t="s">
        <v>82</v>
      </c>
      <c r="AY555" s="246" t="s">
        <v>147</v>
      </c>
    </row>
    <row r="556" s="13" customFormat="1">
      <c r="A556" s="13"/>
      <c r="B556" s="225"/>
      <c r="C556" s="226"/>
      <c r="D556" s="227" t="s">
        <v>158</v>
      </c>
      <c r="E556" s="228" t="s">
        <v>32</v>
      </c>
      <c r="F556" s="229" t="s">
        <v>723</v>
      </c>
      <c r="G556" s="226"/>
      <c r="H556" s="230">
        <v>300.80000000000001</v>
      </c>
      <c r="I556" s="231"/>
      <c r="J556" s="226"/>
      <c r="K556" s="226"/>
      <c r="L556" s="232"/>
      <c r="M556" s="233"/>
      <c r="N556" s="234"/>
      <c r="O556" s="234"/>
      <c r="P556" s="234"/>
      <c r="Q556" s="234"/>
      <c r="R556" s="234"/>
      <c r="S556" s="234"/>
      <c r="T556" s="23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6" t="s">
        <v>158</v>
      </c>
      <c r="AU556" s="236" t="s">
        <v>21</v>
      </c>
      <c r="AV556" s="13" t="s">
        <v>21</v>
      </c>
      <c r="AW556" s="13" t="s">
        <v>41</v>
      </c>
      <c r="AX556" s="13" t="s">
        <v>82</v>
      </c>
      <c r="AY556" s="236" t="s">
        <v>147</v>
      </c>
    </row>
    <row r="557" s="14" customFormat="1">
      <c r="A557" s="14"/>
      <c r="B557" s="237"/>
      <c r="C557" s="238"/>
      <c r="D557" s="227" t="s">
        <v>158</v>
      </c>
      <c r="E557" s="239" t="s">
        <v>32</v>
      </c>
      <c r="F557" s="240" t="s">
        <v>724</v>
      </c>
      <c r="G557" s="238"/>
      <c r="H557" s="239" t="s">
        <v>32</v>
      </c>
      <c r="I557" s="241"/>
      <c r="J557" s="238"/>
      <c r="K557" s="238"/>
      <c r="L557" s="242"/>
      <c r="M557" s="243"/>
      <c r="N557" s="244"/>
      <c r="O557" s="244"/>
      <c r="P557" s="244"/>
      <c r="Q557" s="244"/>
      <c r="R557" s="244"/>
      <c r="S557" s="244"/>
      <c r="T557" s="24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6" t="s">
        <v>158</v>
      </c>
      <c r="AU557" s="246" t="s">
        <v>21</v>
      </c>
      <c r="AV557" s="14" t="s">
        <v>90</v>
      </c>
      <c r="AW557" s="14" t="s">
        <v>41</v>
      </c>
      <c r="AX557" s="14" t="s">
        <v>82</v>
      </c>
      <c r="AY557" s="246" t="s">
        <v>147</v>
      </c>
    </row>
    <row r="558" s="14" customFormat="1">
      <c r="A558" s="14"/>
      <c r="B558" s="237"/>
      <c r="C558" s="238"/>
      <c r="D558" s="227" t="s">
        <v>158</v>
      </c>
      <c r="E558" s="239" t="s">
        <v>32</v>
      </c>
      <c r="F558" s="240" t="s">
        <v>167</v>
      </c>
      <c r="G558" s="238"/>
      <c r="H558" s="239" t="s">
        <v>32</v>
      </c>
      <c r="I558" s="241"/>
      <c r="J558" s="238"/>
      <c r="K558" s="238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158</v>
      </c>
      <c r="AU558" s="246" t="s">
        <v>21</v>
      </c>
      <c r="AV558" s="14" t="s">
        <v>90</v>
      </c>
      <c r="AW558" s="14" t="s">
        <v>41</v>
      </c>
      <c r="AX558" s="14" t="s">
        <v>82</v>
      </c>
      <c r="AY558" s="246" t="s">
        <v>147</v>
      </c>
    </row>
    <row r="559" s="15" customFormat="1">
      <c r="A559" s="15"/>
      <c r="B559" s="247"/>
      <c r="C559" s="248"/>
      <c r="D559" s="227" t="s">
        <v>158</v>
      </c>
      <c r="E559" s="249" t="s">
        <v>32</v>
      </c>
      <c r="F559" s="250" t="s">
        <v>161</v>
      </c>
      <c r="G559" s="248"/>
      <c r="H559" s="251">
        <v>477.30000000000001</v>
      </c>
      <c r="I559" s="252"/>
      <c r="J559" s="248"/>
      <c r="K559" s="248"/>
      <c r="L559" s="253"/>
      <c r="M559" s="254"/>
      <c r="N559" s="255"/>
      <c r="O559" s="255"/>
      <c r="P559" s="255"/>
      <c r="Q559" s="255"/>
      <c r="R559" s="255"/>
      <c r="S559" s="255"/>
      <c r="T559" s="256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57" t="s">
        <v>158</v>
      </c>
      <c r="AU559" s="257" t="s">
        <v>21</v>
      </c>
      <c r="AV559" s="15" t="s">
        <v>154</v>
      </c>
      <c r="AW559" s="15" t="s">
        <v>41</v>
      </c>
      <c r="AX559" s="15" t="s">
        <v>90</v>
      </c>
      <c r="AY559" s="257" t="s">
        <v>147</v>
      </c>
    </row>
    <row r="560" s="2" customFormat="1" ht="21.75" customHeight="1">
      <c r="A560" s="41"/>
      <c r="B560" s="42"/>
      <c r="C560" s="207" t="s">
        <v>725</v>
      </c>
      <c r="D560" s="207" t="s">
        <v>149</v>
      </c>
      <c r="E560" s="208" t="s">
        <v>726</v>
      </c>
      <c r="F560" s="209" t="s">
        <v>727</v>
      </c>
      <c r="G560" s="210" t="s">
        <v>206</v>
      </c>
      <c r="H560" s="211">
        <v>2459.8400000000001</v>
      </c>
      <c r="I560" s="212"/>
      <c r="J560" s="213">
        <f>ROUND(I560*H560,2)</f>
        <v>0</v>
      </c>
      <c r="K560" s="209" t="s">
        <v>153</v>
      </c>
      <c r="L560" s="47"/>
      <c r="M560" s="214" t="s">
        <v>32</v>
      </c>
      <c r="N560" s="215" t="s">
        <v>53</v>
      </c>
      <c r="O560" s="87"/>
      <c r="P560" s="216">
        <f>O560*H560</f>
        <v>0</v>
      </c>
      <c r="Q560" s="216">
        <v>0.00064999999999999997</v>
      </c>
      <c r="R560" s="216">
        <f>Q560*H560</f>
        <v>1.5988960000000001</v>
      </c>
      <c r="S560" s="216">
        <v>0</v>
      </c>
      <c r="T560" s="217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18" t="s">
        <v>154</v>
      </c>
      <c r="AT560" s="218" t="s">
        <v>149</v>
      </c>
      <c r="AU560" s="218" t="s">
        <v>21</v>
      </c>
      <c r="AY560" s="19" t="s">
        <v>147</v>
      </c>
      <c r="BE560" s="219">
        <f>IF(N560="základní",J560,0)</f>
        <v>0</v>
      </c>
      <c r="BF560" s="219">
        <f>IF(N560="snížená",J560,0)</f>
        <v>0</v>
      </c>
      <c r="BG560" s="219">
        <f>IF(N560="zákl. přenesená",J560,0)</f>
        <v>0</v>
      </c>
      <c r="BH560" s="219">
        <f>IF(N560="sníž. přenesená",J560,0)</f>
        <v>0</v>
      </c>
      <c r="BI560" s="219">
        <f>IF(N560="nulová",J560,0)</f>
        <v>0</v>
      </c>
      <c r="BJ560" s="19" t="s">
        <v>90</v>
      </c>
      <c r="BK560" s="219">
        <f>ROUND(I560*H560,2)</f>
        <v>0</v>
      </c>
      <c r="BL560" s="19" t="s">
        <v>154</v>
      </c>
      <c r="BM560" s="218" t="s">
        <v>728</v>
      </c>
    </row>
    <row r="561" s="2" customFormat="1">
      <c r="A561" s="41"/>
      <c r="B561" s="42"/>
      <c r="C561" s="43"/>
      <c r="D561" s="220" t="s">
        <v>156</v>
      </c>
      <c r="E561" s="43"/>
      <c r="F561" s="221" t="s">
        <v>729</v>
      </c>
      <c r="G561" s="43"/>
      <c r="H561" s="43"/>
      <c r="I561" s="222"/>
      <c r="J561" s="43"/>
      <c r="K561" s="43"/>
      <c r="L561" s="47"/>
      <c r="M561" s="223"/>
      <c r="N561" s="224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19" t="s">
        <v>156</v>
      </c>
      <c r="AU561" s="19" t="s">
        <v>21</v>
      </c>
    </row>
    <row r="562" s="13" customFormat="1">
      <c r="A562" s="13"/>
      <c r="B562" s="225"/>
      <c r="C562" s="226"/>
      <c r="D562" s="227" t="s">
        <v>158</v>
      </c>
      <c r="E562" s="228" t="s">
        <v>32</v>
      </c>
      <c r="F562" s="229" t="s">
        <v>730</v>
      </c>
      <c r="G562" s="226"/>
      <c r="H562" s="230">
        <v>2459.8400000000001</v>
      </c>
      <c r="I562" s="231"/>
      <c r="J562" s="226"/>
      <c r="K562" s="226"/>
      <c r="L562" s="232"/>
      <c r="M562" s="233"/>
      <c r="N562" s="234"/>
      <c r="O562" s="234"/>
      <c r="P562" s="234"/>
      <c r="Q562" s="234"/>
      <c r="R562" s="234"/>
      <c r="S562" s="234"/>
      <c r="T562" s="23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6" t="s">
        <v>158</v>
      </c>
      <c r="AU562" s="236" t="s">
        <v>21</v>
      </c>
      <c r="AV562" s="13" t="s">
        <v>21</v>
      </c>
      <c r="AW562" s="13" t="s">
        <v>41</v>
      </c>
      <c r="AX562" s="13" t="s">
        <v>82</v>
      </c>
      <c r="AY562" s="236" t="s">
        <v>147</v>
      </c>
    </row>
    <row r="563" s="14" customFormat="1">
      <c r="A563" s="14"/>
      <c r="B563" s="237"/>
      <c r="C563" s="238"/>
      <c r="D563" s="227" t="s">
        <v>158</v>
      </c>
      <c r="E563" s="239" t="s">
        <v>32</v>
      </c>
      <c r="F563" s="240" t="s">
        <v>731</v>
      </c>
      <c r="G563" s="238"/>
      <c r="H563" s="239" t="s">
        <v>32</v>
      </c>
      <c r="I563" s="241"/>
      <c r="J563" s="238"/>
      <c r="K563" s="238"/>
      <c r="L563" s="242"/>
      <c r="M563" s="243"/>
      <c r="N563" s="244"/>
      <c r="O563" s="244"/>
      <c r="P563" s="244"/>
      <c r="Q563" s="244"/>
      <c r="R563" s="244"/>
      <c r="S563" s="244"/>
      <c r="T563" s="24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6" t="s">
        <v>158</v>
      </c>
      <c r="AU563" s="246" t="s">
        <v>21</v>
      </c>
      <c r="AV563" s="14" t="s">
        <v>90</v>
      </c>
      <c r="AW563" s="14" t="s">
        <v>41</v>
      </c>
      <c r="AX563" s="14" t="s">
        <v>82</v>
      </c>
      <c r="AY563" s="246" t="s">
        <v>147</v>
      </c>
    </row>
    <row r="564" s="15" customFormat="1">
      <c r="A564" s="15"/>
      <c r="B564" s="247"/>
      <c r="C564" s="248"/>
      <c r="D564" s="227" t="s">
        <v>158</v>
      </c>
      <c r="E564" s="249" t="s">
        <v>32</v>
      </c>
      <c r="F564" s="250" t="s">
        <v>161</v>
      </c>
      <c r="G564" s="248"/>
      <c r="H564" s="251">
        <v>2459.8400000000001</v>
      </c>
      <c r="I564" s="252"/>
      <c r="J564" s="248"/>
      <c r="K564" s="248"/>
      <c r="L564" s="253"/>
      <c r="M564" s="254"/>
      <c r="N564" s="255"/>
      <c r="O564" s="255"/>
      <c r="P564" s="255"/>
      <c r="Q564" s="255"/>
      <c r="R564" s="255"/>
      <c r="S564" s="255"/>
      <c r="T564" s="256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7" t="s">
        <v>158</v>
      </c>
      <c r="AU564" s="257" t="s">
        <v>21</v>
      </c>
      <c r="AV564" s="15" t="s">
        <v>154</v>
      </c>
      <c r="AW564" s="15" t="s">
        <v>41</v>
      </c>
      <c r="AX564" s="15" t="s">
        <v>90</v>
      </c>
      <c r="AY564" s="257" t="s">
        <v>147</v>
      </c>
    </row>
    <row r="565" s="2" customFormat="1" ht="21.75" customHeight="1">
      <c r="A565" s="41"/>
      <c r="B565" s="42"/>
      <c r="C565" s="207" t="s">
        <v>732</v>
      </c>
      <c r="D565" s="207" t="s">
        <v>149</v>
      </c>
      <c r="E565" s="208" t="s">
        <v>733</v>
      </c>
      <c r="F565" s="209" t="s">
        <v>734</v>
      </c>
      <c r="G565" s="210" t="s">
        <v>206</v>
      </c>
      <c r="H565" s="211">
        <v>130.5</v>
      </c>
      <c r="I565" s="212"/>
      <c r="J565" s="213">
        <f>ROUND(I565*H565,2)</f>
        <v>0</v>
      </c>
      <c r="K565" s="209" t="s">
        <v>153</v>
      </c>
      <c r="L565" s="47"/>
      <c r="M565" s="214" t="s">
        <v>32</v>
      </c>
      <c r="N565" s="215" t="s">
        <v>53</v>
      </c>
      <c r="O565" s="87"/>
      <c r="P565" s="216">
        <f>O565*H565</f>
        <v>0</v>
      </c>
      <c r="Q565" s="216">
        <v>0.00038000000000000002</v>
      </c>
      <c r="R565" s="216">
        <f>Q565*H565</f>
        <v>0.049590000000000002</v>
      </c>
      <c r="S565" s="216">
        <v>0</v>
      </c>
      <c r="T565" s="217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18" t="s">
        <v>154</v>
      </c>
      <c r="AT565" s="218" t="s">
        <v>149</v>
      </c>
      <c r="AU565" s="218" t="s">
        <v>21</v>
      </c>
      <c r="AY565" s="19" t="s">
        <v>147</v>
      </c>
      <c r="BE565" s="219">
        <f>IF(N565="základní",J565,0)</f>
        <v>0</v>
      </c>
      <c r="BF565" s="219">
        <f>IF(N565="snížená",J565,0)</f>
        <v>0</v>
      </c>
      <c r="BG565" s="219">
        <f>IF(N565="zákl. přenesená",J565,0)</f>
        <v>0</v>
      </c>
      <c r="BH565" s="219">
        <f>IF(N565="sníž. přenesená",J565,0)</f>
        <v>0</v>
      </c>
      <c r="BI565" s="219">
        <f>IF(N565="nulová",J565,0)</f>
        <v>0</v>
      </c>
      <c r="BJ565" s="19" t="s">
        <v>90</v>
      </c>
      <c r="BK565" s="219">
        <f>ROUND(I565*H565,2)</f>
        <v>0</v>
      </c>
      <c r="BL565" s="19" t="s">
        <v>154</v>
      </c>
      <c r="BM565" s="218" t="s">
        <v>735</v>
      </c>
    </row>
    <row r="566" s="2" customFormat="1">
      <c r="A566" s="41"/>
      <c r="B566" s="42"/>
      <c r="C566" s="43"/>
      <c r="D566" s="220" t="s">
        <v>156</v>
      </c>
      <c r="E566" s="43"/>
      <c r="F566" s="221" t="s">
        <v>736</v>
      </c>
      <c r="G566" s="43"/>
      <c r="H566" s="43"/>
      <c r="I566" s="222"/>
      <c r="J566" s="43"/>
      <c r="K566" s="43"/>
      <c r="L566" s="47"/>
      <c r="M566" s="223"/>
      <c r="N566" s="224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19" t="s">
        <v>156</v>
      </c>
      <c r="AU566" s="19" t="s">
        <v>21</v>
      </c>
    </row>
    <row r="567" s="13" customFormat="1">
      <c r="A567" s="13"/>
      <c r="B567" s="225"/>
      <c r="C567" s="226"/>
      <c r="D567" s="227" t="s">
        <v>158</v>
      </c>
      <c r="E567" s="228" t="s">
        <v>32</v>
      </c>
      <c r="F567" s="229" t="s">
        <v>737</v>
      </c>
      <c r="G567" s="226"/>
      <c r="H567" s="230">
        <v>130.5</v>
      </c>
      <c r="I567" s="231"/>
      <c r="J567" s="226"/>
      <c r="K567" s="226"/>
      <c r="L567" s="232"/>
      <c r="M567" s="233"/>
      <c r="N567" s="234"/>
      <c r="O567" s="234"/>
      <c r="P567" s="234"/>
      <c r="Q567" s="234"/>
      <c r="R567" s="234"/>
      <c r="S567" s="234"/>
      <c r="T567" s="23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6" t="s">
        <v>158</v>
      </c>
      <c r="AU567" s="236" t="s">
        <v>21</v>
      </c>
      <c r="AV567" s="13" t="s">
        <v>21</v>
      </c>
      <c r="AW567" s="13" t="s">
        <v>41</v>
      </c>
      <c r="AX567" s="13" t="s">
        <v>82</v>
      </c>
      <c r="AY567" s="236" t="s">
        <v>147</v>
      </c>
    </row>
    <row r="568" s="14" customFormat="1">
      <c r="A568" s="14"/>
      <c r="B568" s="237"/>
      <c r="C568" s="238"/>
      <c r="D568" s="227" t="s">
        <v>158</v>
      </c>
      <c r="E568" s="239" t="s">
        <v>32</v>
      </c>
      <c r="F568" s="240" t="s">
        <v>738</v>
      </c>
      <c r="G568" s="238"/>
      <c r="H568" s="239" t="s">
        <v>32</v>
      </c>
      <c r="I568" s="241"/>
      <c r="J568" s="238"/>
      <c r="K568" s="238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158</v>
      </c>
      <c r="AU568" s="246" t="s">
        <v>21</v>
      </c>
      <c r="AV568" s="14" t="s">
        <v>90</v>
      </c>
      <c r="AW568" s="14" t="s">
        <v>41</v>
      </c>
      <c r="AX568" s="14" t="s">
        <v>82</v>
      </c>
      <c r="AY568" s="246" t="s">
        <v>147</v>
      </c>
    </row>
    <row r="569" s="15" customFormat="1">
      <c r="A569" s="15"/>
      <c r="B569" s="247"/>
      <c r="C569" s="248"/>
      <c r="D569" s="227" t="s">
        <v>158</v>
      </c>
      <c r="E569" s="249" t="s">
        <v>32</v>
      </c>
      <c r="F569" s="250" t="s">
        <v>161</v>
      </c>
      <c r="G569" s="248"/>
      <c r="H569" s="251">
        <v>130.5</v>
      </c>
      <c r="I569" s="252"/>
      <c r="J569" s="248"/>
      <c r="K569" s="248"/>
      <c r="L569" s="253"/>
      <c r="M569" s="254"/>
      <c r="N569" s="255"/>
      <c r="O569" s="255"/>
      <c r="P569" s="255"/>
      <c r="Q569" s="255"/>
      <c r="R569" s="255"/>
      <c r="S569" s="255"/>
      <c r="T569" s="256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57" t="s">
        <v>158</v>
      </c>
      <c r="AU569" s="257" t="s">
        <v>21</v>
      </c>
      <c r="AV569" s="15" t="s">
        <v>154</v>
      </c>
      <c r="AW569" s="15" t="s">
        <v>41</v>
      </c>
      <c r="AX569" s="15" t="s">
        <v>90</v>
      </c>
      <c r="AY569" s="257" t="s">
        <v>147</v>
      </c>
    </row>
    <row r="570" s="2" customFormat="1" ht="21.75" customHeight="1">
      <c r="A570" s="41"/>
      <c r="B570" s="42"/>
      <c r="C570" s="207" t="s">
        <v>739</v>
      </c>
      <c r="D570" s="207" t="s">
        <v>149</v>
      </c>
      <c r="E570" s="208" t="s">
        <v>740</v>
      </c>
      <c r="F570" s="209" t="s">
        <v>741</v>
      </c>
      <c r="G570" s="210" t="s">
        <v>152</v>
      </c>
      <c r="H570" s="211">
        <v>33.840000000000003</v>
      </c>
      <c r="I570" s="212"/>
      <c r="J570" s="213">
        <f>ROUND(I570*H570,2)</f>
        <v>0</v>
      </c>
      <c r="K570" s="209" t="s">
        <v>153</v>
      </c>
      <c r="L570" s="47"/>
      <c r="M570" s="214" t="s">
        <v>32</v>
      </c>
      <c r="N570" s="215" t="s">
        <v>53</v>
      </c>
      <c r="O570" s="87"/>
      <c r="P570" s="216">
        <f>O570*H570</f>
        <v>0</v>
      </c>
      <c r="Q570" s="216">
        <v>0.0025999999999999999</v>
      </c>
      <c r="R570" s="216">
        <f>Q570*H570</f>
        <v>0.087984000000000007</v>
      </c>
      <c r="S570" s="216">
        <v>0</v>
      </c>
      <c r="T570" s="217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18" t="s">
        <v>154</v>
      </c>
      <c r="AT570" s="218" t="s">
        <v>149</v>
      </c>
      <c r="AU570" s="218" t="s">
        <v>21</v>
      </c>
      <c r="AY570" s="19" t="s">
        <v>147</v>
      </c>
      <c r="BE570" s="219">
        <f>IF(N570="základní",J570,0)</f>
        <v>0</v>
      </c>
      <c r="BF570" s="219">
        <f>IF(N570="snížená",J570,0)</f>
        <v>0</v>
      </c>
      <c r="BG570" s="219">
        <f>IF(N570="zákl. přenesená",J570,0)</f>
        <v>0</v>
      </c>
      <c r="BH570" s="219">
        <f>IF(N570="sníž. přenesená",J570,0)</f>
        <v>0</v>
      </c>
      <c r="BI570" s="219">
        <f>IF(N570="nulová",J570,0)</f>
        <v>0</v>
      </c>
      <c r="BJ570" s="19" t="s">
        <v>90</v>
      </c>
      <c r="BK570" s="219">
        <f>ROUND(I570*H570,2)</f>
        <v>0</v>
      </c>
      <c r="BL570" s="19" t="s">
        <v>154</v>
      </c>
      <c r="BM570" s="218" t="s">
        <v>742</v>
      </c>
    </row>
    <row r="571" s="2" customFormat="1">
      <c r="A571" s="41"/>
      <c r="B571" s="42"/>
      <c r="C571" s="43"/>
      <c r="D571" s="220" t="s">
        <v>156</v>
      </c>
      <c r="E571" s="43"/>
      <c r="F571" s="221" t="s">
        <v>743</v>
      </c>
      <c r="G571" s="43"/>
      <c r="H571" s="43"/>
      <c r="I571" s="222"/>
      <c r="J571" s="43"/>
      <c r="K571" s="43"/>
      <c r="L571" s="47"/>
      <c r="M571" s="223"/>
      <c r="N571" s="224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19" t="s">
        <v>156</v>
      </c>
      <c r="AU571" s="19" t="s">
        <v>21</v>
      </c>
    </row>
    <row r="572" s="13" customFormat="1">
      <c r="A572" s="13"/>
      <c r="B572" s="225"/>
      <c r="C572" s="226"/>
      <c r="D572" s="227" t="s">
        <v>158</v>
      </c>
      <c r="E572" s="228" t="s">
        <v>32</v>
      </c>
      <c r="F572" s="229" t="s">
        <v>708</v>
      </c>
      <c r="G572" s="226"/>
      <c r="H572" s="230">
        <v>33.840000000000003</v>
      </c>
      <c r="I572" s="231"/>
      <c r="J572" s="226"/>
      <c r="K572" s="226"/>
      <c r="L572" s="232"/>
      <c r="M572" s="233"/>
      <c r="N572" s="234"/>
      <c r="O572" s="234"/>
      <c r="P572" s="234"/>
      <c r="Q572" s="234"/>
      <c r="R572" s="234"/>
      <c r="S572" s="234"/>
      <c r="T572" s="23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6" t="s">
        <v>158</v>
      </c>
      <c r="AU572" s="236" t="s">
        <v>21</v>
      </c>
      <c r="AV572" s="13" t="s">
        <v>21</v>
      </c>
      <c r="AW572" s="13" t="s">
        <v>41</v>
      </c>
      <c r="AX572" s="13" t="s">
        <v>82</v>
      </c>
      <c r="AY572" s="236" t="s">
        <v>147</v>
      </c>
    </row>
    <row r="573" s="14" customFormat="1">
      <c r="A573" s="14"/>
      <c r="B573" s="237"/>
      <c r="C573" s="238"/>
      <c r="D573" s="227" t="s">
        <v>158</v>
      </c>
      <c r="E573" s="239" t="s">
        <v>32</v>
      </c>
      <c r="F573" s="240" t="s">
        <v>744</v>
      </c>
      <c r="G573" s="238"/>
      <c r="H573" s="239" t="s">
        <v>32</v>
      </c>
      <c r="I573" s="241"/>
      <c r="J573" s="238"/>
      <c r="K573" s="238"/>
      <c r="L573" s="242"/>
      <c r="M573" s="243"/>
      <c r="N573" s="244"/>
      <c r="O573" s="244"/>
      <c r="P573" s="244"/>
      <c r="Q573" s="244"/>
      <c r="R573" s="244"/>
      <c r="S573" s="244"/>
      <c r="T573" s="24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6" t="s">
        <v>158</v>
      </c>
      <c r="AU573" s="246" t="s">
        <v>21</v>
      </c>
      <c r="AV573" s="14" t="s">
        <v>90</v>
      </c>
      <c r="AW573" s="14" t="s">
        <v>41</v>
      </c>
      <c r="AX573" s="14" t="s">
        <v>82</v>
      </c>
      <c r="AY573" s="246" t="s">
        <v>147</v>
      </c>
    </row>
    <row r="574" s="15" customFormat="1">
      <c r="A574" s="15"/>
      <c r="B574" s="247"/>
      <c r="C574" s="248"/>
      <c r="D574" s="227" t="s">
        <v>158</v>
      </c>
      <c r="E574" s="249" t="s">
        <v>32</v>
      </c>
      <c r="F574" s="250" t="s">
        <v>161</v>
      </c>
      <c r="G574" s="248"/>
      <c r="H574" s="251">
        <v>33.840000000000003</v>
      </c>
      <c r="I574" s="252"/>
      <c r="J574" s="248"/>
      <c r="K574" s="248"/>
      <c r="L574" s="253"/>
      <c r="M574" s="254"/>
      <c r="N574" s="255"/>
      <c r="O574" s="255"/>
      <c r="P574" s="255"/>
      <c r="Q574" s="255"/>
      <c r="R574" s="255"/>
      <c r="S574" s="255"/>
      <c r="T574" s="256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7" t="s">
        <v>158</v>
      </c>
      <c r="AU574" s="257" t="s">
        <v>21</v>
      </c>
      <c r="AV574" s="15" t="s">
        <v>154</v>
      </c>
      <c r="AW574" s="15" t="s">
        <v>41</v>
      </c>
      <c r="AX574" s="15" t="s">
        <v>90</v>
      </c>
      <c r="AY574" s="257" t="s">
        <v>147</v>
      </c>
    </row>
    <row r="575" s="2" customFormat="1" ht="24.15" customHeight="1">
      <c r="A575" s="41"/>
      <c r="B575" s="42"/>
      <c r="C575" s="207" t="s">
        <v>745</v>
      </c>
      <c r="D575" s="207" t="s">
        <v>149</v>
      </c>
      <c r="E575" s="208" t="s">
        <v>746</v>
      </c>
      <c r="F575" s="209" t="s">
        <v>747</v>
      </c>
      <c r="G575" s="210" t="s">
        <v>206</v>
      </c>
      <c r="H575" s="211">
        <v>94</v>
      </c>
      <c r="I575" s="212"/>
      <c r="J575" s="213">
        <f>ROUND(I575*H575,2)</f>
        <v>0</v>
      </c>
      <c r="K575" s="209" t="s">
        <v>153</v>
      </c>
      <c r="L575" s="47"/>
      <c r="M575" s="214" t="s">
        <v>32</v>
      </c>
      <c r="N575" s="215" t="s">
        <v>53</v>
      </c>
      <c r="O575" s="87"/>
      <c r="P575" s="216">
        <f>O575*H575</f>
        <v>0</v>
      </c>
      <c r="Q575" s="216">
        <v>0.15540000000000001</v>
      </c>
      <c r="R575" s="216">
        <f>Q575*H575</f>
        <v>14.607600000000002</v>
      </c>
      <c r="S575" s="216">
        <v>0</v>
      </c>
      <c r="T575" s="217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18" t="s">
        <v>154</v>
      </c>
      <c r="AT575" s="218" t="s">
        <v>149</v>
      </c>
      <c r="AU575" s="218" t="s">
        <v>21</v>
      </c>
      <c r="AY575" s="19" t="s">
        <v>147</v>
      </c>
      <c r="BE575" s="219">
        <f>IF(N575="základní",J575,0)</f>
        <v>0</v>
      </c>
      <c r="BF575" s="219">
        <f>IF(N575="snížená",J575,0)</f>
        <v>0</v>
      </c>
      <c r="BG575" s="219">
        <f>IF(N575="zákl. přenesená",J575,0)</f>
        <v>0</v>
      </c>
      <c r="BH575" s="219">
        <f>IF(N575="sníž. přenesená",J575,0)</f>
        <v>0</v>
      </c>
      <c r="BI575" s="219">
        <f>IF(N575="nulová",J575,0)</f>
        <v>0</v>
      </c>
      <c r="BJ575" s="19" t="s">
        <v>90</v>
      </c>
      <c r="BK575" s="219">
        <f>ROUND(I575*H575,2)</f>
        <v>0</v>
      </c>
      <c r="BL575" s="19" t="s">
        <v>154</v>
      </c>
      <c r="BM575" s="218" t="s">
        <v>748</v>
      </c>
    </row>
    <row r="576" s="2" customFormat="1">
      <c r="A576" s="41"/>
      <c r="B576" s="42"/>
      <c r="C576" s="43"/>
      <c r="D576" s="220" t="s">
        <v>156</v>
      </c>
      <c r="E576" s="43"/>
      <c r="F576" s="221" t="s">
        <v>749</v>
      </c>
      <c r="G576" s="43"/>
      <c r="H576" s="43"/>
      <c r="I576" s="222"/>
      <c r="J576" s="43"/>
      <c r="K576" s="43"/>
      <c r="L576" s="47"/>
      <c r="M576" s="223"/>
      <c r="N576" s="224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19" t="s">
        <v>156</v>
      </c>
      <c r="AU576" s="19" t="s">
        <v>21</v>
      </c>
    </row>
    <row r="577" s="13" customFormat="1">
      <c r="A577" s="13"/>
      <c r="B577" s="225"/>
      <c r="C577" s="226"/>
      <c r="D577" s="227" t="s">
        <v>158</v>
      </c>
      <c r="E577" s="228" t="s">
        <v>32</v>
      </c>
      <c r="F577" s="229" t="s">
        <v>691</v>
      </c>
      <c r="G577" s="226"/>
      <c r="H577" s="230">
        <v>94</v>
      </c>
      <c r="I577" s="231"/>
      <c r="J577" s="226"/>
      <c r="K577" s="226"/>
      <c r="L577" s="232"/>
      <c r="M577" s="233"/>
      <c r="N577" s="234"/>
      <c r="O577" s="234"/>
      <c r="P577" s="234"/>
      <c r="Q577" s="234"/>
      <c r="R577" s="234"/>
      <c r="S577" s="234"/>
      <c r="T577" s="23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6" t="s">
        <v>158</v>
      </c>
      <c r="AU577" s="236" t="s">
        <v>21</v>
      </c>
      <c r="AV577" s="13" t="s">
        <v>21</v>
      </c>
      <c r="AW577" s="13" t="s">
        <v>41</v>
      </c>
      <c r="AX577" s="13" t="s">
        <v>82</v>
      </c>
      <c r="AY577" s="236" t="s">
        <v>147</v>
      </c>
    </row>
    <row r="578" s="14" customFormat="1">
      <c r="A578" s="14"/>
      <c r="B578" s="237"/>
      <c r="C578" s="238"/>
      <c r="D578" s="227" t="s">
        <v>158</v>
      </c>
      <c r="E578" s="239" t="s">
        <v>32</v>
      </c>
      <c r="F578" s="240" t="s">
        <v>167</v>
      </c>
      <c r="G578" s="238"/>
      <c r="H578" s="239" t="s">
        <v>32</v>
      </c>
      <c r="I578" s="241"/>
      <c r="J578" s="238"/>
      <c r="K578" s="238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158</v>
      </c>
      <c r="AU578" s="246" t="s">
        <v>21</v>
      </c>
      <c r="AV578" s="14" t="s">
        <v>90</v>
      </c>
      <c r="AW578" s="14" t="s">
        <v>41</v>
      </c>
      <c r="AX578" s="14" t="s">
        <v>82</v>
      </c>
      <c r="AY578" s="246" t="s">
        <v>147</v>
      </c>
    </row>
    <row r="579" s="15" customFormat="1">
      <c r="A579" s="15"/>
      <c r="B579" s="247"/>
      <c r="C579" s="248"/>
      <c r="D579" s="227" t="s">
        <v>158</v>
      </c>
      <c r="E579" s="249" t="s">
        <v>32</v>
      </c>
      <c r="F579" s="250" t="s">
        <v>161</v>
      </c>
      <c r="G579" s="248"/>
      <c r="H579" s="251">
        <v>94</v>
      </c>
      <c r="I579" s="252"/>
      <c r="J579" s="248"/>
      <c r="K579" s="248"/>
      <c r="L579" s="253"/>
      <c r="M579" s="254"/>
      <c r="N579" s="255"/>
      <c r="O579" s="255"/>
      <c r="P579" s="255"/>
      <c r="Q579" s="255"/>
      <c r="R579" s="255"/>
      <c r="S579" s="255"/>
      <c r="T579" s="256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7" t="s">
        <v>158</v>
      </c>
      <c r="AU579" s="257" t="s">
        <v>21</v>
      </c>
      <c r="AV579" s="15" t="s">
        <v>154</v>
      </c>
      <c r="AW579" s="15" t="s">
        <v>41</v>
      </c>
      <c r="AX579" s="15" t="s">
        <v>90</v>
      </c>
      <c r="AY579" s="257" t="s">
        <v>147</v>
      </c>
    </row>
    <row r="580" s="2" customFormat="1" ht="16.5" customHeight="1">
      <c r="A580" s="41"/>
      <c r="B580" s="42"/>
      <c r="C580" s="258" t="s">
        <v>750</v>
      </c>
      <c r="D580" s="258" t="s">
        <v>296</v>
      </c>
      <c r="E580" s="259" t="s">
        <v>751</v>
      </c>
      <c r="F580" s="260" t="s">
        <v>752</v>
      </c>
      <c r="G580" s="261" t="s">
        <v>206</v>
      </c>
      <c r="H580" s="262">
        <v>95.879999999999995</v>
      </c>
      <c r="I580" s="263"/>
      <c r="J580" s="264">
        <f>ROUND(I580*H580,2)</f>
        <v>0</v>
      </c>
      <c r="K580" s="260" t="s">
        <v>153</v>
      </c>
      <c r="L580" s="265"/>
      <c r="M580" s="266" t="s">
        <v>32</v>
      </c>
      <c r="N580" s="267" t="s">
        <v>53</v>
      </c>
      <c r="O580" s="87"/>
      <c r="P580" s="216">
        <f>O580*H580</f>
        <v>0</v>
      </c>
      <c r="Q580" s="216">
        <v>0.10199999999999999</v>
      </c>
      <c r="R580" s="216">
        <f>Q580*H580</f>
        <v>9.7797599999999996</v>
      </c>
      <c r="S580" s="216">
        <v>0</v>
      </c>
      <c r="T580" s="217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18" t="s">
        <v>195</v>
      </c>
      <c r="AT580" s="218" t="s">
        <v>296</v>
      </c>
      <c r="AU580" s="218" t="s">
        <v>21</v>
      </c>
      <c r="AY580" s="19" t="s">
        <v>147</v>
      </c>
      <c r="BE580" s="219">
        <f>IF(N580="základní",J580,0)</f>
        <v>0</v>
      </c>
      <c r="BF580" s="219">
        <f>IF(N580="snížená",J580,0)</f>
        <v>0</v>
      </c>
      <c r="BG580" s="219">
        <f>IF(N580="zákl. přenesená",J580,0)</f>
        <v>0</v>
      </c>
      <c r="BH580" s="219">
        <f>IF(N580="sníž. přenesená",J580,0)</f>
        <v>0</v>
      </c>
      <c r="BI580" s="219">
        <f>IF(N580="nulová",J580,0)</f>
        <v>0</v>
      </c>
      <c r="BJ580" s="19" t="s">
        <v>90</v>
      </c>
      <c r="BK580" s="219">
        <f>ROUND(I580*H580,2)</f>
        <v>0</v>
      </c>
      <c r="BL580" s="19" t="s">
        <v>154</v>
      </c>
      <c r="BM580" s="218" t="s">
        <v>753</v>
      </c>
    </row>
    <row r="581" s="13" customFormat="1">
      <c r="A581" s="13"/>
      <c r="B581" s="225"/>
      <c r="C581" s="226"/>
      <c r="D581" s="227" t="s">
        <v>158</v>
      </c>
      <c r="E581" s="226"/>
      <c r="F581" s="229" t="s">
        <v>754</v>
      </c>
      <c r="G581" s="226"/>
      <c r="H581" s="230">
        <v>95.879999999999995</v>
      </c>
      <c r="I581" s="231"/>
      <c r="J581" s="226"/>
      <c r="K581" s="226"/>
      <c r="L581" s="232"/>
      <c r="M581" s="233"/>
      <c r="N581" s="234"/>
      <c r="O581" s="234"/>
      <c r="P581" s="234"/>
      <c r="Q581" s="234"/>
      <c r="R581" s="234"/>
      <c r="S581" s="234"/>
      <c r="T581" s="235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6" t="s">
        <v>158</v>
      </c>
      <c r="AU581" s="236" t="s">
        <v>21</v>
      </c>
      <c r="AV581" s="13" t="s">
        <v>21</v>
      </c>
      <c r="AW581" s="13" t="s">
        <v>4</v>
      </c>
      <c r="AX581" s="13" t="s">
        <v>90</v>
      </c>
      <c r="AY581" s="236" t="s">
        <v>147</v>
      </c>
    </row>
    <row r="582" s="2" customFormat="1" ht="24.15" customHeight="1">
      <c r="A582" s="41"/>
      <c r="B582" s="42"/>
      <c r="C582" s="207" t="s">
        <v>755</v>
      </c>
      <c r="D582" s="207" t="s">
        <v>149</v>
      </c>
      <c r="E582" s="208" t="s">
        <v>756</v>
      </c>
      <c r="F582" s="209" t="s">
        <v>757</v>
      </c>
      <c r="G582" s="210" t="s">
        <v>206</v>
      </c>
      <c r="H582" s="211">
        <v>21</v>
      </c>
      <c r="I582" s="212"/>
      <c r="J582" s="213">
        <f>ROUND(I582*H582,2)</f>
        <v>0</v>
      </c>
      <c r="K582" s="209" t="s">
        <v>153</v>
      </c>
      <c r="L582" s="47"/>
      <c r="M582" s="214" t="s">
        <v>32</v>
      </c>
      <c r="N582" s="215" t="s">
        <v>53</v>
      </c>
      <c r="O582" s="87"/>
      <c r="P582" s="216">
        <f>O582*H582</f>
        <v>0</v>
      </c>
      <c r="Q582" s="216">
        <v>0.16849</v>
      </c>
      <c r="R582" s="216">
        <f>Q582*H582</f>
        <v>3.5382899999999999</v>
      </c>
      <c r="S582" s="216">
        <v>0</v>
      </c>
      <c r="T582" s="217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18" t="s">
        <v>154</v>
      </c>
      <c r="AT582" s="218" t="s">
        <v>149</v>
      </c>
      <c r="AU582" s="218" t="s">
        <v>21</v>
      </c>
      <c r="AY582" s="19" t="s">
        <v>147</v>
      </c>
      <c r="BE582" s="219">
        <f>IF(N582="základní",J582,0)</f>
        <v>0</v>
      </c>
      <c r="BF582" s="219">
        <f>IF(N582="snížená",J582,0)</f>
        <v>0</v>
      </c>
      <c r="BG582" s="219">
        <f>IF(N582="zákl. přenesená",J582,0)</f>
        <v>0</v>
      </c>
      <c r="BH582" s="219">
        <f>IF(N582="sníž. přenesená",J582,0)</f>
        <v>0</v>
      </c>
      <c r="BI582" s="219">
        <f>IF(N582="nulová",J582,0)</f>
        <v>0</v>
      </c>
      <c r="BJ582" s="19" t="s">
        <v>90</v>
      </c>
      <c r="BK582" s="219">
        <f>ROUND(I582*H582,2)</f>
        <v>0</v>
      </c>
      <c r="BL582" s="19" t="s">
        <v>154</v>
      </c>
      <c r="BM582" s="218" t="s">
        <v>758</v>
      </c>
    </row>
    <row r="583" s="2" customFormat="1">
      <c r="A583" s="41"/>
      <c r="B583" s="42"/>
      <c r="C583" s="43"/>
      <c r="D583" s="220" t="s">
        <v>156</v>
      </c>
      <c r="E583" s="43"/>
      <c r="F583" s="221" t="s">
        <v>759</v>
      </c>
      <c r="G583" s="43"/>
      <c r="H583" s="43"/>
      <c r="I583" s="222"/>
      <c r="J583" s="43"/>
      <c r="K583" s="43"/>
      <c r="L583" s="47"/>
      <c r="M583" s="223"/>
      <c r="N583" s="224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19" t="s">
        <v>156</v>
      </c>
      <c r="AU583" s="19" t="s">
        <v>21</v>
      </c>
    </row>
    <row r="584" s="13" customFormat="1">
      <c r="A584" s="13"/>
      <c r="B584" s="225"/>
      <c r="C584" s="226"/>
      <c r="D584" s="227" t="s">
        <v>158</v>
      </c>
      <c r="E584" s="228" t="s">
        <v>32</v>
      </c>
      <c r="F584" s="229" t="s">
        <v>7</v>
      </c>
      <c r="G584" s="226"/>
      <c r="H584" s="230">
        <v>21</v>
      </c>
      <c r="I584" s="231"/>
      <c r="J584" s="226"/>
      <c r="K584" s="226"/>
      <c r="L584" s="232"/>
      <c r="M584" s="233"/>
      <c r="N584" s="234"/>
      <c r="O584" s="234"/>
      <c r="P584" s="234"/>
      <c r="Q584" s="234"/>
      <c r="R584" s="234"/>
      <c r="S584" s="234"/>
      <c r="T584" s="23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6" t="s">
        <v>158</v>
      </c>
      <c r="AU584" s="236" t="s">
        <v>21</v>
      </c>
      <c r="AV584" s="13" t="s">
        <v>21</v>
      </c>
      <c r="AW584" s="13" t="s">
        <v>41</v>
      </c>
      <c r="AX584" s="13" t="s">
        <v>82</v>
      </c>
      <c r="AY584" s="236" t="s">
        <v>147</v>
      </c>
    </row>
    <row r="585" s="14" customFormat="1">
      <c r="A585" s="14"/>
      <c r="B585" s="237"/>
      <c r="C585" s="238"/>
      <c r="D585" s="227" t="s">
        <v>158</v>
      </c>
      <c r="E585" s="239" t="s">
        <v>32</v>
      </c>
      <c r="F585" s="240" t="s">
        <v>760</v>
      </c>
      <c r="G585" s="238"/>
      <c r="H585" s="239" t="s">
        <v>32</v>
      </c>
      <c r="I585" s="241"/>
      <c r="J585" s="238"/>
      <c r="K585" s="238"/>
      <c r="L585" s="242"/>
      <c r="M585" s="243"/>
      <c r="N585" s="244"/>
      <c r="O585" s="244"/>
      <c r="P585" s="244"/>
      <c r="Q585" s="244"/>
      <c r="R585" s="244"/>
      <c r="S585" s="244"/>
      <c r="T585" s="24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6" t="s">
        <v>158</v>
      </c>
      <c r="AU585" s="246" t="s">
        <v>21</v>
      </c>
      <c r="AV585" s="14" t="s">
        <v>90</v>
      </c>
      <c r="AW585" s="14" t="s">
        <v>41</v>
      </c>
      <c r="AX585" s="14" t="s">
        <v>82</v>
      </c>
      <c r="AY585" s="246" t="s">
        <v>147</v>
      </c>
    </row>
    <row r="586" s="15" customFormat="1">
      <c r="A586" s="15"/>
      <c r="B586" s="247"/>
      <c r="C586" s="248"/>
      <c r="D586" s="227" t="s">
        <v>158</v>
      </c>
      <c r="E586" s="249" t="s">
        <v>32</v>
      </c>
      <c r="F586" s="250" t="s">
        <v>161</v>
      </c>
      <c r="G586" s="248"/>
      <c r="H586" s="251">
        <v>21</v>
      </c>
      <c r="I586" s="252"/>
      <c r="J586" s="248"/>
      <c r="K586" s="248"/>
      <c r="L586" s="253"/>
      <c r="M586" s="254"/>
      <c r="N586" s="255"/>
      <c r="O586" s="255"/>
      <c r="P586" s="255"/>
      <c r="Q586" s="255"/>
      <c r="R586" s="255"/>
      <c r="S586" s="255"/>
      <c r="T586" s="256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7" t="s">
        <v>158</v>
      </c>
      <c r="AU586" s="257" t="s">
        <v>21</v>
      </c>
      <c r="AV586" s="15" t="s">
        <v>154</v>
      </c>
      <c r="AW586" s="15" t="s">
        <v>41</v>
      </c>
      <c r="AX586" s="15" t="s">
        <v>90</v>
      </c>
      <c r="AY586" s="257" t="s">
        <v>147</v>
      </c>
    </row>
    <row r="587" s="2" customFormat="1" ht="16.5" customHeight="1">
      <c r="A587" s="41"/>
      <c r="B587" s="42"/>
      <c r="C587" s="258" t="s">
        <v>761</v>
      </c>
      <c r="D587" s="258" t="s">
        <v>296</v>
      </c>
      <c r="E587" s="259" t="s">
        <v>762</v>
      </c>
      <c r="F587" s="260" t="s">
        <v>763</v>
      </c>
      <c r="G587" s="261" t="s">
        <v>206</v>
      </c>
      <c r="H587" s="262">
        <v>21.420000000000002</v>
      </c>
      <c r="I587" s="263"/>
      <c r="J587" s="264">
        <f>ROUND(I587*H587,2)</f>
        <v>0</v>
      </c>
      <c r="K587" s="260" t="s">
        <v>153</v>
      </c>
      <c r="L587" s="265"/>
      <c r="M587" s="266" t="s">
        <v>32</v>
      </c>
      <c r="N587" s="267" t="s">
        <v>53</v>
      </c>
      <c r="O587" s="87"/>
      <c r="P587" s="216">
        <f>O587*H587</f>
        <v>0</v>
      </c>
      <c r="Q587" s="216">
        <v>0.14999999999999999</v>
      </c>
      <c r="R587" s="216">
        <f>Q587*H587</f>
        <v>3.2130000000000001</v>
      </c>
      <c r="S587" s="216">
        <v>0</v>
      </c>
      <c r="T587" s="217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18" t="s">
        <v>195</v>
      </c>
      <c r="AT587" s="218" t="s">
        <v>296</v>
      </c>
      <c r="AU587" s="218" t="s">
        <v>21</v>
      </c>
      <c r="AY587" s="19" t="s">
        <v>147</v>
      </c>
      <c r="BE587" s="219">
        <f>IF(N587="základní",J587,0)</f>
        <v>0</v>
      </c>
      <c r="BF587" s="219">
        <f>IF(N587="snížená",J587,0)</f>
        <v>0</v>
      </c>
      <c r="BG587" s="219">
        <f>IF(N587="zákl. přenesená",J587,0)</f>
        <v>0</v>
      </c>
      <c r="BH587" s="219">
        <f>IF(N587="sníž. přenesená",J587,0)</f>
        <v>0</v>
      </c>
      <c r="BI587" s="219">
        <f>IF(N587="nulová",J587,0)</f>
        <v>0</v>
      </c>
      <c r="BJ587" s="19" t="s">
        <v>90</v>
      </c>
      <c r="BK587" s="219">
        <f>ROUND(I587*H587,2)</f>
        <v>0</v>
      </c>
      <c r="BL587" s="19" t="s">
        <v>154</v>
      </c>
      <c r="BM587" s="218" t="s">
        <v>764</v>
      </c>
    </row>
    <row r="588" s="13" customFormat="1">
      <c r="A588" s="13"/>
      <c r="B588" s="225"/>
      <c r="C588" s="226"/>
      <c r="D588" s="227" t="s">
        <v>158</v>
      </c>
      <c r="E588" s="226"/>
      <c r="F588" s="229" t="s">
        <v>765</v>
      </c>
      <c r="G588" s="226"/>
      <c r="H588" s="230">
        <v>21.420000000000002</v>
      </c>
      <c r="I588" s="231"/>
      <c r="J588" s="226"/>
      <c r="K588" s="226"/>
      <c r="L588" s="232"/>
      <c r="M588" s="233"/>
      <c r="N588" s="234"/>
      <c r="O588" s="234"/>
      <c r="P588" s="234"/>
      <c r="Q588" s="234"/>
      <c r="R588" s="234"/>
      <c r="S588" s="234"/>
      <c r="T588" s="23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6" t="s">
        <v>158</v>
      </c>
      <c r="AU588" s="236" t="s">
        <v>21</v>
      </c>
      <c r="AV588" s="13" t="s">
        <v>21</v>
      </c>
      <c r="AW588" s="13" t="s">
        <v>4</v>
      </c>
      <c r="AX588" s="13" t="s">
        <v>90</v>
      </c>
      <c r="AY588" s="236" t="s">
        <v>147</v>
      </c>
    </row>
    <row r="589" s="2" customFormat="1" ht="24.15" customHeight="1">
      <c r="A589" s="41"/>
      <c r="B589" s="42"/>
      <c r="C589" s="207" t="s">
        <v>766</v>
      </c>
      <c r="D589" s="207" t="s">
        <v>149</v>
      </c>
      <c r="E589" s="208" t="s">
        <v>767</v>
      </c>
      <c r="F589" s="209" t="s">
        <v>768</v>
      </c>
      <c r="G589" s="210" t="s">
        <v>206</v>
      </c>
      <c r="H589" s="211">
        <v>33</v>
      </c>
      <c r="I589" s="212"/>
      <c r="J589" s="213">
        <f>ROUND(I589*H589,2)</f>
        <v>0</v>
      </c>
      <c r="K589" s="209" t="s">
        <v>153</v>
      </c>
      <c r="L589" s="47"/>
      <c r="M589" s="214" t="s">
        <v>32</v>
      </c>
      <c r="N589" s="215" t="s">
        <v>53</v>
      </c>
      <c r="O589" s="87"/>
      <c r="P589" s="216">
        <f>O589*H589</f>
        <v>0</v>
      </c>
      <c r="Q589" s="216">
        <v>0.10095</v>
      </c>
      <c r="R589" s="216">
        <f>Q589*H589</f>
        <v>3.33135</v>
      </c>
      <c r="S589" s="216">
        <v>0</v>
      </c>
      <c r="T589" s="217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18" t="s">
        <v>154</v>
      </c>
      <c r="AT589" s="218" t="s">
        <v>149</v>
      </c>
      <c r="AU589" s="218" t="s">
        <v>21</v>
      </c>
      <c r="AY589" s="19" t="s">
        <v>147</v>
      </c>
      <c r="BE589" s="219">
        <f>IF(N589="základní",J589,0)</f>
        <v>0</v>
      </c>
      <c r="BF589" s="219">
        <f>IF(N589="snížená",J589,0)</f>
        <v>0</v>
      </c>
      <c r="BG589" s="219">
        <f>IF(N589="zákl. přenesená",J589,0)</f>
        <v>0</v>
      </c>
      <c r="BH589" s="219">
        <f>IF(N589="sníž. přenesená",J589,0)</f>
        <v>0</v>
      </c>
      <c r="BI589" s="219">
        <f>IF(N589="nulová",J589,0)</f>
        <v>0</v>
      </c>
      <c r="BJ589" s="19" t="s">
        <v>90</v>
      </c>
      <c r="BK589" s="219">
        <f>ROUND(I589*H589,2)</f>
        <v>0</v>
      </c>
      <c r="BL589" s="19" t="s">
        <v>154</v>
      </c>
      <c r="BM589" s="218" t="s">
        <v>769</v>
      </c>
    </row>
    <row r="590" s="2" customFormat="1">
      <c r="A590" s="41"/>
      <c r="B590" s="42"/>
      <c r="C590" s="43"/>
      <c r="D590" s="220" t="s">
        <v>156</v>
      </c>
      <c r="E590" s="43"/>
      <c r="F590" s="221" t="s">
        <v>770</v>
      </c>
      <c r="G590" s="43"/>
      <c r="H590" s="43"/>
      <c r="I590" s="222"/>
      <c r="J590" s="43"/>
      <c r="K590" s="43"/>
      <c r="L590" s="47"/>
      <c r="M590" s="223"/>
      <c r="N590" s="224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19" t="s">
        <v>156</v>
      </c>
      <c r="AU590" s="19" t="s">
        <v>21</v>
      </c>
    </row>
    <row r="591" s="13" customFormat="1">
      <c r="A591" s="13"/>
      <c r="B591" s="225"/>
      <c r="C591" s="226"/>
      <c r="D591" s="227" t="s">
        <v>158</v>
      </c>
      <c r="E591" s="228" t="s">
        <v>32</v>
      </c>
      <c r="F591" s="229" t="s">
        <v>355</v>
      </c>
      <c r="G591" s="226"/>
      <c r="H591" s="230">
        <v>33</v>
      </c>
      <c r="I591" s="231"/>
      <c r="J591" s="226"/>
      <c r="K591" s="226"/>
      <c r="L591" s="232"/>
      <c r="M591" s="233"/>
      <c r="N591" s="234"/>
      <c r="O591" s="234"/>
      <c r="P591" s="234"/>
      <c r="Q591" s="234"/>
      <c r="R591" s="234"/>
      <c r="S591" s="234"/>
      <c r="T591" s="23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6" t="s">
        <v>158</v>
      </c>
      <c r="AU591" s="236" t="s">
        <v>21</v>
      </c>
      <c r="AV591" s="13" t="s">
        <v>21</v>
      </c>
      <c r="AW591" s="13" t="s">
        <v>41</v>
      </c>
      <c r="AX591" s="13" t="s">
        <v>82</v>
      </c>
      <c r="AY591" s="236" t="s">
        <v>147</v>
      </c>
    </row>
    <row r="592" s="14" customFormat="1">
      <c r="A592" s="14"/>
      <c r="B592" s="237"/>
      <c r="C592" s="238"/>
      <c r="D592" s="227" t="s">
        <v>158</v>
      </c>
      <c r="E592" s="239" t="s">
        <v>32</v>
      </c>
      <c r="F592" s="240" t="s">
        <v>167</v>
      </c>
      <c r="G592" s="238"/>
      <c r="H592" s="239" t="s">
        <v>32</v>
      </c>
      <c r="I592" s="241"/>
      <c r="J592" s="238"/>
      <c r="K592" s="238"/>
      <c r="L592" s="242"/>
      <c r="M592" s="243"/>
      <c r="N592" s="244"/>
      <c r="O592" s="244"/>
      <c r="P592" s="244"/>
      <c r="Q592" s="244"/>
      <c r="R592" s="244"/>
      <c r="S592" s="244"/>
      <c r="T592" s="24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6" t="s">
        <v>158</v>
      </c>
      <c r="AU592" s="246" t="s">
        <v>21</v>
      </c>
      <c r="AV592" s="14" t="s">
        <v>90</v>
      </c>
      <c r="AW592" s="14" t="s">
        <v>41</v>
      </c>
      <c r="AX592" s="14" t="s">
        <v>82</v>
      </c>
      <c r="AY592" s="246" t="s">
        <v>147</v>
      </c>
    </row>
    <row r="593" s="15" customFormat="1">
      <c r="A593" s="15"/>
      <c r="B593" s="247"/>
      <c r="C593" s="248"/>
      <c r="D593" s="227" t="s">
        <v>158</v>
      </c>
      <c r="E593" s="249" t="s">
        <v>32</v>
      </c>
      <c r="F593" s="250" t="s">
        <v>161</v>
      </c>
      <c r="G593" s="248"/>
      <c r="H593" s="251">
        <v>33</v>
      </c>
      <c r="I593" s="252"/>
      <c r="J593" s="248"/>
      <c r="K593" s="248"/>
      <c r="L593" s="253"/>
      <c r="M593" s="254"/>
      <c r="N593" s="255"/>
      <c r="O593" s="255"/>
      <c r="P593" s="255"/>
      <c r="Q593" s="255"/>
      <c r="R593" s="255"/>
      <c r="S593" s="255"/>
      <c r="T593" s="25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7" t="s">
        <v>158</v>
      </c>
      <c r="AU593" s="257" t="s">
        <v>21</v>
      </c>
      <c r="AV593" s="15" t="s">
        <v>154</v>
      </c>
      <c r="AW593" s="15" t="s">
        <v>41</v>
      </c>
      <c r="AX593" s="15" t="s">
        <v>90</v>
      </c>
      <c r="AY593" s="257" t="s">
        <v>147</v>
      </c>
    </row>
    <row r="594" s="2" customFormat="1" ht="16.5" customHeight="1">
      <c r="A594" s="41"/>
      <c r="B594" s="42"/>
      <c r="C594" s="258" t="s">
        <v>771</v>
      </c>
      <c r="D594" s="258" t="s">
        <v>296</v>
      </c>
      <c r="E594" s="259" t="s">
        <v>772</v>
      </c>
      <c r="F594" s="260" t="s">
        <v>773</v>
      </c>
      <c r="G594" s="261" t="s">
        <v>206</v>
      </c>
      <c r="H594" s="262">
        <v>33.659999999999997</v>
      </c>
      <c r="I594" s="263"/>
      <c r="J594" s="264">
        <f>ROUND(I594*H594,2)</f>
        <v>0</v>
      </c>
      <c r="K594" s="260" t="s">
        <v>153</v>
      </c>
      <c r="L594" s="265"/>
      <c r="M594" s="266" t="s">
        <v>32</v>
      </c>
      <c r="N594" s="267" t="s">
        <v>53</v>
      </c>
      <c r="O594" s="87"/>
      <c r="P594" s="216">
        <f>O594*H594</f>
        <v>0</v>
      </c>
      <c r="Q594" s="216">
        <v>0.021999999999999999</v>
      </c>
      <c r="R594" s="216">
        <f>Q594*H594</f>
        <v>0.74051999999999984</v>
      </c>
      <c r="S594" s="216">
        <v>0</v>
      </c>
      <c r="T594" s="217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18" t="s">
        <v>195</v>
      </c>
      <c r="AT594" s="218" t="s">
        <v>296</v>
      </c>
      <c r="AU594" s="218" t="s">
        <v>21</v>
      </c>
      <c r="AY594" s="19" t="s">
        <v>147</v>
      </c>
      <c r="BE594" s="219">
        <f>IF(N594="základní",J594,0)</f>
        <v>0</v>
      </c>
      <c r="BF594" s="219">
        <f>IF(N594="snížená",J594,0)</f>
        <v>0</v>
      </c>
      <c r="BG594" s="219">
        <f>IF(N594="zákl. přenesená",J594,0)</f>
        <v>0</v>
      </c>
      <c r="BH594" s="219">
        <f>IF(N594="sníž. přenesená",J594,0)</f>
        <v>0</v>
      </c>
      <c r="BI594" s="219">
        <f>IF(N594="nulová",J594,0)</f>
        <v>0</v>
      </c>
      <c r="BJ594" s="19" t="s">
        <v>90</v>
      </c>
      <c r="BK594" s="219">
        <f>ROUND(I594*H594,2)</f>
        <v>0</v>
      </c>
      <c r="BL594" s="19" t="s">
        <v>154</v>
      </c>
      <c r="BM594" s="218" t="s">
        <v>774</v>
      </c>
    </row>
    <row r="595" s="13" customFormat="1">
      <c r="A595" s="13"/>
      <c r="B595" s="225"/>
      <c r="C595" s="226"/>
      <c r="D595" s="227" t="s">
        <v>158</v>
      </c>
      <c r="E595" s="226"/>
      <c r="F595" s="229" t="s">
        <v>775</v>
      </c>
      <c r="G595" s="226"/>
      <c r="H595" s="230">
        <v>33.659999999999997</v>
      </c>
      <c r="I595" s="231"/>
      <c r="J595" s="226"/>
      <c r="K595" s="226"/>
      <c r="L595" s="232"/>
      <c r="M595" s="233"/>
      <c r="N595" s="234"/>
      <c r="O595" s="234"/>
      <c r="P595" s="234"/>
      <c r="Q595" s="234"/>
      <c r="R595" s="234"/>
      <c r="S595" s="234"/>
      <c r="T595" s="23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6" t="s">
        <v>158</v>
      </c>
      <c r="AU595" s="236" t="s">
        <v>21</v>
      </c>
      <c r="AV595" s="13" t="s">
        <v>21</v>
      </c>
      <c r="AW595" s="13" t="s">
        <v>4</v>
      </c>
      <c r="AX595" s="13" t="s">
        <v>90</v>
      </c>
      <c r="AY595" s="236" t="s">
        <v>147</v>
      </c>
    </row>
    <row r="596" s="2" customFormat="1" ht="21.75" customHeight="1">
      <c r="A596" s="41"/>
      <c r="B596" s="42"/>
      <c r="C596" s="207" t="s">
        <v>776</v>
      </c>
      <c r="D596" s="207" t="s">
        <v>149</v>
      </c>
      <c r="E596" s="208" t="s">
        <v>777</v>
      </c>
      <c r="F596" s="209" t="s">
        <v>778</v>
      </c>
      <c r="G596" s="210" t="s">
        <v>206</v>
      </c>
      <c r="H596" s="211">
        <v>300</v>
      </c>
      <c r="I596" s="212"/>
      <c r="J596" s="213">
        <f>ROUND(I596*H596,2)</f>
        <v>0</v>
      </c>
      <c r="K596" s="209" t="s">
        <v>153</v>
      </c>
      <c r="L596" s="47"/>
      <c r="M596" s="214" t="s">
        <v>32</v>
      </c>
      <c r="N596" s="215" t="s">
        <v>53</v>
      </c>
      <c r="O596" s="87"/>
      <c r="P596" s="216">
        <f>O596*H596</f>
        <v>0</v>
      </c>
      <c r="Q596" s="216">
        <v>0</v>
      </c>
      <c r="R596" s="216">
        <f>Q596*H596</f>
        <v>0</v>
      </c>
      <c r="S596" s="216">
        <v>0</v>
      </c>
      <c r="T596" s="217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18" t="s">
        <v>154</v>
      </c>
      <c r="AT596" s="218" t="s">
        <v>149</v>
      </c>
      <c r="AU596" s="218" t="s">
        <v>21</v>
      </c>
      <c r="AY596" s="19" t="s">
        <v>147</v>
      </c>
      <c r="BE596" s="219">
        <f>IF(N596="základní",J596,0)</f>
        <v>0</v>
      </c>
      <c r="BF596" s="219">
        <f>IF(N596="snížená",J596,0)</f>
        <v>0</v>
      </c>
      <c r="BG596" s="219">
        <f>IF(N596="zákl. přenesená",J596,0)</f>
        <v>0</v>
      </c>
      <c r="BH596" s="219">
        <f>IF(N596="sníž. přenesená",J596,0)</f>
        <v>0</v>
      </c>
      <c r="BI596" s="219">
        <f>IF(N596="nulová",J596,0)</f>
        <v>0</v>
      </c>
      <c r="BJ596" s="19" t="s">
        <v>90</v>
      </c>
      <c r="BK596" s="219">
        <f>ROUND(I596*H596,2)</f>
        <v>0</v>
      </c>
      <c r="BL596" s="19" t="s">
        <v>154</v>
      </c>
      <c r="BM596" s="218" t="s">
        <v>779</v>
      </c>
    </row>
    <row r="597" s="2" customFormat="1">
      <c r="A597" s="41"/>
      <c r="B597" s="42"/>
      <c r="C597" s="43"/>
      <c r="D597" s="220" t="s">
        <v>156</v>
      </c>
      <c r="E597" s="43"/>
      <c r="F597" s="221" t="s">
        <v>780</v>
      </c>
      <c r="G597" s="43"/>
      <c r="H597" s="43"/>
      <c r="I597" s="222"/>
      <c r="J597" s="43"/>
      <c r="K597" s="43"/>
      <c r="L597" s="47"/>
      <c r="M597" s="223"/>
      <c r="N597" s="224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19" t="s">
        <v>156</v>
      </c>
      <c r="AU597" s="19" t="s">
        <v>21</v>
      </c>
    </row>
    <row r="598" s="13" customFormat="1">
      <c r="A598" s="13"/>
      <c r="B598" s="225"/>
      <c r="C598" s="226"/>
      <c r="D598" s="227" t="s">
        <v>158</v>
      </c>
      <c r="E598" s="228" t="s">
        <v>32</v>
      </c>
      <c r="F598" s="229" t="s">
        <v>515</v>
      </c>
      <c r="G598" s="226"/>
      <c r="H598" s="230">
        <v>300</v>
      </c>
      <c r="I598" s="231"/>
      <c r="J598" s="226"/>
      <c r="K598" s="226"/>
      <c r="L598" s="232"/>
      <c r="M598" s="233"/>
      <c r="N598" s="234"/>
      <c r="O598" s="234"/>
      <c r="P598" s="234"/>
      <c r="Q598" s="234"/>
      <c r="R598" s="234"/>
      <c r="S598" s="234"/>
      <c r="T598" s="23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6" t="s">
        <v>158</v>
      </c>
      <c r="AU598" s="236" t="s">
        <v>21</v>
      </c>
      <c r="AV598" s="13" t="s">
        <v>21</v>
      </c>
      <c r="AW598" s="13" t="s">
        <v>41</v>
      </c>
      <c r="AX598" s="13" t="s">
        <v>82</v>
      </c>
      <c r="AY598" s="236" t="s">
        <v>147</v>
      </c>
    </row>
    <row r="599" s="14" customFormat="1">
      <c r="A599" s="14"/>
      <c r="B599" s="237"/>
      <c r="C599" s="238"/>
      <c r="D599" s="227" t="s">
        <v>158</v>
      </c>
      <c r="E599" s="239" t="s">
        <v>32</v>
      </c>
      <c r="F599" s="240" t="s">
        <v>167</v>
      </c>
      <c r="G599" s="238"/>
      <c r="H599" s="239" t="s">
        <v>32</v>
      </c>
      <c r="I599" s="241"/>
      <c r="J599" s="238"/>
      <c r="K599" s="238"/>
      <c r="L599" s="242"/>
      <c r="M599" s="243"/>
      <c r="N599" s="244"/>
      <c r="O599" s="244"/>
      <c r="P599" s="244"/>
      <c r="Q599" s="244"/>
      <c r="R599" s="244"/>
      <c r="S599" s="244"/>
      <c r="T599" s="24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6" t="s">
        <v>158</v>
      </c>
      <c r="AU599" s="246" t="s">
        <v>21</v>
      </c>
      <c r="AV599" s="14" t="s">
        <v>90</v>
      </c>
      <c r="AW599" s="14" t="s">
        <v>41</v>
      </c>
      <c r="AX599" s="14" t="s">
        <v>82</v>
      </c>
      <c r="AY599" s="246" t="s">
        <v>147</v>
      </c>
    </row>
    <row r="600" s="15" customFormat="1">
      <c r="A600" s="15"/>
      <c r="B600" s="247"/>
      <c r="C600" s="248"/>
      <c r="D600" s="227" t="s">
        <v>158</v>
      </c>
      <c r="E600" s="249" t="s">
        <v>32</v>
      </c>
      <c r="F600" s="250" t="s">
        <v>161</v>
      </c>
      <c r="G600" s="248"/>
      <c r="H600" s="251">
        <v>300</v>
      </c>
      <c r="I600" s="252"/>
      <c r="J600" s="248"/>
      <c r="K600" s="248"/>
      <c r="L600" s="253"/>
      <c r="M600" s="254"/>
      <c r="N600" s="255"/>
      <c r="O600" s="255"/>
      <c r="P600" s="255"/>
      <c r="Q600" s="255"/>
      <c r="R600" s="255"/>
      <c r="S600" s="255"/>
      <c r="T600" s="256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57" t="s">
        <v>158</v>
      </c>
      <c r="AU600" s="257" t="s">
        <v>21</v>
      </c>
      <c r="AV600" s="15" t="s">
        <v>154</v>
      </c>
      <c r="AW600" s="15" t="s">
        <v>41</v>
      </c>
      <c r="AX600" s="15" t="s">
        <v>90</v>
      </c>
      <c r="AY600" s="257" t="s">
        <v>147</v>
      </c>
    </row>
    <row r="601" s="2" customFormat="1" ht="24.15" customHeight="1">
      <c r="A601" s="41"/>
      <c r="B601" s="42"/>
      <c r="C601" s="207" t="s">
        <v>781</v>
      </c>
      <c r="D601" s="207" t="s">
        <v>149</v>
      </c>
      <c r="E601" s="208" t="s">
        <v>782</v>
      </c>
      <c r="F601" s="209" t="s">
        <v>783</v>
      </c>
      <c r="G601" s="210" t="s">
        <v>206</v>
      </c>
      <c r="H601" s="211">
        <v>300</v>
      </c>
      <c r="I601" s="212"/>
      <c r="J601" s="213">
        <f>ROUND(I601*H601,2)</f>
        <v>0</v>
      </c>
      <c r="K601" s="209" t="s">
        <v>153</v>
      </c>
      <c r="L601" s="47"/>
      <c r="M601" s="214" t="s">
        <v>32</v>
      </c>
      <c r="N601" s="215" t="s">
        <v>53</v>
      </c>
      <c r="O601" s="87"/>
      <c r="P601" s="216">
        <f>O601*H601</f>
        <v>0</v>
      </c>
      <c r="Q601" s="216">
        <v>0.00040999999999999999</v>
      </c>
      <c r="R601" s="216">
        <f>Q601*H601</f>
        <v>0.123</v>
      </c>
      <c r="S601" s="216">
        <v>0</v>
      </c>
      <c r="T601" s="217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18" t="s">
        <v>154</v>
      </c>
      <c r="AT601" s="218" t="s">
        <v>149</v>
      </c>
      <c r="AU601" s="218" t="s">
        <v>21</v>
      </c>
      <c r="AY601" s="19" t="s">
        <v>147</v>
      </c>
      <c r="BE601" s="219">
        <f>IF(N601="základní",J601,0)</f>
        <v>0</v>
      </c>
      <c r="BF601" s="219">
        <f>IF(N601="snížená",J601,0)</f>
        <v>0</v>
      </c>
      <c r="BG601" s="219">
        <f>IF(N601="zákl. přenesená",J601,0)</f>
        <v>0</v>
      </c>
      <c r="BH601" s="219">
        <f>IF(N601="sníž. přenesená",J601,0)</f>
        <v>0</v>
      </c>
      <c r="BI601" s="219">
        <f>IF(N601="nulová",J601,0)</f>
        <v>0</v>
      </c>
      <c r="BJ601" s="19" t="s">
        <v>90</v>
      </c>
      <c r="BK601" s="219">
        <f>ROUND(I601*H601,2)</f>
        <v>0</v>
      </c>
      <c r="BL601" s="19" t="s">
        <v>154</v>
      </c>
      <c r="BM601" s="218" t="s">
        <v>784</v>
      </c>
    </row>
    <row r="602" s="2" customFormat="1">
      <c r="A602" s="41"/>
      <c r="B602" s="42"/>
      <c r="C602" s="43"/>
      <c r="D602" s="220" t="s">
        <v>156</v>
      </c>
      <c r="E602" s="43"/>
      <c r="F602" s="221" t="s">
        <v>785</v>
      </c>
      <c r="G602" s="43"/>
      <c r="H602" s="43"/>
      <c r="I602" s="222"/>
      <c r="J602" s="43"/>
      <c r="K602" s="43"/>
      <c r="L602" s="47"/>
      <c r="M602" s="223"/>
      <c r="N602" s="224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19" t="s">
        <v>156</v>
      </c>
      <c r="AU602" s="19" t="s">
        <v>21</v>
      </c>
    </row>
    <row r="603" s="13" customFormat="1">
      <c r="A603" s="13"/>
      <c r="B603" s="225"/>
      <c r="C603" s="226"/>
      <c r="D603" s="227" t="s">
        <v>158</v>
      </c>
      <c r="E603" s="228" t="s">
        <v>32</v>
      </c>
      <c r="F603" s="229" t="s">
        <v>515</v>
      </c>
      <c r="G603" s="226"/>
      <c r="H603" s="230">
        <v>300</v>
      </c>
      <c r="I603" s="231"/>
      <c r="J603" s="226"/>
      <c r="K603" s="226"/>
      <c r="L603" s="232"/>
      <c r="M603" s="233"/>
      <c r="N603" s="234"/>
      <c r="O603" s="234"/>
      <c r="P603" s="234"/>
      <c r="Q603" s="234"/>
      <c r="R603" s="234"/>
      <c r="S603" s="234"/>
      <c r="T603" s="23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6" t="s">
        <v>158</v>
      </c>
      <c r="AU603" s="236" t="s">
        <v>21</v>
      </c>
      <c r="AV603" s="13" t="s">
        <v>21</v>
      </c>
      <c r="AW603" s="13" t="s">
        <v>41</v>
      </c>
      <c r="AX603" s="13" t="s">
        <v>82</v>
      </c>
      <c r="AY603" s="236" t="s">
        <v>147</v>
      </c>
    </row>
    <row r="604" s="14" customFormat="1">
      <c r="A604" s="14"/>
      <c r="B604" s="237"/>
      <c r="C604" s="238"/>
      <c r="D604" s="227" t="s">
        <v>158</v>
      </c>
      <c r="E604" s="239" t="s">
        <v>32</v>
      </c>
      <c r="F604" s="240" t="s">
        <v>167</v>
      </c>
      <c r="G604" s="238"/>
      <c r="H604" s="239" t="s">
        <v>32</v>
      </c>
      <c r="I604" s="241"/>
      <c r="J604" s="238"/>
      <c r="K604" s="238"/>
      <c r="L604" s="242"/>
      <c r="M604" s="243"/>
      <c r="N604" s="244"/>
      <c r="O604" s="244"/>
      <c r="P604" s="244"/>
      <c r="Q604" s="244"/>
      <c r="R604" s="244"/>
      <c r="S604" s="244"/>
      <c r="T604" s="24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6" t="s">
        <v>158</v>
      </c>
      <c r="AU604" s="246" t="s">
        <v>21</v>
      </c>
      <c r="AV604" s="14" t="s">
        <v>90</v>
      </c>
      <c r="AW604" s="14" t="s">
        <v>41</v>
      </c>
      <c r="AX604" s="14" t="s">
        <v>82</v>
      </c>
      <c r="AY604" s="246" t="s">
        <v>147</v>
      </c>
    </row>
    <row r="605" s="15" customFormat="1">
      <c r="A605" s="15"/>
      <c r="B605" s="247"/>
      <c r="C605" s="248"/>
      <c r="D605" s="227" t="s">
        <v>158</v>
      </c>
      <c r="E605" s="249" t="s">
        <v>32</v>
      </c>
      <c r="F605" s="250" t="s">
        <v>161</v>
      </c>
      <c r="G605" s="248"/>
      <c r="H605" s="251">
        <v>300</v>
      </c>
      <c r="I605" s="252"/>
      <c r="J605" s="248"/>
      <c r="K605" s="248"/>
      <c r="L605" s="253"/>
      <c r="M605" s="254"/>
      <c r="N605" s="255"/>
      <c r="O605" s="255"/>
      <c r="P605" s="255"/>
      <c r="Q605" s="255"/>
      <c r="R605" s="255"/>
      <c r="S605" s="255"/>
      <c r="T605" s="256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7" t="s">
        <v>158</v>
      </c>
      <c r="AU605" s="257" t="s">
        <v>21</v>
      </c>
      <c r="AV605" s="15" t="s">
        <v>154</v>
      </c>
      <c r="AW605" s="15" t="s">
        <v>41</v>
      </c>
      <c r="AX605" s="15" t="s">
        <v>90</v>
      </c>
      <c r="AY605" s="257" t="s">
        <v>147</v>
      </c>
    </row>
    <row r="606" s="2" customFormat="1" ht="16.5" customHeight="1">
      <c r="A606" s="41"/>
      <c r="B606" s="42"/>
      <c r="C606" s="207" t="s">
        <v>786</v>
      </c>
      <c r="D606" s="207" t="s">
        <v>149</v>
      </c>
      <c r="E606" s="208" t="s">
        <v>787</v>
      </c>
      <c r="F606" s="209" t="s">
        <v>788</v>
      </c>
      <c r="G606" s="210" t="s">
        <v>789</v>
      </c>
      <c r="H606" s="211">
        <v>14</v>
      </c>
      <c r="I606" s="212"/>
      <c r="J606" s="213">
        <f>ROUND(I606*H606,2)</f>
        <v>0</v>
      </c>
      <c r="K606" s="209" t="s">
        <v>32</v>
      </c>
      <c r="L606" s="47"/>
      <c r="M606" s="214" t="s">
        <v>32</v>
      </c>
      <c r="N606" s="215" t="s">
        <v>53</v>
      </c>
      <c r="O606" s="87"/>
      <c r="P606" s="216">
        <f>O606*H606</f>
        <v>0</v>
      </c>
      <c r="Q606" s="216">
        <v>0.001</v>
      </c>
      <c r="R606" s="216">
        <f>Q606*H606</f>
        <v>0.014</v>
      </c>
      <c r="S606" s="216">
        <v>0</v>
      </c>
      <c r="T606" s="217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18" t="s">
        <v>154</v>
      </c>
      <c r="AT606" s="218" t="s">
        <v>149</v>
      </c>
      <c r="AU606" s="218" t="s">
        <v>21</v>
      </c>
      <c r="AY606" s="19" t="s">
        <v>147</v>
      </c>
      <c r="BE606" s="219">
        <f>IF(N606="základní",J606,0)</f>
        <v>0</v>
      </c>
      <c r="BF606" s="219">
        <f>IF(N606="snížená",J606,0)</f>
        <v>0</v>
      </c>
      <c r="BG606" s="219">
        <f>IF(N606="zákl. přenesená",J606,0)</f>
        <v>0</v>
      </c>
      <c r="BH606" s="219">
        <f>IF(N606="sníž. přenesená",J606,0)</f>
        <v>0</v>
      </c>
      <c r="BI606" s="219">
        <f>IF(N606="nulová",J606,0)</f>
        <v>0</v>
      </c>
      <c r="BJ606" s="19" t="s">
        <v>90</v>
      </c>
      <c r="BK606" s="219">
        <f>ROUND(I606*H606,2)</f>
        <v>0</v>
      </c>
      <c r="BL606" s="19" t="s">
        <v>154</v>
      </c>
      <c r="BM606" s="218" t="s">
        <v>790</v>
      </c>
    </row>
    <row r="607" s="13" customFormat="1">
      <c r="A607" s="13"/>
      <c r="B607" s="225"/>
      <c r="C607" s="226"/>
      <c r="D607" s="227" t="s">
        <v>158</v>
      </c>
      <c r="E607" s="228" t="s">
        <v>32</v>
      </c>
      <c r="F607" s="229" t="s">
        <v>235</v>
      </c>
      <c r="G607" s="226"/>
      <c r="H607" s="230">
        <v>14</v>
      </c>
      <c r="I607" s="231"/>
      <c r="J607" s="226"/>
      <c r="K607" s="226"/>
      <c r="L607" s="232"/>
      <c r="M607" s="233"/>
      <c r="N607" s="234"/>
      <c r="O607" s="234"/>
      <c r="P607" s="234"/>
      <c r="Q607" s="234"/>
      <c r="R607" s="234"/>
      <c r="S607" s="234"/>
      <c r="T607" s="23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6" t="s">
        <v>158</v>
      </c>
      <c r="AU607" s="236" t="s">
        <v>21</v>
      </c>
      <c r="AV607" s="13" t="s">
        <v>21</v>
      </c>
      <c r="AW607" s="13" t="s">
        <v>41</v>
      </c>
      <c r="AX607" s="13" t="s">
        <v>82</v>
      </c>
      <c r="AY607" s="236" t="s">
        <v>147</v>
      </c>
    </row>
    <row r="608" s="14" customFormat="1">
      <c r="A608" s="14"/>
      <c r="B608" s="237"/>
      <c r="C608" s="238"/>
      <c r="D608" s="227" t="s">
        <v>158</v>
      </c>
      <c r="E608" s="239" t="s">
        <v>32</v>
      </c>
      <c r="F608" s="240" t="s">
        <v>167</v>
      </c>
      <c r="G608" s="238"/>
      <c r="H608" s="239" t="s">
        <v>32</v>
      </c>
      <c r="I608" s="241"/>
      <c r="J608" s="238"/>
      <c r="K608" s="238"/>
      <c r="L608" s="242"/>
      <c r="M608" s="243"/>
      <c r="N608" s="244"/>
      <c r="O608" s="244"/>
      <c r="P608" s="244"/>
      <c r="Q608" s="244"/>
      <c r="R608" s="244"/>
      <c r="S608" s="244"/>
      <c r="T608" s="24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6" t="s">
        <v>158</v>
      </c>
      <c r="AU608" s="246" t="s">
        <v>21</v>
      </c>
      <c r="AV608" s="14" t="s">
        <v>90</v>
      </c>
      <c r="AW608" s="14" t="s">
        <v>41</v>
      </c>
      <c r="AX608" s="14" t="s">
        <v>82</v>
      </c>
      <c r="AY608" s="246" t="s">
        <v>147</v>
      </c>
    </row>
    <row r="609" s="15" customFormat="1">
      <c r="A609" s="15"/>
      <c r="B609" s="247"/>
      <c r="C609" s="248"/>
      <c r="D609" s="227" t="s">
        <v>158</v>
      </c>
      <c r="E609" s="249" t="s">
        <v>32</v>
      </c>
      <c r="F609" s="250" t="s">
        <v>161</v>
      </c>
      <c r="G609" s="248"/>
      <c r="H609" s="251">
        <v>14</v>
      </c>
      <c r="I609" s="252"/>
      <c r="J609" s="248"/>
      <c r="K609" s="248"/>
      <c r="L609" s="253"/>
      <c r="M609" s="254"/>
      <c r="N609" s="255"/>
      <c r="O609" s="255"/>
      <c r="P609" s="255"/>
      <c r="Q609" s="255"/>
      <c r="R609" s="255"/>
      <c r="S609" s="255"/>
      <c r="T609" s="256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57" t="s">
        <v>158</v>
      </c>
      <c r="AU609" s="257" t="s">
        <v>21</v>
      </c>
      <c r="AV609" s="15" t="s">
        <v>154</v>
      </c>
      <c r="AW609" s="15" t="s">
        <v>41</v>
      </c>
      <c r="AX609" s="15" t="s">
        <v>90</v>
      </c>
      <c r="AY609" s="257" t="s">
        <v>147</v>
      </c>
    </row>
    <row r="610" s="2" customFormat="1" ht="16.5" customHeight="1">
      <c r="A610" s="41"/>
      <c r="B610" s="42"/>
      <c r="C610" s="207" t="s">
        <v>791</v>
      </c>
      <c r="D610" s="207" t="s">
        <v>149</v>
      </c>
      <c r="E610" s="208" t="s">
        <v>792</v>
      </c>
      <c r="F610" s="209" t="s">
        <v>793</v>
      </c>
      <c r="G610" s="210" t="s">
        <v>206</v>
      </c>
      <c r="H610" s="211">
        <v>50</v>
      </c>
      <c r="I610" s="212"/>
      <c r="J610" s="213">
        <f>ROUND(I610*H610,2)</f>
        <v>0</v>
      </c>
      <c r="K610" s="209" t="s">
        <v>153</v>
      </c>
      <c r="L610" s="47"/>
      <c r="M610" s="214" t="s">
        <v>32</v>
      </c>
      <c r="N610" s="215" t="s">
        <v>53</v>
      </c>
      <c r="O610" s="87"/>
      <c r="P610" s="216">
        <f>O610*H610</f>
        <v>0</v>
      </c>
      <c r="Q610" s="216">
        <v>0.61348000000000003</v>
      </c>
      <c r="R610" s="216">
        <f>Q610*H610</f>
        <v>30.673999999999999</v>
      </c>
      <c r="S610" s="216">
        <v>0</v>
      </c>
      <c r="T610" s="217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18" t="s">
        <v>154</v>
      </c>
      <c r="AT610" s="218" t="s">
        <v>149</v>
      </c>
      <c r="AU610" s="218" t="s">
        <v>21</v>
      </c>
      <c r="AY610" s="19" t="s">
        <v>147</v>
      </c>
      <c r="BE610" s="219">
        <f>IF(N610="základní",J610,0)</f>
        <v>0</v>
      </c>
      <c r="BF610" s="219">
        <f>IF(N610="snížená",J610,0)</f>
        <v>0</v>
      </c>
      <c r="BG610" s="219">
        <f>IF(N610="zákl. přenesená",J610,0)</f>
        <v>0</v>
      </c>
      <c r="BH610" s="219">
        <f>IF(N610="sníž. přenesená",J610,0)</f>
        <v>0</v>
      </c>
      <c r="BI610" s="219">
        <f>IF(N610="nulová",J610,0)</f>
        <v>0</v>
      </c>
      <c r="BJ610" s="19" t="s">
        <v>90</v>
      </c>
      <c r="BK610" s="219">
        <f>ROUND(I610*H610,2)</f>
        <v>0</v>
      </c>
      <c r="BL610" s="19" t="s">
        <v>154</v>
      </c>
      <c r="BM610" s="218" t="s">
        <v>794</v>
      </c>
    </row>
    <row r="611" s="2" customFormat="1">
      <c r="A611" s="41"/>
      <c r="B611" s="42"/>
      <c r="C611" s="43"/>
      <c r="D611" s="220" t="s">
        <v>156</v>
      </c>
      <c r="E611" s="43"/>
      <c r="F611" s="221" t="s">
        <v>795</v>
      </c>
      <c r="G611" s="43"/>
      <c r="H611" s="43"/>
      <c r="I611" s="222"/>
      <c r="J611" s="43"/>
      <c r="K611" s="43"/>
      <c r="L611" s="47"/>
      <c r="M611" s="223"/>
      <c r="N611" s="224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19" t="s">
        <v>156</v>
      </c>
      <c r="AU611" s="19" t="s">
        <v>21</v>
      </c>
    </row>
    <row r="612" s="13" customFormat="1">
      <c r="A612" s="13"/>
      <c r="B612" s="225"/>
      <c r="C612" s="226"/>
      <c r="D612" s="227" t="s">
        <v>158</v>
      </c>
      <c r="E612" s="228" t="s">
        <v>32</v>
      </c>
      <c r="F612" s="229" t="s">
        <v>796</v>
      </c>
      <c r="G612" s="226"/>
      <c r="H612" s="230">
        <v>20</v>
      </c>
      <c r="I612" s="231"/>
      <c r="J612" s="226"/>
      <c r="K612" s="226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158</v>
      </c>
      <c r="AU612" s="236" t="s">
        <v>21</v>
      </c>
      <c r="AV612" s="13" t="s">
        <v>21</v>
      </c>
      <c r="AW612" s="13" t="s">
        <v>41</v>
      </c>
      <c r="AX612" s="13" t="s">
        <v>82</v>
      </c>
      <c r="AY612" s="236" t="s">
        <v>147</v>
      </c>
    </row>
    <row r="613" s="14" customFormat="1">
      <c r="A613" s="14"/>
      <c r="B613" s="237"/>
      <c r="C613" s="238"/>
      <c r="D613" s="227" t="s">
        <v>158</v>
      </c>
      <c r="E613" s="239" t="s">
        <v>32</v>
      </c>
      <c r="F613" s="240" t="s">
        <v>797</v>
      </c>
      <c r="G613" s="238"/>
      <c r="H613" s="239" t="s">
        <v>32</v>
      </c>
      <c r="I613" s="241"/>
      <c r="J613" s="238"/>
      <c r="K613" s="238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158</v>
      </c>
      <c r="AU613" s="246" t="s">
        <v>21</v>
      </c>
      <c r="AV613" s="14" t="s">
        <v>90</v>
      </c>
      <c r="AW613" s="14" t="s">
        <v>41</v>
      </c>
      <c r="AX613" s="14" t="s">
        <v>82</v>
      </c>
      <c r="AY613" s="246" t="s">
        <v>147</v>
      </c>
    </row>
    <row r="614" s="13" customFormat="1">
      <c r="A614" s="13"/>
      <c r="B614" s="225"/>
      <c r="C614" s="226"/>
      <c r="D614" s="227" t="s">
        <v>158</v>
      </c>
      <c r="E614" s="228" t="s">
        <v>32</v>
      </c>
      <c r="F614" s="229" t="s">
        <v>796</v>
      </c>
      <c r="G614" s="226"/>
      <c r="H614" s="230">
        <v>20</v>
      </c>
      <c r="I614" s="231"/>
      <c r="J614" s="226"/>
      <c r="K614" s="226"/>
      <c r="L614" s="232"/>
      <c r="M614" s="233"/>
      <c r="N614" s="234"/>
      <c r="O614" s="234"/>
      <c r="P614" s="234"/>
      <c r="Q614" s="234"/>
      <c r="R614" s="234"/>
      <c r="S614" s="234"/>
      <c r="T614" s="23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6" t="s">
        <v>158</v>
      </c>
      <c r="AU614" s="236" t="s">
        <v>21</v>
      </c>
      <c r="AV614" s="13" t="s">
        <v>21</v>
      </c>
      <c r="AW614" s="13" t="s">
        <v>41</v>
      </c>
      <c r="AX614" s="13" t="s">
        <v>82</v>
      </c>
      <c r="AY614" s="236" t="s">
        <v>147</v>
      </c>
    </row>
    <row r="615" s="14" customFormat="1">
      <c r="A615" s="14"/>
      <c r="B615" s="237"/>
      <c r="C615" s="238"/>
      <c r="D615" s="227" t="s">
        <v>158</v>
      </c>
      <c r="E615" s="239" t="s">
        <v>32</v>
      </c>
      <c r="F615" s="240" t="s">
        <v>798</v>
      </c>
      <c r="G615" s="238"/>
      <c r="H615" s="239" t="s">
        <v>32</v>
      </c>
      <c r="I615" s="241"/>
      <c r="J615" s="238"/>
      <c r="K615" s="238"/>
      <c r="L615" s="242"/>
      <c r="M615" s="243"/>
      <c r="N615" s="244"/>
      <c r="O615" s="244"/>
      <c r="P615" s="244"/>
      <c r="Q615" s="244"/>
      <c r="R615" s="244"/>
      <c r="S615" s="244"/>
      <c r="T615" s="24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6" t="s">
        <v>158</v>
      </c>
      <c r="AU615" s="246" t="s">
        <v>21</v>
      </c>
      <c r="AV615" s="14" t="s">
        <v>90</v>
      </c>
      <c r="AW615" s="14" t="s">
        <v>41</v>
      </c>
      <c r="AX615" s="14" t="s">
        <v>82</v>
      </c>
      <c r="AY615" s="246" t="s">
        <v>147</v>
      </c>
    </row>
    <row r="616" s="13" customFormat="1">
      <c r="A616" s="13"/>
      <c r="B616" s="225"/>
      <c r="C616" s="226"/>
      <c r="D616" s="227" t="s">
        <v>158</v>
      </c>
      <c r="E616" s="228" t="s">
        <v>32</v>
      </c>
      <c r="F616" s="229" t="s">
        <v>203</v>
      </c>
      <c r="G616" s="226"/>
      <c r="H616" s="230">
        <v>10</v>
      </c>
      <c r="I616" s="231"/>
      <c r="J616" s="226"/>
      <c r="K616" s="226"/>
      <c r="L616" s="232"/>
      <c r="M616" s="233"/>
      <c r="N616" s="234"/>
      <c r="O616" s="234"/>
      <c r="P616" s="234"/>
      <c r="Q616" s="234"/>
      <c r="R616" s="234"/>
      <c r="S616" s="234"/>
      <c r="T616" s="23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6" t="s">
        <v>158</v>
      </c>
      <c r="AU616" s="236" t="s">
        <v>21</v>
      </c>
      <c r="AV616" s="13" t="s">
        <v>21</v>
      </c>
      <c r="AW616" s="13" t="s">
        <v>41</v>
      </c>
      <c r="AX616" s="13" t="s">
        <v>82</v>
      </c>
      <c r="AY616" s="236" t="s">
        <v>147</v>
      </c>
    </row>
    <row r="617" s="14" customFormat="1">
      <c r="A617" s="14"/>
      <c r="B617" s="237"/>
      <c r="C617" s="238"/>
      <c r="D617" s="227" t="s">
        <v>158</v>
      </c>
      <c r="E617" s="239" t="s">
        <v>32</v>
      </c>
      <c r="F617" s="240" t="s">
        <v>799</v>
      </c>
      <c r="G617" s="238"/>
      <c r="H617" s="239" t="s">
        <v>32</v>
      </c>
      <c r="I617" s="241"/>
      <c r="J617" s="238"/>
      <c r="K617" s="238"/>
      <c r="L617" s="242"/>
      <c r="M617" s="243"/>
      <c r="N617" s="244"/>
      <c r="O617" s="244"/>
      <c r="P617" s="244"/>
      <c r="Q617" s="244"/>
      <c r="R617" s="244"/>
      <c r="S617" s="244"/>
      <c r="T617" s="24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6" t="s">
        <v>158</v>
      </c>
      <c r="AU617" s="246" t="s">
        <v>21</v>
      </c>
      <c r="AV617" s="14" t="s">
        <v>90</v>
      </c>
      <c r="AW617" s="14" t="s">
        <v>41</v>
      </c>
      <c r="AX617" s="14" t="s">
        <v>82</v>
      </c>
      <c r="AY617" s="246" t="s">
        <v>147</v>
      </c>
    </row>
    <row r="618" s="14" customFormat="1">
      <c r="A618" s="14"/>
      <c r="B618" s="237"/>
      <c r="C618" s="238"/>
      <c r="D618" s="227" t="s">
        <v>158</v>
      </c>
      <c r="E618" s="239" t="s">
        <v>32</v>
      </c>
      <c r="F618" s="240" t="s">
        <v>349</v>
      </c>
      <c r="G618" s="238"/>
      <c r="H618" s="239" t="s">
        <v>32</v>
      </c>
      <c r="I618" s="241"/>
      <c r="J618" s="238"/>
      <c r="K618" s="238"/>
      <c r="L618" s="242"/>
      <c r="M618" s="243"/>
      <c r="N618" s="244"/>
      <c r="O618" s="244"/>
      <c r="P618" s="244"/>
      <c r="Q618" s="244"/>
      <c r="R618" s="244"/>
      <c r="S618" s="244"/>
      <c r="T618" s="24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6" t="s">
        <v>158</v>
      </c>
      <c r="AU618" s="246" t="s">
        <v>21</v>
      </c>
      <c r="AV618" s="14" t="s">
        <v>90</v>
      </c>
      <c r="AW618" s="14" t="s">
        <v>41</v>
      </c>
      <c r="AX618" s="14" t="s">
        <v>82</v>
      </c>
      <c r="AY618" s="246" t="s">
        <v>147</v>
      </c>
    </row>
    <row r="619" s="15" customFormat="1">
      <c r="A619" s="15"/>
      <c r="B619" s="247"/>
      <c r="C619" s="248"/>
      <c r="D619" s="227" t="s">
        <v>158</v>
      </c>
      <c r="E619" s="249" t="s">
        <v>32</v>
      </c>
      <c r="F619" s="250" t="s">
        <v>161</v>
      </c>
      <c r="G619" s="248"/>
      <c r="H619" s="251">
        <v>50</v>
      </c>
      <c r="I619" s="252"/>
      <c r="J619" s="248"/>
      <c r="K619" s="248"/>
      <c r="L619" s="253"/>
      <c r="M619" s="254"/>
      <c r="N619" s="255"/>
      <c r="O619" s="255"/>
      <c r="P619" s="255"/>
      <c r="Q619" s="255"/>
      <c r="R619" s="255"/>
      <c r="S619" s="255"/>
      <c r="T619" s="256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57" t="s">
        <v>158</v>
      </c>
      <c r="AU619" s="257" t="s">
        <v>21</v>
      </c>
      <c r="AV619" s="15" t="s">
        <v>154</v>
      </c>
      <c r="AW619" s="15" t="s">
        <v>41</v>
      </c>
      <c r="AX619" s="15" t="s">
        <v>90</v>
      </c>
      <c r="AY619" s="257" t="s">
        <v>147</v>
      </c>
    </row>
    <row r="620" s="2" customFormat="1" ht="16.5" customHeight="1">
      <c r="A620" s="41"/>
      <c r="B620" s="42"/>
      <c r="C620" s="258" t="s">
        <v>800</v>
      </c>
      <c r="D620" s="258" t="s">
        <v>296</v>
      </c>
      <c r="E620" s="259" t="s">
        <v>801</v>
      </c>
      <c r="F620" s="260" t="s">
        <v>802</v>
      </c>
      <c r="G620" s="261" t="s">
        <v>206</v>
      </c>
      <c r="H620" s="262">
        <v>50</v>
      </c>
      <c r="I620" s="263"/>
      <c r="J620" s="264">
        <f>ROUND(I620*H620,2)</f>
        <v>0</v>
      </c>
      <c r="K620" s="260" t="s">
        <v>153</v>
      </c>
      <c r="L620" s="265"/>
      <c r="M620" s="266" t="s">
        <v>32</v>
      </c>
      <c r="N620" s="267" t="s">
        <v>53</v>
      </c>
      <c r="O620" s="87"/>
      <c r="P620" s="216">
        <f>O620*H620</f>
        <v>0</v>
      </c>
      <c r="Q620" s="216">
        <v>0.29959999999999998</v>
      </c>
      <c r="R620" s="216">
        <f>Q620*H620</f>
        <v>14.979999999999999</v>
      </c>
      <c r="S620" s="216">
        <v>0</v>
      </c>
      <c r="T620" s="217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18" t="s">
        <v>195</v>
      </c>
      <c r="AT620" s="218" t="s">
        <v>296</v>
      </c>
      <c r="AU620" s="218" t="s">
        <v>21</v>
      </c>
      <c r="AY620" s="19" t="s">
        <v>147</v>
      </c>
      <c r="BE620" s="219">
        <f>IF(N620="základní",J620,0)</f>
        <v>0</v>
      </c>
      <c r="BF620" s="219">
        <f>IF(N620="snížená",J620,0)</f>
        <v>0</v>
      </c>
      <c r="BG620" s="219">
        <f>IF(N620="zákl. přenesená",J620,0)</f>
        <v>0</v>
      </c>
      <c r="BH620" s="219">
        <f>IF(N620="sníž. přenesená",J620,0)</f>
        <v>0</v>
      </c>
      <c r="BI620" s="219">
        <f>IF(N620="nulová",J620,0)</f>
        <v>0</v>
      </c>
      <c r="BJ620" s="19" t="s">
        <v>90</v>
      </c>
      <c r="BK620" s="219">
        <f>ROUND(I620*H620,2)</f>
        <v>0</v>
      </c>
      <c r="BL620" s="19" t="s">
        <v>154</v>
      </c>
      <c r="BM620" s="218" t="s">
        <v>803</v>
      </c>
    </row>
    <row r="621" s="2" customFormat="1" ht="16.5" customHeight="1">
      <c r="A621" s="41"/>
      <c r="B621" s="42"/>
      <c r="C621" s="207" t="s">
        <v>804</v>
      </c>
      <c r="D621" s="207" t="s">
        <v>149</v>
      </c>
      <c r="E621" s="208" t="s">
        <v>805</v>
      </c>
      <c r="F621" s="209" t="s">
        <v>806</v>
      </c>
      <c r="G621" s="210" t="s">
        <v>206</v>
      </c>
      <c r="H621" s="211">
        <v>64</v>
      </c>
      <c r="I621" s="212"/>
      <c r="J621" s="213">
        <f>ROUND(I621*H621,2)</f>
        <v>0</v>
      </c>
      <c r="K621" s="209" t="s">
        <v>153</v>
      </c>
      <c r="L621" s="47"/>
      <c r="M621" s="214" t="s">
        <v>32</v>
      </c>
      <c r="N621" s="215" t="s">
        <v>53</v>
      </c>
      <c r="O621" s="87"/>
      <c r="P621" s="216">
        <f>O621*H621</f>
        <v>0</v>
      </c>
      <c r="Q621" s="216">
        <v>0.88534999999999997</v>
      </c>
      <c r="R621" s="216">
        <f>Q621*H621</f>
        <v>56.662399999999998</v>
      </c>
      <c r="S621" s="216">
        <v>0</v>
      </c>
      <c r="T621" s="217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18" t="s">
        <v>154</v>
      </c>
      <c r="AT621" s="218" t="s">
        <v>149</v>
      </c>
      <c r="AU621" s="218" t="s">
        <v>21</v>
      </c>
      <c r="AY621" s="19" t="s">
        <v>147</v>
      </c>
      <c r="BE621" s="219">
        <f>IF(N621="základní",J621,0)</f>
        <v>0</v>
      </c>
      <c r="BF621" s="219">
        <f>IF(N621="snížená",J621,0)</f>
        <v>0</v>
      </c>
      <c r="BG621" s="219">
        <f>IF(N621="zákl. přenesená",J621,0)</f>
        <v>0</v>
      </c>
      <c r="BH621" s="219">
        <f>IF(N621="sníž. přenesená",J621,0)</f>
        <v>0</v>
      </c>
      <c r="BI621" s="219">
        <f>IF(N621="nulová",J621,0)</f>
        <v>0</v>
      </c>
      <c r="BJ621" s="19" t="s">
        <v>90</v>
      </c>
      <c r="BK621" s="219">
        <f>ROUND(I621*H621,2)</f>
        <v>0</v>
      </c>
      <c r="BL621" s="19" t="s">
        <v>154</v>
      </c>
      <c r="BM621" s="218" t="s">
        <v>807</v>
      </c>
    </row>
    <row r="622" s="2" customFormat="1">
      <c r="A622" s="41"/>
      <c r="B622" s="42"/>
      <c r="C622" s="43"/>
      <c r="D622" s="220" t="s">
        <v>156</v>
      </c>
      <c r="E622" s="43"/>
      <c r="F622" s="221" t="s">
        <v>808</v>
      </c>
      <c r="G622" s="43"/>
      <c r="H622" s="43"/>
      <c r="I622" s="222"/>
      <c r="J622" s="43"/>
      <c r="K622" s="43"/>
      <c r="L622" s="47"/>
      <c r="M622" s="223"/>
      <c r="N622" s="224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19" t="s">
        <v>156</v>
      </c>
      <c r="AU622" s="19" t="s">
        <v>21</v>
      </c>
    </row>
    <row r="623" s="13" customFormat="1">
      <c r="A623" s="13"/>
      <c r="B623" s="225"/>
      <c r="C623" s="226"/>
      <c r="D623" s="227" t="s">
        <v>158</v>
      </c>
      <c r="E623" s="228" t="s">
        <v>32</v>
      </c>
      <c r="F623" s="229" t="s">
        <v>809</v>
      </c>
      <c r="G623" s="226"/>
      <c r="H623" s="230">
        <v>64</v>
      </c>
      <c r="I623" s="231"/>
      <c r="J623" s="226"/>
      <c r="K623" s="226"/>
      <c r="L623" s="232"/>
      <c r="M623" s="233"/>
      <c r="N623" s="234"/>
      <c r="O623" s="234"/>
      <c r="P623" s="234"/>
      <c r="Q623" s="234"/>
      <c r="R623" s="234"/>
      <c r="S623" s="234"/>
      <c r="T623" s="23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6" t="s">
        <v>158</v>
      </c>
      <c r="AU623" s="236" t="s">
        <v>21</v>
      </c>
      <c r="AV623" s="13" t="s">
        <v>21</v>
      </c>
      <c r="AW623" s="13" t="s">
        <v>41</v>
      </c>
      <c r="AX623" s="13" t="s">
        <v>82</v>
      </c>
      <c r="AY623" s="236" t="s">
        <v>147</v>
      </c>
    </row>
    <row r="624" s="14" customFormat="1">
      <c r="A624" s="14"/>
      <c r="B624" s="237"/>
      <c r="C624" s="238"/>
      <c r="D624" s="227" t="s">
        <v>158</v>
      </c>
      <c r="E624" s="239" t="s">
        <v>32</v>
      </c>
      <c r="F624" s="240" t="s">
        <v>810</v>
      </c>
      <c r="G624" s="238"/>
      <c r="H624" s="239" t="s">
        <v>32</v>
      </c>
      <c r="I624" s="241"/>
      <c r="J624" s="238"/>
      <c r="K624" s="238"/>
      <c r="L624" s="242"/>
      <c r="M624" s="243"/>
      <c r="N624" s="244"/>
      <c r="O624" s="244"/>
      <c r="P624" s="244"/>
      <c r="Q624" s="244"/>
      <c r="R624" s="244"/>
      <c r="S624" s="244"/>
      <c r="T624" s="24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6" t="s">
        <v>158</v>
      </c>
      <c r="AU624" s="246" t="s">
        <v>21</v>
      </c>
      <c r="AV624" s="14" t="s">
        <v>90</v>
      </c>
      <c r="AW624" s="14" t="s">
        <v>41</v>
      </c>
      <c r="AX624" s="14" t="s">
        <v>82</v>
      </c>
      <c r="AY624" s="246" t="s">
        <v>147</v>
      </c>
    </row>
    <row r="625" s="14" customFormat="1">
      <c r="A625" s="14"/>
      <c r="B625" s="237"/>
      <c r="C625" s="238"/>
      <c r="D625" s="227" t="s">
        <v>158</v>
      </c>
      <c r="E625" s="239" t="s">
        <v>32</v>
      </c>
      <c r="F625" s="240" t="s">
        <v>167</v>
      </c>
      <c r="G625" s="238"/>
      <c r="H625" s="239" t="s">
        <v>32</v>
      </c>
      <c r="I625" s="241"/>
      <c r="J625" s="238"/>
      <c r="K625" s="238"/>
      <c r="L625" s="242"/>
      <c r="M625" s="243"/>
      <c r="N625" s="244"/>
      <c r="O625" s="244"/>
      <c r="P625" s="244"/>
      <c r="Q625" s="244"/>
      <c r="R625" s="244"/>
      <c r="S625" s="244"/>
      <c r="T625" s="24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6" t="s">
        <v>158</v>
      </c>
      <c r="AU625" s="246" t="s">
        <v>21</v>
      </c>
      <c r="AV625" s="14" t="s">
        <v>90</v>
      </c>
      <c r="AW625" s="14" t="s">
        <v>41</v>
      </c>
      <c r="AX625" s="14" t="s">
        <v>82</v>
      </c>
      <c r="AY625" s="246" t="s">
        <v>147</v>
      </c>
    </row>
    <row r="626" s="15" customFormat="1">
      <c r="A626" s="15"/>
      <c r="B626" s="247"/>
      <c r="C626" s="248"/>
      <c r="D626" s="227" t="s">
        <v>158</v>
      </c>
      <c r="E626" s="249" t="s">
        <v>32</v>
      </c>
      <c r="F626" s="250" t="s">
        <v>161</v>
      </c>
      <c r="G626" s="248"/>
      <c r="H626" s="251">
        <v>64</v>
      </c>
      <c r="I626" s="252"/>
      <c r="J626" s="248"/>
      <c r="K626" s="248"/>
      <c r="L626" s="253"/>
      <c r="M626" s="254"/>
      <c r="N626" s="255"/>
      <c r="O626" s="255"/>
      <c r="P626" s="255"/>
      <c r="Q626" s="255"/>
      <c r="R626" s="255"/>
      <c r="S626" s="255"/>
      <c r="T626" s="256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57" t="s">
        <v>158</v>
      </c>
      <c r="AU626" s="257" t="s">
        <v>21</v>
      </c>
      <c r="AV626" s="15" t="s">
        <v>154</v>
      </c>
      <c r="AW626" s="15" t="s">
        <v>41</v>
      </c>
      <c r="AX626" s="15" t="s">
        <v>90</v>
      </c>
      <c r="AY626" s="257" t="s">
        <v>147</v>
      </c>
    </row>
    <row r="627" s="2" customFormat="1" ht="16.5" customHeight="1">
      <c r="A627" s="41"/>
      <c r="B627" s="42"/>
      <c r="C627" s="258" t="s">
        <v>811</v>
      </c>
      <c r="D627" s="258" t="s">
        <v>296</v>
      </c>
      <c r="E627" s="259" t="s">
        <v>812</v>
      </c>
      <c r="F627" s="260" t="s">
        <v>813</v>
      </c>
      <c r="G627" s="261" t="s">
        <v>206</v>
      </c>
      <c r="H627" s="262">
        <v>64</v>
      </c>
      <c r="I627" s="263"/>
      <c r="J627" s="264">
        <f>ROUND(I627*H627,2)</f>
        <v>0</v>
      </c>
      <c r="K627" s="260" t="s">
        <v>153</v>
      </c>
      <c r="L627" s="265"/>
      <c r="M627" s="266" t="s">
        <v>32</v>
      </c>
      <c r="N627" s="267" t="s">
        <v>53</v>
      </c>
      <c r="O627" s="87"/>
      <c r="P627" s="216">
        <f>O627*H627</f>
        <v>0</v>
      </c>
      <c r="Q627" s="216">
        <v>0.59999999999999998</v>
      </c>
      <c r="R627" s="216">
        <f>Q627*H627</f>
        <v>38.399999999999999</v>
      </c>
      <c r="S627" s="216">
        <v>0</v>
      </c>
      <c r="T627" s="217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18" t="s">
        <v>195</v>
      </c>
      <c r="AT627" s="218" t="s">
        <v>296</v>
      </c>
      <c r="AU627" s="218" t="s">
        <v>21</v>
      </c>
      <c r="AY627" s="19" t="s">
        <v>147</v>
      </c>
      <c r="BE627" s="219">
        <f>IF(N627="základní",J627,0)</f>
        <v>0</v>
      </c>
      <c r="BF627" s="219">
        <f>IF(N627="snížená",J627,0)</f>
        <v>0</v>
      </c>
      <c r="BG627" s="219">
        <f>IF(N627="zákl. přenesená",J627,0)</f>
        <v>0</v>
      </c>
      <c r="BH627" s="219">
        <f>IF(N627="sníž. přenesená",J627,0)</f>
        <v>0</v>
      </c>
      <c r="BI627" s="219">
        <f>IF(N627="nulová",J627,0)</f>
        <v>0</v>
      </c>
      <c r="BJ627" s="19" t="s">
        <v>90</v>
      </c>
      <c r="BK627" s="219">
        <f>ROUND(I627*H627,2)</f>
        <v>0</v>
      </c>
      <c r="BL627" s="19" t="s">
        <v>154</v>
      </c>
      <c r="BM627" s="218" t="s">
        <v>814</v>
      </c>
    </row>
    <row r="628" s="2" customFormat="1" ht="16.5" customHeight="1">
      <c r="A628" s="41"/>
      <c r="B628" s="42"/>
      <c r="C628" s="207" t="s">
        <v>815</v>
      </c>
      <c r="D628" s="207" t="s">
        <v>149</v>
      </c>
      <c r="E628" s="208" t="s">
        <v>816</v>
      </c>
      <c r="F628" s="209" t="s">
        <v>817</v>
      </c>
      <c r="G628" s="210" t="s">
        <v>206</v>
      </c>
      <c r="H628" s="211">
        <v>16.100000000000001</v>
      </c>
      <c r="I628" s="212"/>
      <c r="J628" s="213">
        <f>ROUND(I628*H628,2)</f>
        <v>0</v>
      </c>
      <c r="K628" s="209" t="s">
        <v>153</v>
      </c>
      <c r="L628" s="47"/>
      <c r="M628" s="214" t="s">
        <v>32</v>
      </c>
      <c r="N628" s="215" t="s">
        <v>53</v>
      </c>
      <c r="O628" s="87"/>
      <c r="P628" s="216">
        <f>O628*H628</f>
        <v>0</v>
      </c>
      <c r="Q628" s="216">
        <v>2.2041900000000001</v>
      </c>
      <c r="R628" s="216">
        <f>Q628*H628</f>
        <v>35.487459000000001</v>
      </c>
      <c r="S628" s="216">
        <v>0</v>
      </c>
      <c r="T628" s="217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18" t="s">
        <v>154</v>
      </c>
      <c r="AT628" s="218" t="s">
        <v>149</v>
      </c>
      <c r="AU628" s="218" t="s">
        <v>21</v>
      </c>
      <c r="AY628" s="19" t="s">
        <v>147</v>
      </c>
      <c r="BE628" s="219">
        <f>IF(N628="základní",J628,0)</f>
        <v>0</v>
      </c>
      <c r="BF628" s="219">
        <f>IF(N628="snížená",J628,0)</f>
        <v>0</v>
      </c>
      <c r="BG628" s="219">
        <f>IF(N628="zákl. přenesená",J628,0)</f>
        <v>0</v>
      </c>
      <c r="BH628" s="219">
        <f>IF(N628="sníž. přenesená",J628,0)</f>
        <v>0</v>
      </c>
      <c r="BI628" s="219">
        <f>IF(N628="nulová",J628,0)</f>
        <v>0</v>
      </c>
      <c r="BJ628" s="19" t="s">
        <v>90</v>
      </c>
      <c r="BK628" s="219">
        <f>ROUND(I628*H628,2)</f>
        <v>0</v>
      </c>
      <c r="BL628" s="19" t="s">
        <v>154</v>
      </c>
      <c r="BM628" s="218" t="s">
        <v>818</v>
      </c>
    </row>
    <row r="629" s="2" customFormat="1">
      <c r="A629" s="41"/>
      <c r="B629" s="42"/>
      <c r="C629" s="43"/>
      <c r="D629" s="220" t="s">
        <v>156</v>
      </c>
      <c r="E629" s="43"/>
      <c r="F629" s="221" t="s">
        <v>819</v>
      </c>
      <c r="G629" s="43"/>
      <c r="H629" s="43"/>
      <c r="I629" s="222"/>
      <c r="J629" s="43"/>
      <c r="K629" s="43"/>
      <c r="L629" s="47"/>
      <c r="M629" s="223"/>
      <c r="N629" s="224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19" t="s">
        <v>156</v>
      </c>
      <c r="AU629" s="19" t="s">
        <v>21</v>
      </c>
    </row>
    <row r="630" s="13" customFormat="1">
      <c r="A630" s="13"/>
      <c r="B630" s="225"/>
      <c r="C630" s="226"/>
      <c r="D630" s="227" t="s">
        <v>158</v>
      </c>
      <c r="E630" s="228" t="s">
        <v>32</v>
      </c>
      <c r="F630" s="229" t="s">
        <v>820</v>
      </c>
      <c r="G630" s="226"/>
      <c r="H630" s="230">
        <v>16.100000000000001</v>
      </c>
      <c r="I630" s="231"/>
      <c r="J630" s="226"/>
      <c r="K630" s="226"/>
      <c r="L630" s="232"/>
      <c r="M630" s="233"/>
      <c r="N630" s="234"/>
      <c r="O630" s="234"/>
      <c r="P630" s="234"/>
      <c r="Q630" s="234"/>
      <c r="R630" s="234"/>
      <c r="S630" s="234"/>
      <c r="T630" s="23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6" t="s">
        <v>158</v>
      </c>
      <c r="AU630" s="236" t="s">
        <v>21</v>
      </c>
      <c r="AV630" s="13" t="s">
        <v>21</v>
      </c>
      <c r="AW630" s="13" t="s">
        <v>41</v>
      </c>
      <c r="AX630" s="13" t="s">
        <v>82</v>
      </c>
      <c r="AY630" s="236" t="s">
        <v>147</v>
      </c>
    </row>
    <row r="631" s="14" customFormat="1">
      <c r="A631" s="14"/>
      <c r="B631" s="237"/>
      <c r="C631" s="238"/>
      <c r="D631" s="227" t="s">
        <v>158</v>
      </c>
      <c r="E631" s="239" t="s">
        <v>32</v>
      </c>
      <c r="F631" s="240" t="s">
        <v>821</v>
      </c>
      <c r="G631" s="238"/>
      <c r="H631" s="239" t="s">
        <v>32</v>
      </c>
      <c r="I631" s="241"/>
      <c r="J631" s="238"/>
      <c r="K631" s="238"/>
      <c r="L631" s="242"/>
      <c r="M631" s="243"/>
      <c r="N631" s="244"/>
      <c r="O631" s="244"/>
      <c r="P631" s="244"/>
      <c r="Q631" s="244"/>
      <c r="R631" s="244"/>
      <c r="S631" s="244"/>
      <c r="T631" s="24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6" t="s">
        <v>158</v>
      </c>
      <c r="AU631" s="246" t="s">
        <v>21</v>
      </c>
      <c r="AV631" s="14" t="s">
        <v>90</v>
      </c>
      <c r="AW631" s="14" t="s">
        <v>41</v>
      </c>
      <c r="AX631" s="14" t="s">
        <v>82</v>
      </c>
      <c r="AY631" s="246" t="s">
        <v>147</v>
      </c>
    </row>
    <row r="632" s="15" customFormat="1">
      <c r="A632" s="15"/>
      <c r="B632" s="247"/>
      <c r="C632" s="248"/>
      <c r="D632" s="227" t="s">
        <v>158</v>
      </c>
      <c r="E632" s="249" t="s">
        <v>32</v>
      </c>
      <c r="F632" s="250" t="s">
        <v>161</v>
      </c>
      <c r="G632" s="248"/>
      <c r="H632" s="251">
        <v>16.100000000000001</v>
      </c>
      <c r="I632" s="252"/>
      <c r="J632" s="248"/>
      <c r="K632" s="248"/>
      <c r="L632" s="253"/>
      <c r="M632" s="254"/>
      <c r="N632" s="255"/>
      <c r="O632" s="255"/>
      <c r="P632" s="255"/>
      <c r="Q632" s="255"/>
      <c r="R632" s="255"/>
      <c r="S632" s="255"/>
      <c r="T632" s="256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7" t="s">
        <v>158</v>
      </c>
      <c r="AU632" s="257" t="s">
        <v>21</v>
      </c>
      <c r="AV632" s="15" t="s">
        <v>154</v>
      </c>
      <c r="AW632" s="15" t="s">
        <v>41</v>
      </c>
      <c r="AX632" s="15" t="s">
        <v>90</v>
      </c>
      <c r="AY632" s="257" t="s">
        <v>147</v>
      </c>
    </row>
    <row r="633" s="2" customFormat="1" ht="16.5" customHeight="1">
      <c r="A633" s="41"/>
      <c r="B633" s="42"/>
      <c r="C633" s="258" t="s">
        <v>822</v>
      </c>
      <c r="D633" s="258" t="s">
        <v>296</v>
      </c>
      <c r="E633" s="259" t="s">
        <v>823</v>
      </c>
      <c r="F633" s="260" t="s">
        <v>824</v>
      </c>
      <c r="G633" s="261" t="s">
        <v>206</v>
      </c>
      <c r="H633" s="262">
        <v>16.100000000000001</v>
      </c>
      <c r="I633" s="263"/>
      <c r="J633" s="264">
        <f>ROUND(I633*H633,2)</f>
        <v>0</v>
      </c>
      <c r="K633" s="260" t="s">
        <v>153</v>
      </c>
      <c r="L633" s="265"/>
      <c r="M633" s="266" t="s">
        <v>32</v>
      </c>
      <c r="N633" s="267" t="s">
        <v>53</v>
      </c>
      <c r="O633" s="87"/>
      <c r="P633" s="216">
        <f>O633*H633</f>
        <v>0</v>
      </c>
      <c r="Q633" s="216">
        <v>1.3839999999999999</v>
      </c>
      <c r="R633" s="216">
        <f>Q633*H633</f>
        <v>22.282399999999999</v>
      </c>
      <c r="S633" s="216">
        <v>0</v>
      </c>
      <c r="T633" s="217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18" t="s">
        <v>195</v>
      </c>
      <c r="AT633" s="218" t="s">
        <v>296</v>
      </c>
      <c r="AU633" s="218" t="s">
        <v>21</v>
      </c>
      <c r="AY633" s="19" t="s">
        <v>147</v>
      </c>
      <c r="BE633" s="219">
        <f>IF(N633="základní",J633,0)</f>
        <v>0</v>
      </c>
      <c r="BF633" s="219">
        <f>IF(N633="snížená",J633,0)</f>
        <v>0</v>
      </c>
      <c r="BG633" s="219">
        <f>IF(N633="zákl. přenesená",J633,0)</f>
        <v>0</v>
      </c>
      <c r="BH633" s="219">
        <f>IF(N633="sníž. přenesená",J633,0)</f>
        <v>0</v>
      </c>
      <c r="BI633" s="219">
        <f>IF(N633="nulová",J633,0)</f>
        <v>0</v>
      </c>
      <c r="BJ633" s="19" t="s">
        <v>90</v>
      </c>
      <c r="BK633" s="219">
        <f>ROUND(I633*H633,2)</f>
        <v>0</v>
      </c>
      <c r="BL633" s="19" t="s">
        <v>154</v>
      </c>
      <c r="BM633" s="218" t="s">
        <v>825</v>
      </c>
    </row>
    <row r="634" s="2" customFormat="1" ht="21.75" customHeight="1">
      <c r="A634" s="41"/>
      <c r="B634" s="42"/>
      <c r="C634" s="207" t="s">
        <v>826</v>
      </c>
      <c r="D634" s="207" t="s">
        <v>149</v>
      </c>
      <c r="E634" s="208" t="s">
        <v>827</v>
      </c>
      <c r="F634" s="209" t="s">
        <v>828</v>
      </c>
      <c r="G634" s="210" t="s">
        <v>219</v>
      </c>
      <c r="H634" s="211">
        <v>23.469999999999999</v>
      </c>
      <c r="I634" s="212"/>
      <c r="J634" s="213">
        <f>ROUND(I634*H634,2)</f>
        <v>0</v>
      </c>
      <c r="K634" s="209" t="s">
        <v>153</v>
      </c>
      <c r="L634" s="47"/>
      <c r="M634" s="214" t="s">
        <v>32</v>
      </c>
      <c r="N634" s="215" t="s">
        <v>53</v>
      </c>
      <c r="O634" s="87"/>
      <c r="P634" s="216">
        <f>O634*H634</f>
        <v>0</v>
      </c>
      <c r="Q634" s="216">
        <v>2.5122499999999999</v>
      </c>
      <c r="R634" s="216">
        <f>Q634*H634</f>
        <v>58.962507499999994</v>
      </c>
      <c r="S634" s="216">
        <v>0</v>
      </c>
      <c r="T634" s="217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18" t="s">
        <v>154</v>
      </c>
      <c r="AT634" s="218" t="s">
        <v>149</v>
      </c>
      <c r="AU634" s="218" t="s">
        <v>21</v>
      </c>
      <c r="AY634" s="19" t="s">
        <v>147</v>
      </c>
      <c r="BE634" s="219">
        <f>IF(N634="základní",J634,0)</f>
        <v>0</v>
      </c>
      <c r="BF634" s="219">
        <f>IF(N634="snížená",J634,0)</f>
        <v>0</v>
      </c>
      <c r="BG634" s="219">
        <f>IF(N634="zákl. přenesená",J634,0)</f>
        <v>0</v>
      </c>
      <c r="BH634" s="219">
        <f>IF(N634="sníž. přenesená",J634,0)</f>
        <v>0</v>
      </c>
      <c r="BI634" s="219">
        <f>IF(N634="nulová",J634,0)</f>
        <v>0</v>
      </c>
      <c r="BJ634" s="19" t="s">
        <v>90</v>
      </c>
      <c r="BK634" s="219">
        <f>ROUND(I634*H634,2)</f>
        <v>0</v>
      </c>
      <c r="BL634" s="19" t="s">
        <v>154</v>
      </c>
      <c r="BM634" s="218" t="s">
        <v>829</v>
      </c>
    </row>
    <row r="635" s="2" customFormat="1">
      <c r="A635" s="41"/>
      <c r="B635" s="42"/>
      <c r="C635" s="43"/>
      <c r="D635" s="220" t="s">
        <v>156</v>
      </c>
      <c r="E635" s="43"/>
      <c r="F635" s="221" t="s">
        <v>830</v>
      </c>
      <c r="G635" s="43"/>
      <c r="H635" s="43"/>
      <c r="I635" s="222"/>
      <c r="J635" s="43"/>
      <c r="K635" s="43"/>
      <c r="L635" s="47"/>
      <c r="M635" s="223"/>
      <c r="N635" s="224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19" t="s">
        <v>156</v>
      </c>
      <c r="AU635" s="19" t="s">
        <v>21</v>
      </c>
    </row>
    <row r="636" s="13" customFormat="1">
      <c r="A636" s="13"/>
      <c r="B636" s="225"/>
      <c r="C636" s="226"/>
      <c r="D636" s="227" t="s">
        <v>158</v>
      </c>
      <c r="E636" s="228" t="s">
        <v>32</v>
      </c>
      <c r="F636" s="229" t="s">
        <v>831</v>
      </c>
      <c r="G636" s="226"/>
      <c r="H636" s="230">
        <v>9.4000000000000004</v>
      </c>
      <c r="I636" s="231"/>
      <c r="J636" s="226"/>
      <c r="K636" s="226"/>
      <c r="L636" s="232"/>
      <c r="M636" s="233"/>
      <c r="N636" s="234"/>
      <c r="O636" s="234"/>
      <c r="P636" s="234"/>
      <c r="Q636" s="234"/>
      <c r="R636" s="234"/>
      <c r="S636" s="234"/>
      <c r="T636" s="23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6" t="s">
        <v>158</v>
      </c>
      <c r="AU636" s="236" t="s">
        <v>21</v>
      </c>
      <c r="AV636" s="13" t="s">
        <v>21</v>
      </c>
      <c r="AW636" s="13" t="s">
        <v>41</v>
      </c>
      <c r="AX636" s="13" t="s">
        <v>82</v>
      </c>
      <c r="AY636" s="236" t="s">
        <v>147</v>
      </c>
    </row>
    <row r="637" s="14" customFormat="1">
      <c r="A637" s="14"/>
      <c r="B637" s="237"/>
      <c r="C637" s="238"/>
      <c r="D637" s="227" t="s">
        <v>158</v>
      </c>
      <c r="E637" s="239" t="s">
        <v>32</v>
      </c>
      <c r="F637" s="240" t="s">
        <v>409</v>
      </c>
      <c r="G637" s="238"/>
      <c r="H637" s="239" t="s">
        <v>32</v>
      </c>
      <c r="I637" s="241"/>
      <c r="J637" s="238"/>
      <c r="K637" s="238"/>
      <c r="L637" s="242"/>
      <c r="M637" s="243"/>
      <c r="N637" s="244"/>
      <c r="O637" s="244"/>
      <c r="P637" s="244"/>
      <c r="Q637" s="244"/>
      <c r="R637" s="244"/>
      <c r="S637" s="244"/>
      <c r="T637" s="24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6" t="s">
        <v>158</v>
      </c>
      <c r="AU637" s="246" t="s">
        <v>21</v>
      </c>
      <c r="AV637" s="14" t="s">
        <v>90</v>
      </c>
      <c r="AW637" s="14" t="s">
        <v>41</v>
      </c>
      <c r="AX637" s="14" t="s">
        <v>82</v>
      </c>
      <c r="AY637" s="246" t="s">
        <v>147</v>
      </c>
    </row>
    <row r="638" s="13" customFormat="1">
      <c r="A638" s="13"/>
      <c r="B638" s="225"/>
      <c r="C638" s="226"/>
      <c r="D638" s="227" t="s">
        <v>158</v>
      </c>
      <c r="E638" s="228" t="s">
        <v>32</v>
      </c>
      <c r="F638" s="229" t="s">
        <v>832</v>
      </c>
      <c r="G638" s="226"/>
      <c r="H638" s="230">
        <v>13.07</v>
      </c>
      <c r="I638" s="231"/>
      <c r="J638" s="226"/>
      <c r="K638" s="226"/>
      <c r="L638" s="232"/>
      <c r="M638" s="233"/>
      <c r="N638" s="234"/>
      <c r="O638" s="234"/>
      <c r="P638" s="234"/>
      <c r="Q638" s="234"/>
      <c r="R638" s="234"/>
      <c r="S638" s="234"/>
      <c r="T638" s="23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6" t="s">
        <v>158</v>
      </c>
      <c r="AU638" s="236" t="s">
        <v>21</v>
      </c>
      <c r="AV638" s="13" t="s">
        <v>21</v>
      </c>
      <c r="AW638" s="13" t="s">
        <v>41</v>
      </c>
      <c r="AX638" s="13" t="s">
        <v>82</v>
      </c>
      <c r="AY638" s="236" t="s">
        <v>147</v>
      </c>
    </row>
    <row r="639" s="14" customFormat="1">
      <c r="A639" s="14"/>
      <c r="B639" s="237"/>
      <c r="C639" s="238"/>
      <c r="D639" s="227" t="s">
        <v>158</v>
      </c>
      <c r="E639" s="239" t="s">
        <v>32</v>
      </c>
      <c r="F639" s="240" t="s">
        <v>373</v>
      </c>
      <c r="G639" s="238"/>
      <c r="H639" s="239" t="s">
        <v>32</v>
      </c>
      <c r="I639" s="241"/>
      <c r="J639" s="238"/>
      <c r="K639" s="238"/>
      <c r="L639" s="242"/>
      <c r="M639" s="243"/>
      <c r="N639" s="244"/>
      <c r="O639" s="244"/>
      <c r="P639" s="244"/>
      <c r="Q639" s="244"/>
      <c r="R639" s="244"/>
      <c r="S639" s="244"/>
      <c r="T639" s="24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6" t="s">
        <v>158</v>
      </c>
      <c r="AU639" s="246" t="s">
        <v>21</v>
      </c>
      <c r="AV639" s="14" t="s">
        <v>90</v>
      </c>
      <c r="AW639" s="14" t="s">
        <v>41</v>
      </c>
      <c r="AX639" s="14" t="s">
        <v>82</v>
      </c>
      <c r="AY639" s="246" t="s">
        <v>147</v>
      </c>
    </row>
    <row r="640" s="13" customFormat="1">
      <c r="A640" s="13"/>
      <c r="B640" s="225"/>
      <c r="C640" s="226"/>
      <c r="D640" s="227" t="s">
        <v>158</v>
      </c>
      <c r="E640" s="228" t="s">
        <v>32</v>
      </c>
      <c r="F640" s="229" t="s">
        <v>833</v>
      </c>
      <c r="G640" s="226"/>
      <c r="H640" s="230">
        <v>1</v>
      </c>
      <c r="I640" s="231"/>
      <c r="J640" s="226"/>
      <c r="K640" s="226"/>
      <c r="L640" s="232"/>
      <c r="M640" s="233"/>
      <c r="N640" s="234"/>
      <c r="O640" s="234"/>
      <c r="P640" s="234"/>
      <c r="Q640" s="234"/>
      <c r="R640" s="234"/>
      <c r="S640" s="234"/>
      <c r="T640" s="23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6" t="s">
        <v>158</v>
      </c>
      <c r="AU640" s="236" t="s">
        <v>21</v>
      </c>
      <c r="AV640" s="13" t="s">
        <v>21</v>
      </c>
      <c r="AW640" s="13" t="s">
        <v>41</v>
      </c>
      <c r="AX640" s="13" t="s">
        <v>82</v>
      </c>
      <c r="AY640" s="236" t="s">
        <v>147</v>
      </c>
    </row>
    <row r="641" s="14" customFormat="1">
      <c r="A641" s="14"/>
      <c r="B641" s="237"/>
      <c r="C641" s="238"/>
      <c r="D641" s="227" t="s">
        <v>158</v>
      </c>
      <c r="E641" s="239" t="s">
        <v>32</v>
      </c>
      <c r="F641" s="240" t="s">
        <v>375</v>
      </c>
      <c r="G641" s="238"/>
      <c r="H641" s="239" t="s">
        <v>32</v>
      </c>
      <c r="I641" s="241"/>
      <c r="J641" s="238"/>
      <c r="K641" s="238"/>
      <c r="L641" s="242"/>
      <c r="M641" s="243"/>
      <c r="N641" s="244"/>
      <c r="O641" s="244"/>
      <c r="P641" s="244"/>
      <c r="Q641" s="244"/>
      <c r="R641" s="244"/>
      <c r="S641" s="244"/>
      <c r="T641" s="24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6" t="s">
        <v>158</v>
      </c>
      <c r="AU641" s="246" t="s">
        <v>21</v>
      </c>
      <c r="AV641" s="14" t="s">
        <v>90</v>
      </c>
      <c r="AW641" s="14" t="s">
        <v>41</v>
      </c>
      <c r="AX641" s="14" t="s">
        <v>82</v>
      </c>
      <c r="AY641" s="246" t="s">
        <v>147</v>
      </c>
    </row>
    <row r="642" s="14" customFormat="1">
      <c r="A642" s="14"/>
      <c r="B642" s="237"/>
      <c r="C642" s="238"/>
      <c r="D642" s="227" t="s">
        <v>158</v>
      </c>
      <c r="E642" s="239" t="s">
        <v>32</v>
      </c>
      <c r="F642" s="240" t="s">
        <v>167</v>
      </c>
      <c r="G642" s="238"/>
      <c r="H642" s="239" t="s">
        <v>32</v>
      </c>
      <c r="I642" s="241"/>
      <c r="J642" s="238"/>
      <c r="K642" s="238"/>
      <c r="L642" s="242"/>
      <c r="M642" s="243"/>
      <c r="N642" s="244"/>
      <c r="O642" s="244"/>
      <c r="P642" s="244"/>
      <c r="Q642" s="244"/>
      <c r="R642" s="244"/>
      <c r="S642" s="244"/>
      <c r="T642" s="24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6" t="s">
        <v>158</v>
      </c>
      <c r="AU642" s="246" t="s">
        <v>21</v>
      </c>
      <c r="AV642" s="14" t="s">
        <v>90</v>
      </c>
      <c r="AW642" s="14" t="s">
        <v>41</v>
      </c>
      <c r="AX642" s="14" t="s">
        <v>82</v>
      </c>
      <c r="AY642" s="246" t="s">
        <v>147</v>
      </c>
    </row>
    <row r="643" s="15" customFormat="1">
      <c r="A643" s="15"/>
      <c r="B643" s="247"/>
      <c r="C643" s="248"/>
      <c r="D643" s="227" t="s">
        <v>158</v>
      </c>
      <c r="E643" s="249" t="s">
        <v>32</v>
      </c>
      <c r="F643" s="250" t="s">
        <v>161</v>
      </c>
      <c r="G643" s="248"/>
      <c r="H643" s="251">
        <v>23.469999999999999</v>
      </c>
      <c r="I643" s="252"/>
      <c r="J643" s="248"/>
      <c r="K643" s="248"/>
      <c r="L643" s="253"/>
      <c r="M643" s="254"/>
      <c r="N643" s="255"/>
      <c r="O643" s="255"/>
      <c r="P643" s="255"/>
      <c r="Q643" s="255"/>
      <c r="R643" s="255"/>
      <c r="S643" s="255"/>
      <c r="T643" s="256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57" t="s">
        <v>158</v>
      </c>
      <c r="AU643" s="257" t="s">
        <v>21</v>
      </c>
      <c r="AV643" s="15" t="s">
        <v>154</v>
      </c>
      <c r="AW643" s="15" t="s">
        <v>41</v>
      </c>
      <c r="AX643" s="15" t="s">
        <v>90</v>
      </c>
      <c r="AY643" s="257" t="s">
        <v>147</v>
      </c>
    </row>
    <row r="644" s="2" customFormat="1" ht="16.5" customHeight="1">
      <c r="A644" s="41"/>
      <c r="B644" s="42"/>
      <c r="C644" s="207" t="s">
        <v>834</v>
      </c>
      <c r="D644" s="207" t="s">
        <v>149</v>
      </c>
      <c r="E644" s="208" t="s">
        <v>835</v>
      </c>
      <c r="F644" s="209" t="s">
        <v>836</v>
      </c>
      <c r="G644" s="210" t="s">
        <v>152</v>
      </c>
      <c r="H644" s="211">
        <v>780</v>
      </c>
      <c r="I644" s="212"/>
      <c r="J644" s="213">
        <f>ROUND(I644*H644,2)</f>
        <v>0</v>
      </c>
      <c r="K644" s="209" t="s">
        <v>32</v>
      </c>
      <c r="L644" s="47"/>
      <c r="M644" s="214" t="s">
        <v>32</v>
      </c>
      <c r="N644" s="215" t="s">
        <v>53</v>
      </c>
      <c r="O644" s="87"/>
      <c r="P644" s="216">
        <f>O644*H644</f>
        <v>0</v>
      </c>
      <c r="Q644" s="216">
        <v>0.0038800000000000002</v>
      </c>
      <c r="R644" s="216">
        <f>Q644*H644</f>
        <v>3.0264000000000002</v>
      </c>
      <c r="S644" s="216">
        <v>0</v>
      </c>
      <c r="T644" s="217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18" t="s">
        <v>154</v>
      </c>
      <c r="AT644" s="218" t="s">
        <v>149</v>
      </c>
      <c r="AU644" s="218" t="s">
        <v>21</v>
      </c>
      <c r="AY644" s="19" t="s">
        <v>147</v>
      </c>
      <c r="BE644" s="219">
        <f>IF(N644="základní",J644,0)</f>
        <v>0</v>
      </c>
      <c r="BF644" s="219">
        <f>IF(N644="snížená",J644,0)</f>
        <v>0</v>
      </c>
      <c r="BG644" s="219">
        <f>IF(N644="zákl. přenesená",J644,0)</f>
        <v>0</v>
      </c>
      <c r="BH644" s="219">
        <f>IF(N644="sníž. přenesená",J644,0)</f>
        <v>0</v>
      </c>
      <c r="BI644" s="219">
        <f>IF(N644="nulová",J644,0)</f>
        <v>0</v>
      </c>
      <c r="BJ644" s="19" t="s">
        <v>90</v>
      </c>
      <c r="BK644" s="219">
        <f>ROUND(I644*H644,2)</f>
        <v>0</v>
      </c>
      <c r="BL644" s="19" t="s">
        <v>154</v>
      </c>
      <c r="BM644" s="218" t="s">
        <v>837</v>
      </c>
    </row>
    <row r="645" s="13" customFormat="1">
      <c r="A645" s="13"/>
      <c r="B645" s="225"/>
      <c r="C645" s="226"/>
      <c r="D645" s="227" t="s">
        <v>158</v>
      </c>
      <c r="E645" s="228" t="s">
        <v>32</v>
      </c>
      <c r="F645" s="229" t="s">
        <v>838</v>
      </c>
      <c r="G645" s="226"/>
      <c r="H645" s="230">
        <v>780</v>
      </c>
      <c r="I645" s="231"/>
      <c r="J645" s="226"/>
      <c r="K645" s="226"/>
      <c r="L645" s="232"/>
      <c r="M645" s="233"/>
      <c r="N645" s="234"/>
      <c r="O645" s="234"/>
      <c r="P645" s="234"/>
      <c r="Q645" s="234"/>
      <c r="R645" s="234"/>
      <c r="S645" s="234"/>
      <c r="T645" s="23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6" t="s">
        <v>158</v>
      </c>
      <c r="AU645" s="236" t="s">
        <v>21</v>
      </c>
      <c r="AV645" s="13" t="s">
        <v>21</v>
      </c>
      <c r="AW645" s="13" t="s">
        <v>41</v>
      </c>
      <c r="AX645" s="13" t="s">
        <v>82</v>
      </c>
      <c r="AY645" s="236" t="s">
        <v>147</v>
      </c>
    </row>
    <row r="646" s="14" customFormat="1">
      <c r="A646" s="14"/>
      <c r="B646" s="237"/>
      <c r="C646" s="238"/>
      <c r="D646" s="227" t="s">
        <v>158</v>
      </c>
      <c r="E646" s="239" t="s">
        <v>32</v>
      </c>
      <c r="F646" s="240" t="s">
        <v>349</v>
      </c>
      <c r="G646" s="238"/>
      <c r="H646" s="239" t="s">
        <v>32</v>
      </c>
      <c r="I646" s="241"/>
      <c r="J646" s="238"/>
      <c r="K646" s="238"/>
      <c r="L646" s="242"/>
      <c r="M646" s="243"/>
      <c r="N646" s="244"/>
      <c r="O646" s="244"/>
      <c r="P646" s="244"/>
      <c r="Q646" s="244"/>
      <c r="R646" s="244"/>
      <c r="S646" s="244"/>
      <c r="T646" s="24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6" t="s">
        <v>158</v>
      </c>
      <c r="AU646" s="246" t="s">
        <v>21</v>
      </c>
      <c r="AV646" s="14" t="s">
        <v>90</v>
      </c>
      <c r="AW646" s="14" t="s">
        <v>41</v>
      </c>
      <c r="AX646" s="14" t="s">
        <v>82</v>
      </c>
      <c r="AY646" s="246" t="s">
        <v>147</v>
      </c>
    </row>
    <row r="647" s="15" customFormat="1">
      <c r="A647" s="15"/>
      <c r="B647" s="247"/>
      <c r="C647" s="248"/>
      <c r="D647" s="227" t="s">
        <v>158</v>
      </c>
      <c r="E647" s="249" t="s">
        <v>32</v>
      </c>
      <c r="F647" s="250" t="s">
        <v>161</v>
      </c>
      <c r="G647" s="248"/>
      <c r="H647" s="251">
        <v>780</v>
      </c>
      <c r="I647" s="252"/>
      <c r="J647" s="248"/>
      <c r="K647" s="248"/>
      <c r="L647" s="253"/>
      <c r="M647" s="254"/>
      <c r="N647" s="255"/>
      <c r="O647" s="255"/>
      <c r="P647" s="255"/>
      <c r="Q647" s="255"/>
      <c r="R647" s="255"/>
      <c r="S647" s="255"/>
      <c r="T647" s="256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7" t="s">
        <v>158</v>
      </c>
      <c r="AU647" s="257" t="s">
        <v>21</v>
      </c>
      <c r="AV647" s="15" t="s">
        <v>154</v>
      </c>
      <c r="AW647" s="15" t="s">
        <v>41</v>
      </c>
      <c r="AX647" s="15" t="s">
        <v>90</v>
      </c>
      <c r="AY647" s="257" t="s">
        <v>147</v>
      </c>
    </row>
    <row r="648" s="2" customFormat="1" ht="24.15" customHeight="1">
      <c r="A648" s="41"/>
      <c r="B648" s="42"/>
      <c r="C648" s="207" t="s">
        <v>159</v>
      </c>
      <c r="D648" s="207" t="s">
        <v>149</v>
      </c>
      <c r="E648" s="208" t="s">
        <v>839</v>
      </c>
      <c r="F648" s="209" t="s">
        <v>840</v>
      </c>
      <c r="G648" s="210" t="s">
        <v>152</v>
      </c>
      <c r="H648" s="211">
        <v>6400</v>
      </c>
      <c r="I648" s="212"/>
      <c r="J648" s="213">
        <f>ROUND(I648*H648,2)</f>
        <v>0</v>
      </c>
      <c r="K648" s="209" t="s">
        <v>153</v>
      </c>
      <c r="L648" s="47"/>
      <c r="M648" s="214" t="s">
        <v>32</v>
      </c>
      <c r="N648" s="215" t="s">
        <v>53</v>
      </c>
      <c r="O648" s="87"/>
      <c r="P648" s="216">
        <f>O648*H648</f>
        <v>0</v>
      </c>
      <c r="Q648" s="216">
        <v>0.0010200000000000001</v>
      </c>
      <c r="R648" s="216">
        <f>Q648*H648</f>
        <v>6.5280000000000005</v>
      </c>
      <c r="S648" s="216">
        <v>0</v>
      </c>
      <c r="T648" s="217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18" t="s">
        <v>154</v>
      </c>
      <c r="AT648" s="218" t="s">
        <v>149</v>
      </c>
      <c r="AU648" s="218" t="s">
        <v>21</v>
      </c>
      <c r="AY648" s="19" t="s">
        <v>147</v>
      </c>
      <c r="BE648" s="219">
        <f>IF(N648="základní",J648,0)</f>
        <v>0</v>
      </c>
      <c r="BF648" s="219">
        <f>IF(N648="snížená",J648,0)</f>
        <v>0</v>
      </c>
      <c r="BG648" s="219">
        <f>IF(N648="zákl. přenesená",J648,0)</f>
        <v>0</v>
      </c>
      <c r="BH648" s="219">
        <f>IF(N648="sníž. přenesená",J648,0)</f>
        <v>0</v>
      </c>
      <c r="BI648" s="219">
        <f>IF(N648="nulová",J648,0)</f>
        <v>0</v>
      </c>
      <c r="BJ648" s="19" t="s">
        <v>90</v>
      </c>
      <c r="BK648" s="219">
        <f>ROUND(I648*H648,2)</f>
        <v>0</v>
      </c>
      <c r="BL648" s="19" t="s">
        <v>154</v>
      </c>
      <c r="BM648" s="218" t="s">
        <v>841</v>
      </c>
    </row>
    <row r="649" s="2" customFormat="1">
      <c r="A649" s="41"/>
      <c r="B649" s="42"/>
      <c r="C649" s="43"/>
      <c r="D649" s="220" t="s">
        <v>156</v>
      </c>
      <c r="E649" s="43"/>
      <c r="F649" s="221" t="s">
        <v>842</v>
      </c>
      <c r="G649" s="43"/>
      <c r="H649" s="43"/>
      <c r="I649" s="222"/>
      <c r="J649" s="43"/>
      <c r="K649" s="43"/>
      <c r="L649" s="47"/>
      <c r="M649" s="223"/>
      <c r="N649" s="224"/>
      <c r="O649" s="87"/>
      <c r="P649" s="87"/>
      <c r="Q649" s="87"/>
      <c r="R649" s="87"/>
      <c r="S649" s="87"/>
      <c r="T649" s="88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19" t="s">
        <v>156</v>
      </c>
      <c r="AU649" s="19" t="s">
        <v>21</v>
      </c>
    </row>
    <row r="650" s="13" customFormat="1">
      <c r="A650" s="13"/>
      <c r="B650" s="225"/>
      <c r="C650" s="226"/>
      <c r="D650" s="227" t="s">
        <v>158</v>
      </c>
      <c r="E650" s="228" t="s">
        <v>32</v>
      </c>
      <c r="F650" s="229" t="s">
        <v>843</v>
      </c>
      <c r="G650" s="226"/>
      <c r="H650" s="230">
        <v>6400</v>
      </c>
      <c r="I650" s="231"/>
      <c r="J650" s="226"/>
      <c r="K650" s="226"/>
      <c r="L650" s="232"/>
      <c r="M650" s="233"/>
      <c r="N650" s="234"/>
      <c r="O650" s="234"/>
      <c r="P650" s="234"/>
      <c r="Q650" s="234"/>
      <c r="R650" s="234"/>
      <c r="S650" s="234"/>
      <c r="T650" s="23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6" t="s">
        <v>158</v>
      </c>
      <c r="AU650" s="236" t="s">
        <v>21</v>
      </c>
      <c r="AV650" s="13" t="s">
        <v>21</v>
      </c>
      <c r="AW650" s="13" t="s">
        <v>41</v>
      </c>
      <c r="AX650" s="13" t="s">
        <v>82</v>
      </c>
      <c r="AY650" s="236" t="s">
        <v>147</v>
      </c>
    </row>
    <row r="651" s="14" customFormat="1">
      <c r="A651" s="14"/>
      <c r="B651" s="237"/>
      <c r="C651" s="238"/>
      <c r="D651" s="227" t="s">
        <v>158</v>
      </c>
      <c r="E651" s="239" t="s">
        <v>32</v>
      </c>
      <c r="F651" s="240" t="s">
        <v>844</v>
      </c>
      <c r="G651" s="238"/>
      <c r="H651" s="239" t="s">
        <v>32</v>
      </c>
      <c r="I651" s="241"/>
      <c r="J651" s="238"/>
      <c r="K651" s="238"/>
      <c r="L651" s="242"/>
      <c r="M651" s="243"/>
      <c r="N651" s="244"/>
      <c r="O651" s="244"/>
      <c r="P651" s="244"/>
      <c r="Q651" s="244"/>
      <c r="R651" s="244"/>
      <c r="S651" s="244"/>
      <c r="T651" s="24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6" t="s">
        <v>158</v>
      </c>
      <c r="AU651" s="246" t="s">
        <v>21</v>
      </c>
      <c r="AV651" s="14" t="s">
        <v>90</v>
      </c>
      <c r="AW651" s="14" t="s">
        <v>41</v>
      </c>
      <c r="AX651" s="14" t="s">
        <v>82</v>
      </c>
      <c r="AY651" s="246" t="s">
        <v>147</v>
      </c>
    </row>
    <row r="652" s="15" customFormat="1">
      <c r="A652" s="15"/>
      <c r="B652" s="247"/>
      <c r="C652" s="248"/>
      <c r="D652" s="227" t="s">
        <v>158</v>
      </c>
      <c r="E652" s="249" t="s">
        <v>32</v>
      </c>
      <c r="F652" s="250" t="s">
        <v>161</v>
      </c>
      <c r="G652" s="248"/>
      <c r="H652" s="251">
        <v>6400</v>
      </c>
      <c r="I652" s="252"/>
      <c r="J652" s="248"/>
      <c r="K652" s="248"/>
      <c r="L652" s="253"/>
      <c r="M652" s="254"/>
      <c r="N652" s="255"/>
      <c r="O652" s="255"/>
      <c r="P652" s="255"/>
      <c r="Q652" s="255"/>
      <c r="R652" s="255"/>
      <c r="S652" s="255"/>
      <c r="T652" s="256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7" t="s">
        <v>158</v>
      </c>
      <c r="AU652" s="257" t="s">
        <v>21</v>
      </c>
      <c r="AV652" s="15" t="s">
        <v>154</v>
      </c>
      <c r="AW652" s="15" t="s">
        <v>41</v>
      </c>
      <c r="AX652" s="15" t="s">
        <v>90</v>
      </c>
      <c r="AY652" s="257" t="s">
        <v>147</v>
      </c>
    </row>
    <row r="653" s="2" customFormat="1" ht="24.15" customHeight="1">
      <c r="A653" s="41"/>
      <c r="B653" s="42"/>
      <c r="C653" s="207" t="s">
        <v>845</v>
      </c>
      <c r="D653" s="207" t="s">
        <v>149</v>
      </c>
      <c r="E653" s="208" t="s">
        <v>846</v>
      </c>
      <c r="F653" s="209" t="s">
        <v>847</v>
      </c>
      <c r="G653" s="210" t="s">
        <v>206</v>
      </c>
      <c r="H653" s="211">
        <v>1257.3</v>
      </c>
      <c r="I653" s="212"/>
      <c r="J653" s="213">
        <f>ROUND(I653*H653,2)</f>
        <v>0</v>
      </c>
      <c r="K653" s="209" t="s">
        <v>32</v>
      </c>
      <c r="L653" s="47"/>
      <c r="M653" s="214" t="s">
        <v>32</v>
      </c>
      <c r="N653" s="215" t="s">
        <v>53</v>
      </c>
      <c r="O653" s="87"/>
      <c r="P653" s="216">
        <f>O653*H653</f>
        <v>0</v>
      </c>
      <c r="Q653" s="216">
        <v>0</v>
      </c>
      <c r="R653" s="216">
        <f>Q653*H653</f>
        <v>0</v>
      </c>
      <c r="S653" s="216">
        <v>0</v>
      </c>
      <c r="T653" s="217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18" t="s">
        <v>154</v>
      </c>
      <c r="AT653" s="218" t="s">
        <v>149</v>
      </c>
      <c r="AU653" s="218" t="s">
        <v>21</v>
      </c>
      <c r="AY653" s="19" t="s">
        <v>147</v>
      </c>
      <c r="BE653" s="219">
        <f>IF(N653="základní",J653,0)</f>
        <v>0</v>
      </c>
      <c r="BF653" s="219">
        <f>IF(N653="snížená",J653,0)</f>
        <v>0</v>
      </c>
      <c r="BG653" s="219">
        <f>IF(N653="zákl. přenesená",J653,0)</f>
        <v>0</v>
      </c>
      <c r="BH653" s="219">
        <f>IF(N653="sníž. přenesená",J653,0)</f>
        <v>0</v>
      </c>
      <c r="BI653" s="219">
        <f>IF(N653="nulová",J653,0)</f>
        <v>0</v>
      </c>
      <c r="BJ653" s="19" t="s">
        <v>90</v>
      </c>
      <c r="BK653" s="219">
        <f>ROUND(I653*H653,2)</f>
        <v>0</v>
      </c>
      <c r="BL653" s="19" t="s">
        <v>154</v>
      </c>
      <c r="BM653" s="218" t="s">
        <v>848</v>
      </c>
    </row>
    <row r="654" s="13" customFormat="1">
      <c r="A654" s="13"/>
      <c r="B654" s="225"/>
      <c r="C654" s="226"/>
      <c r="D654" s="227" t="s">
        <v>158</v>
      </c>
      <c r="E654" s="228" t="s">
        <v>32</v>
      </c>
      <c r="F654" s="229" t="s">
        <v>849</v>
      </c>
      <c r="G654" s="226"/>
      <c r="H654" s="230">
        <v>1257.3</v>
      </c>
      <c r="I654" s="231"/>
      <c r="J654" s="226"/>
      <c r="K654" s="226"/>
      <c r="L654" s="232"/>
      <c r="M654" s="233"/>
      <c r="N654" s="234"/>
      <c r="O654" s="234"/>
      <c r="P654" s="234"/>
      <c r="Q654" s="234"/>
      <c r="R654" s="234"/>
      <c r="S654" s="234"/>
      <c r="T654" s="23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6" t="s">
        <v>158</v>
      </c>
      <c r="AU654" s="236" t="s">
        <v>21</v>
      </c>
      <c r="AV654" s="13" t="s">
        <v>21</v>
      </c>
      <c r="AW654" s="13" t="s">
        <v>41</v>
      </c>
      <c r="AX654" s="13" t="s">
        <v>82</v>
      </c>
      <c r="AY654" s="236" t="s">
        <v>147</v>
      </c>
    </row>
    <row r="655" s="14" customFormat="1">
      <c r="A655" s="14"/>
      <c r="B655" s="237"/>
      <c r="C655" s="238"/>
      <c r="D655" s="227" t="s">
        <v>158</v>
      </c>
      <c r="E655" s="239" t="s">
        <v>32</v>
      </c>
      <c r="F655" s="240" t="s">
        <v>167</v>
      </c>
      <c r="G655" s="238"/>
      <c r="H655" s="239" t="s">
        <v>32</v>
      </c>
      <c r="I655" s="241"/>
      <c r="J655" s="238"/>
      <c r="K655" s="238"/>
      <c r="L655" s="242"/>
      <c r="M655" s="243"/>
      <c r="N655" s="244"/>
      <c r="O655" s="244"/>
      <c r="P655" s="244"/>
      <c r="Q655" s="244"/>
      <c r="R655" s="244"/>
      <c r="S655" s="244"/>
      <c r="T655" s="24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6" t="s">
        <v>158</v>
      </c>
      <c r="AU655" s="246" t="s">
        <v>21</v>
      </c>
      <c r="AV655" s="14" t="s">
        <v>90</v>
      </c>
      <c r="AW655" s="14" t="s">
        <v>41</v>
      </c>
      <c r="AX655" s="14" t="s">
        <v>82</v>
      </c>
      <c r="AY655" s="246" t="s">
        <v>147</v>
      </c>
    </row>
    <row r="656" s="15" customFormat="1">
      <c r="A656" s="15"/>
      <c r="B656" s="247"/>
      <c r="C656" s="248"/>
      <c r="D656" s="227" t="s">
        <v>158</v>
      </c>
      <c r="E656" s="249" t="s">
        <v>32</v>
      </c>
      <c r="F656" s="250" t="s">
        <v>161</v>
      </c>
      <c r="G656" s="248"/>
      <c r="H656" s="251">
        <v>1257.3</v>
      </c>
      <c r="I656" s="252"/>
      <c r="J656" s="248"/>
      <c r="K656" s="248"/>
      <c r="L656" s="253"/>
      <c r="M656" s="254"/>
      <c r="N656" s="255"/>
      <c r="O656" s="255"/>
      <c r="P656" s="255"/>
      <c r="Q656" s="255"/>
      <c r="R656" s="255"/>
      <c r="S656" s="255"/>
      <c r="T656" s="256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57" t="s">
        <v>158</v>
      </c>
      <c r="AU656" s="257" t="s">
        <v>21</v>
      </c>
      <c r="AV656" s="15" t="s">
        <v>154</v>
      </c>
      <c r="AW656" s="15" t="s">
        <v>41</v>
      </c>
      <c r="AX656" s="15" t="s">
        <v>90</v>
      </c>
      <c r="AY656" s="257" t="s">
        <v>147</v>
      </c>
    </row>
    <row r="657" s="2" customFormat="1" ht="24.15" customHeight="1">
      <c r="A657" s="41"/>
      <c r="B657" s="42"/>
      <c r="C657" s="207" t="s">
        <v>850</v>
      </c>
      <c r="D657" s="207" t="s">
        <v>149</v>
      </c>
      <c r="E657" s="208" t="s">
        <v>851</v>
      </c>
      <c r="F657" s="209" t="s">
        <v>852</v>
      </c>
      <c r="G657" s="210" t="s">
        <v>206</v>
      </c>
      <c r="H657" s="211">
        <v>38.600000000000001</v>
      </c>
      <c r="I657" s="212"/>
      <c r="J657" s="213">
        <f>ROUND(I657*H657,2)</f>
        <v>0</v>
      </c>
      <c r="K657" s="209" t="s">
        <v>32</v>
      </c>
      <c r="L657" s="47"/>
      <c r="M657" s="214" t="s">
        <v>32</v>
      </c>
      <c r="N657" s="215" t="s">
        <v>53</v>
      </c>
      <c r="O657" s="87"/>
      <c r="P657" s="216">
        <f>O657*H657</f>
        <v>0</v>
      </c>
      <c r="Q657" s="216">
        <v>0</v>
      </c>
      <c r="R657" s="216">
        <f>Q657*H657</f>
        <v>0</v>
      </c>
      <c r="S657" s="216">
        <v>0</v>
      </c>
      <c r="T657" s="217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18" t="s">
        <v>154</v>
      </c>
      <c r="AT657" s="218" t="s">
        <v>149</v>
      </c>
      <c r="AU657" s="218" t="s">
        <v>21</v>
      </c>
      <c r="AY657" s="19" t="s">
        <v>147</v>
      </c>
      <c r="BE657" s="219">
        <f>IF(N657="základní",J657,0)</f>
        <v>0</v>
      </c>
      <c r="BF657" s="219">
        <f>IF(N657="snížená",J657,0)</f>
        <v>0</v>
      </c>
      <c r="BG657" s="219">
        <f>IF(N657="zákl. přenesená",J657,0)</f>
        <v>0</v>
      </c>
      <c r="BH657" s="219">
        <f>IF(N657="sníž. přenesená",J657,0)</f>
        <v>0</v>
      </c>
      <c r="BI657" s="219">
        <f>IF(N657="nulová",J657,0)</f>
        <v>0</v>
      </c>
      <c r="BJ657" s="19" t="s">
        <v>90</v>
      </c>
      <c r="BK657" s="219">
        <f>ROUND(I657*H657,2)</f>
        <v>0</v>
      </c>
      <c r="BL657" s="19" t="s">
        <v>154</v>
      </c>
      <c r="BM657" s="218" t="s">
        <v>853</v>
      </c>
    </row>
    <row r="658" s="13" customFormat="1">
      <c r="A658" s="13"/>
      <c r="B658" s="225"/>
      <c r="C658" s="226"/>
      <c r="D658" s="227" t="s">
        <v>158</v>
      </c>
      <c r="E658" s="228" t="s">
        <v>32</v>
      </c>
      <c r="F658" s="229" t="s">
        <v>854</v>
      </c>
      <c r="G658" s="226"/>
      <c r="H658" s="230">
        <v>38.600000000000001</v>
      </c>
      <c r="I658" s="231"/>
      <c r="J658" s="226"/>
      <c r="K658" s="226"/>
      <c r="L658" s="232"/>
      <c r="M658" s="233"/>
      <c r="N658" s="234"/>
      <c r="O658" s="234"/>
      <c r="P658" s="234"/>
      <c r="Q658" s="234"/>
      <c r="R658" s="234"/>
      <c r="S658" s="234"/>
      <c r="T658" s="23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6" t="s">
        <v>158</v>
      </c>
      <c r="AU658" s="236" t="s">
        <v>21</v>
      </c>
      <c r="AV658" s="13" t="s">
        <v>21</v>
      </c>
      <c r="AW658" s="13" t="s">
        <v>41</v>
      </c>
      <c r="AX658" s="13" t="s">
        <v>82</v>
      </c>
      <c r="AY658" s="236" t="s">
        <v>147</v>
      </c>
    </row>
    <row r="659" s="14" customFormat="1">
      <c r="A659" s="14"/>
      <c r="B659" s="237"/>
      <c r="C659" s="238"/>
      <c r="D659" s="227" t="s">
        <v>158</v>
      </c>
      <c r="E659" s="239" t="s">
        <v>32</v>
      </c>
      <c r="F659" s="240" t="s">
        <v>167</v>
      </c>
      <c r="G659" s="238"/>
      <c r="H659" s="239" t="s">
        <v>32</v>
      </c>
      <c r="I659" s="241"/>
      <c r="J659" s="238"/>
      <c r="K659" s="238"/>
      <c r="L659" s="242"/>
      <c r="M659" s="243"/>
      <c r="N659" s="244"/>
      <c r="O659" s="244"/>
      <c r="P659" s="244"/>
      <c r="Q659" s="244"/>
      <c r="R659" s="244"/>
      <c r="S659" s="244"/>
      <c r="T659" s="24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6" t="s">
        <v>158</v>
      </c>
      <c r="AU659" s="246" t="s">
        <v>21</v>
      </c>
      <c r="AV659" s="14" t="s">
        <v>90</v>
      </c>
      <c r="AW659" s="14" t="s">
        <v>41</v>
      </c>
      <c r="AX659" s="14" t="s">
        <v>82</v>
      </c>
      <c r="AY659" s="246" t="s">
        <v>147</v>
      </c>
    </row>
    <row r="660" s="15" customFormat="1">
      <c r="A660" s="15"/>
      <c r="B660" s="247"/>
      <c r="C660" s="248"/>
      <c r="D660" s="227" t="s">
        <v>158</v>
      </c>
      <c r="E660" s="249" t="s">
        <v>32</v>
      </c>
      <c r="F660" s="250" t="s">
        <v>161</v>
      </c>
      <c r="G660" s="248"/>
      <c r="H660" s="251">
        <v>38.600000000000001</v>
      </c>
      <c r="I660" s="252"/>
      <c r="J660" s="248"/>
      <c r="K660" s="248"/>
      <c r="L660" s="253"/>
      <c r="M660" s="254"/>
      <c r="N660" s="255"/>
      <c r="O660" s="255"/>
      <c r="P660" s="255"/>
      <c r="Q660" s="255"/>
      <c r="R660" s="255"/>
      <c r="S660" s="255"/>
      <c r="T660" s="256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57" t="s">
        <v>158</v>
      </c>
      <c r="AU660" s="257" t="s">
        <v>21</v>
      </c>
      <c r="AV660" s="15" t="s">
        <v>154</v>
      </c>
      <c r="AW660" s="15" t="s">
        <v>41</v>
      </c>
      <c r="AX660" s="15" t="s">
        <v>90</v>
      </c>
      <c r="AY660" s="257" t="s">
        <v>147</v>
      </c>
    </row>
    <row r="661" s="2" customFormat="1" ht="24.15" customHeight="1">
      <c r="A661" s="41"/>
      <c r="B661" s="42"/>
      <c r="C661" s="207" t="s">
        <v>855</v>
      </c>
      <c r="D661" s="207" t="s">
        <v>149</v>
      </c>
      <c r="E661" s="208" t="s">
        <v>856</v>
      </c>
      <c r="F661" s="209" t="s">
        <v>857</v>
      </c>
      <c r="G661" s="210" t="s">
        <v>206</v>
      </c>
      <c r="H661" s="211">
        <v>80</v>
      </c>
      <c r="I661" s="212"/>
      <c r="J661" s="213">
        <f>ROUND(I661*H661,2)</f>
        <v>0</v>
      </c>
      <c r="K661" s="209" t="s">
        <v>32</v>
      </c>
      <c r="L661" s="47"/>
      <c r="M661" s="214" t="s">
        <v>32</v>
      </c>
      <c r="N661" s="215" t="s">
        <v>53</v>
      </c>
      <c r="O661" s="87"/>
      <c r="P661" s="216">
        <f>O661*H661</f>
        <v>0</v>
      </c>
      <c r="Q661" s="216">
        <v>0</v>
      </c>
      <c r="R661" s="216">
        <f>Q661*H661</f>
        <v>0</v>
      </c>
      <c r="S661" s="216">
        <v>0</v>
      </c>
      <c r="T661" s="217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18" t="s">
        <v>154</v>
      </c>
      <c r="AT661" s="218" t="s">
        <v>149</v>
      </c>
      <c r="AU661" s="218" t="s">
        <v>21</v>
      </c>
      <c r="AY661" s="19" t="s">
        <v>147</v>
      </c>
      <c r="BE661" s="219">
        <f>IF(N661="základní",J661,0)</f>
        <v>0</v>
      </c>
      <c r="BF661" s="219">
        <f>IF(N661="snížená",J661,0)</f>
        <v>0</v>
      </c>
      <c r="BG661" s="219">
        <f>IF(N661="zákl. přenesená",J661,0)</f>
        <v>0</v>
      </c>
      <c r="BH661" s="219">
        <f>IF(N661="sníž. přenesená",J661,0)</f>
        <v>0</v>
      </c>
      <c r="BI661" s="219">
        <f>IF(N661="nulová",J661,0)</f>
        <v>0</v>
      </c>
      <c r="BJ661" s="19" t="s">
        <v>90</v>
      </c>
      <c r="BK661" s="219">
        <f>ROUND(I661*H661,2)</f>
        <v>0</v>
      </c>
      <c r="BL661" s="19" t="s">
        <v>154</v>
      </c>
      <c r="BM661" s="218" t="s">
        <v>858</v>
      </c>
    </row>
    <row r="662" s="13" customFormat="1">
      <c r="A662" s="13"/>
      <c r="B662" s="225"/>
      <c r="C662" s="226"/>
      <c r="D662" s="227" t="s">
        <v>158</v>
      </c>
      <c r="E662" s="228" t="s">
        <v>32</v>
      </c>
      <c r="F662" s="229" t="s">
        <v>632</v>
      </c>
      <c r="G662" s="226"/>
      <c r="H662" s="230">
        <v>80</v>
      </c>
      <c r="I662" s="231"/>
      <c r="J662" s="226"/>
      <c r="K662" s="226"/>
      <c r="L662" s="232"/>
      <c r="M662" s="233"/>
      <c r="N662" s="234"/>
      <c r="O662" s="234"/>
      <c r="P662" s="234"/>
      <c r="Q662" s="234"/>
      <c r="R662" s="234"/>
      <c r="S662" s="234"/>
      <c r="T662" s="23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6" t="s">
        <v>158</v>
      </c>
      <c r="AU662" s="236" t="s">
        <v>21</v>
      </c>
      <c r="AV662" s="13" t="s">
        <v>21</v>
      </c>
      <c r="AW662" s="13" t="s">
        <v>41</v>
      </c>
      <c r="AX662" s="13" t="s">
        <v>82</v>
      </c>
      <c r="AY662" s="236" t="s">
        <v>147</v>
      </c>
    </row>
    <row r="663" s="14" customFormat="1">
      <c r="A663" s="14"/>
      <c r="B663" s="237"/>
      <c r="C663" s="238"/>
      <c r="D663" s="227" t="s">
        <v>158</v>
      </c>
      <c r="E663" s="239" t="s">
        <v>32</v>
      </c>
      <c r="F663" s="240" t="s">
        <v>167</v>
      </c>
      <c r="G663" s="238"/>
      <c r="H663" s="239" t="s">
        <v>32</v>
      </c>
      <c r="I663" s="241"/>
      <c r="J663" s="238"/>
      <c r="K663" s="238"/>
      <c r="L663" s="242"/>
      <c r="M663" s="243"/>
      <c r="N663" s="244"/>
      <c r="O663" s="244"/>
      <c r="P663" s="244"/>
      <c r="Q663" s="244"/>
      <c r="R663" s="244"/>
      <c r="S663" s="244"/>
      <c r="T663" s="24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6" t="s">
        <v>158</v>
      </c>
      <c r="AU663" s="246" t="s">
        <v>21</v>
      </c>
      <c r="AV663" s="14" t="s">
        <v>90</v>
      </c>
      <c r="AW663" s="14" t="s">
        <v>41</v>
      </c>
      <c r="AX663" s="14" t="s">
        <v>82</v>
      </c>
      <c r="AY663" s="246" t="s">
        <v>147</v>
      </c>
    </row>
    <row r="664" s="15" customFormat="1">
      <c r="A664" s="15"/>
      <c r="B664" s="247"/>
      <c r="C664" s="248"/>
      <c r="D664" s="227" t="s">
        <v>158</v>
      </c>
      <c r="E664" s="249" t="s">
        <v>32</v>
      </c>
      <c r="F664" s="250" t="s">
        <v>161</v>
      </c>
      <c r="G664" s="248"/>
      <c r="H664" s="251">
        <v>80</v>
      </c>
      <c r="I664" s="252"/>
      <c r="J664" s="248"/>
      <c r="K664" s="248"/>
      <c r="L664" s="253"/>
      <c r="M664" s="254"/>
      <c r="N664" s="255"/>
      <c r="O664" s="255"/>
      <c r="P664" s="255"/>
      <c r="Q664" s="255"/>
      <c r="R664" s="255"/>
      <c r="S664" s="255"/>
      <c r="T664" s="256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57" t="s">
        <v>158</v>
      </c>
      <c r="AU664" s="257" t="s">
        <v>21</v>
      </c>
      <c r="AV664" s="15" t="s">
        <v>154</v>
      </c>
      <c r="AW664" s="15" t="s">
        <v>41</v>
      </c>
      <c r="AX664" s="15" t="s">
        <v>90</v>
      </c>
      <c r="AY664" s="257" t="s">
        <v>147</v>
      </c>
    </row>
    <row r="665" s="2" customFormat="1" ht="16.5" customHeight="1">
      <c r="A665" s="41"/>
      <c r="B665" s="42"/>
      <c r="C665" s="207" t="s">
        <v>859</v>
      </c>
      <c r="D665" s="207" t="s">
        <v>149</v>
      </c>
      <c r="E665" s="208" t="s">
        <v>860</v>
      </c>
      <c r="F665" s="209" t="s">
        <v>861</v>
      </c>
      <c r="G665" s="210" t="s">
        <v>206</v>
      </c>
      <c r="H665" s="211">
        <v>1257.3</v>
      </c>
      <c r="I665" s="212"/>
      <c r="J665" s="213">
        <f>ROUND(I665*H665,2)</f>
        <v>0</v>
      </c>
      <c r="K665" s="209" t="s">
        <v>153</v>
      </c>
      <c r="L665" s="47"/>
      <c r="M665" s="214" t="s">
        <v>32</v>
      </c>
      <c r="N665" s="215" t="s">
        <v>53</v>
      </c>
      <c r="O665" s="87"/>
      <c r="P665" s="216">
        <f>O665*H665</f>
        <v>0</v>
      </c>
      <c r="Q665" s="216">
        <v>0</v>
      </c>
      <c r="R665" s="216">
        <f>Q665*H665</f>
        <v>0</v>
      </c>
      <c r="S665" s="216">
        <v>0</v>
      </c>
      <c r="T665" s="217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18" t="s">
        <v>154</v>
      </c>
      <c r="AT665" s="218" t="s">
        <v>149</v>
      </c>
      <c r="AU665" s="218" t="s">
        <v>21</v>
      </c>
      <c r="AY665" s="19" t="s">
        <v>147</v>
      </c>
      <c r="BE665" s="219">
        <f>IF(N665="základní",J665,0)</f>
        <v>0</v>
      </c>
      <c r="BF665" s="219">
        <f>IF(N665="snížená",J665,0)</f>
        <v>0</v>
      </c>
      <c r="BG665" s="219">
        <f>IF(N665="zákl. přenesená",J665,0)</f>
        <v>0</v>
      </c>
      <c r="BH665" s="219">
        <f>IF(N665="sníž. přenesená",J665,0)</f>
        <v>0</v>
      </c>
      <c r="BI665" s="219">
        <f>IF(N665="nulová",J665,0)</f>
        <v>0</v>
      </c>
      <c r="BJ665" s="19" t="s">
        <v>90</v>
      </c>
      <c r="BK665" s="219">
        <f>ROUND(I665*H665,2)</f>
        <v>0</v>
      </c>
      <c r="BL665" s="19" t="s">
        <v>154</v>
      </c>
      <c r="BM665" s="218" t="s">
        <v>862</v>
      </c>
    </row>
    <row r="666" s="2" customFormat="1">
      <c r="A666" s="41"/>
      <c r="B666" s="42"/>
      <c r="C666" s="43"/>
      <c r="D666" s="220" t="s">
        <v>156</v>
      </c>
      <c r="E666" s="43"/>
      <c r="F666" s="221" t="s">
        <v>863</v>
      </c>
      <c r="G666" s="43"/>
      <c r="H666" s="43"/>
      <c r="I666" s="222"/>
      <c r="J666" s="43"/>
      <c r="K666" s="43"/>
      <c r="L666" s="47"/>
      <c r="M666" s="223"/>
      <c r="N666" s="224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19" t="s">
        <v>156</v>
      </c>
      <c r="AU666" s="19" t="s">
        <v>21</v>
      </c>
    </row>
    <row r="667" s="13" customFormat="1">
      <c r="A667" s="13"/>
      <c r="B667" s="225"/>
      <c r="C667" s="226"/>
      <c r="D667" s="227" t="s">
        <v>158</v>
      </c>
      <c r="E667" s="228" t="s">
        <v>32</v>
      </c>
      <c r="F667" s="229" t="s">
        <v>849</v>
      </c>
      <c r="G667" s="226"/>
      <c r="H667" s="230">
        <v>1257.3</v>
      </c>
      <c r="I667" s="231"/>
      <c r="J667" s="226"/>
      <c r="K667" s="226"/>
      <c r="L667" s="232"/>
      <c r="M667" s="233"/>
      <c r="N667" s="234"/>
      <c r="O667" s="234"/>
      <c r="P667" s="234"/>
      <c r="Q667" s="234"/>
      <c r="R667" s="234"/>
      <c r="S667" s="234"/>
      <c r="T667" s="23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6" t="s">
        <v>158</v>
      </c>
      <c r="AU667" s="236" t="s">
        <v>21</v>
      </c>
      <c r="AV667" s="13" t="s">
        <v>21</v>
      </c>
      <c r="AW667" s="13" t="s">
        <v>41</v>
      </c>
      <c r="AX667" s="13" t="s">
        <v>82</v>
      </c>
      <c r="AY667" s="236" t="s">
        <v>147</v>
      </c>
    </row>
    <row r="668" s="14" customFormat="1">
      <c r="A668" s="14"/>
      <c r="B668" s="237"/>
      <c r="C668" s="238"/>
      <c r="D668" s="227" t="s">
        <v>158</v>
      </c>
      <c r="E668" s="239" t="s">
        <v>32</v>
      </c>
      <c r="F668" s="240" t="s">
        <v>167</v>
      </c>
      <c r="G668" s="238"/>
      <c r="H668" s="239" t="s">
        <v>32</v>
      </c>
      <c r="I668" s="241"/>
      <c r="J668" s="238"/>
      <c r="K668" s="238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158</v>
      </c>
      <c r="AU668" s="246" t="s">
        <v>21</v>
      </c>
      <c r="AV668" s="14" t="s">
        <v>90</v>
      </c>
      <c r="AW668" s="14" t="s">
        <v>41</v>
      </c>
      <c r="AX668" s="14" t="s">
        <v>82</v>
      </c>
      <c r="AY668" s="246" t="s">
        <v>147</v>
      </c>
    </row>
    <row r="669" s="15" customFormat="1">
      <c r="A669" s="15"/>
      <c r="B669" s="247"/>
      <c r="C669" s="248"/>
      <c r="D669" s="227" t="s">
        <v>158</v>
      </c>
      <c r="E669" s="249" t="s">
        <v>32</v>
      </c>
      <c r="F669" s="250" t="s">
        <v>161</v>
      </c>
      <c r="G669" s="248"/>
      <c r="H669" s="251">
        <v>1257.3</v>
      </c>
      <c r="I669" s="252"/>
      <c r="J669" s="248"/>
      <c r="K669" s="248"/>
      <c r="L669" s="253"/>
      <c r="M669" s="254"/>
      <c r="N669" s="255"/>
      <c r="O669" s="255"/>
      <c r="P669" s="255"/>
      <c r="Q669" s="255"/>
      <c r="R669" s="255"/>
      <c r="S669" s="255"/>
      <c r="T669" s="256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57" t="s">
        <v>158</v>
      </c>
      <c r="AU669" s="257" t="s">
        <v>21</v>
      </c>
      <c r="AV669" s="15" t="s">
        <v>154</v>
      </c>
      <c r="AW669" s="15" t="s">
        <v>41</v>
      </c>
      <c r="AX669" s="15" t="s">
        <v>90</v>
      </c>
      <c r="AY669" s="257" t="s">
        <v>147</v>
      </c>
    </row>
    <row r="670" s="2" customFormat="1" ht="16.5" customHeight="1">
      <c r="A670" s="41"/>
      <c r="B670" s="42"/>
      <c r="C670" s="207" t="s">
        <v>864</v>
      </c>
      <c r="D670" s="207" t="s">
        <v>149</v>
      </c>
      <c r="E670" s="208" t="s">
        <v>865</v>
      </c>
      <c r="F670" s="209" t="s">
        <v>866</v>
      </c>
      <c r="G670" s="210" t="s">
        <v>206</v>
      </c>
      <c r="H670" s="211">
        <v>38.600000000000001</v>
      </c>
      <c r="I670" s="212"/>
      <c r="J670" s="213">
        <f>ROUND(I670*H670,2)</f>
        <v>0</v>
      </c>
      <c r="K670" s="209" t="s">
        <v>153</v>
      </c>
      <c r="L670" s="47"/>
      <c r="M670" s="214" t="s">
        <v>32</v>
      </c>
      <c r="N670" s="215" t="s">
        <v>53</v>
      </c>
      <c r="O670" s="87"/>
      <c r="P670" s="216">
        <f>O670*H670</f>
        <v>0</v>
      </c>
      <c r="Q670" s="216">
        <v>0</v>
      </c>
      <c r="R670" s="216">
        <f>Q670*H670</f>
        <v>0</v>
      </c>
      <c r="S670" s="216">
        <v>0</v>
      </c>
      <c r="T670" s="217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18" t="s">
        <v>154</v>
      </c>
      <c r="AT670" s="218" t="s">
        <v>149</v>
      </c>
      <c r="AU670" s="218" t="s">
        <v>21</v>
      </c>
      <c r="AY670" s="19" t="s">
        <v>147</v>
      </c>
      <c r="BE670" s="219">
        <f>IF(N670="základní",J670,0)</f>
        <v>0</v>
      </c>
      <c r="BF670" s="219">
        <f>IF(N670="snížená",J670,0)</f>
        <v>0</v>
      </c>
      <c r="BG670" s="219">
        <f>IF(N670="zákl. přenesená",J670,0)</f>
        <v>0</v>
      </c>
      <c r="BH670" s="219">
        <f>IF(N670="sníž. přenesená",J670,0)</f>
        <v>0</v>
      </c>
      <c r="BI670" s="219">
        <f>IF(N670="nulová",J670,0)</f>
        <v>0</v>
      </c>
      <c r="BJ670" s="19" t="s">
        <v>90</v>
      </c>
      <c r="BK670" s="219">
        <f>ROUND(I670*H670,2)</f>
        <v>0</v>
      </c>
      <c r="BL670" s="19" t="s">
        <v>154</v>
      </c>
      <c r="BM670" s="218" t="s">
        <v>867</v>
      </c>
    </row>
    <row r="671" s="2" customFormat="1">
      <c r="A671" s="41"/>
      <c r="B671" s="42"/>
      <c r="C671" s="43"/>
      <c r="D671" s="220" t="s">
        <v>156</v>
      </c>
      <c r="E671" s="43"/>
      <c r="F671" s="221" t="s">
        <v>868</v>
      </c>
      <c r="G671" s="43"/>
      <c r="H671" s="43"/>
      <c r="I671" s="222"/>
      <c r="J671" s="43"/>
      <c r="K671" s="43"/>
      <c r="L671" s="47"/>
      <c r="M671" s="223"/>
      <c r="N671" s="224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19" t="s">
        <v>156</v>
      </c>
      <c r="AU671" s="19" t="s">
        <v>21</v>
      </c>
    </row>
    <row r="672" s="13" customFormat="1">
      <c r="A672" s="13"/>
      <c r="B672" s="225"/>
      <c r="C672" s="226"/>
      <c r="D672" s="227" t="s">
        <v>158</v>
      </c>
      <c r="E672" s="228" t="s">
        <v>32</v>
      </c>
      <c r="F672" s="229" t="s">
        <v>854</v>
      </c>
      <c r="G672" s="226"/>
      <c r="H672" s="230">
        <v>38.600000000000001</v>
      </c>
      <c r="I672" s="231"/>
      <c r="J672" s="226"/>
      <c r="K672" s="226"/>
      <c r="L672" s="232"/>
      <c r="M672" s="233"/>
      <c r="N672" s="234"/>
      <c r="O672" s="234"/>
      <c r="P672" s="234"/>
      <c r="Q672" s="234"/>
      <c r="R672" s="234"/>
      <c r="S672" s="234"/>
      <c r="T672" s="235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6" t="s">
        <v>158</v>
      </c>
      <c r="AU672" s="236" t="s">
        <v>21</v>
      </c>
      <c r="AV672" s="13" t="s">
        <v>21</v>
      </c>
      <c r="AW672" s="13" t="s">
        <v>41</v>
      </c>
      <c r="AX672" s="13" t="s">
        <v>82</v>
      </c>
      <c r="AY672" s="236" t="s">
        <v>147</v>
      </c>
    </row>
    <row r="673" s="14" customFormat="1">
      <c r="A673" s="14"/>
      <c r="B673" s="237"/>
      <c r="C673" s="238"/>
      <c r="D673" s="227" t="s">
        <v>158</v>
      </c>
      <c r="E673" s="239" t="s">
        <v>32</v>
      </c>
      <c r="F673" s="240" t="s">
        <v>167</v>
      </c>
      <c r="G673" s="238"/>
      <c r="H673" s="239" t="s">
        <v>32</v>
      </c>
      <c r="I673" s="241"/>
      <c r="J673" s="238"/>
      <c r="K673" s="238"/>
      <c r="L673" s="242"/>
      <c r="M673" s="243"/>
      <c r="N673" s="244"/>
      <c r="O673" s="244"/>
      <c r="P673" s="244"/>
      <c r="Q673" s="244"/>
      <c r="R673" s="244"/>
      <c r="S673" s="244"/>
      <c r="T673" s="24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6" t="s">
        <v>158</v>
      </c>
      <c r="AU673" s="246" t="s">
        <v>21</v>
      </c>
      <c r="AV673" s="14" t="s">
        <v>90</v>
      </c>
      <c r="AW673" s="14" t="s">
        <v>41</v>
      </c>
      <c r="AX673" s="14" t="s">
        <v>82</v>
      </c>
      <c r="AY673" s="246" t="s">
        <v>147</v>
      </c>
    </row>
    <row r="674" s="15" customFormat="1">
      <c r="A674" s="15"/>
      <c r="B674" s="247"/>
      <c r="C674" s="248"/>
      <c r="D674" s="227" t="s">
        <v>158</v>
      </c>
      <c r="E674" s="249" t="s">
        <v>32</v>
      </c>
      <c r="F674" s="250" t="s">
        <v>161</v>
      </c>
      <c r="G674" s="248"/>
      <c r="H674" s="251">
        <v>38.600000000000001</v>
      </c>
      <c r="I674" s="252"/>
      <c r="J674" s="248"/>
      <c r="K674" s="248"/>
      <c r="L674" s="253"/>
      <c r="M674" s="254"/>
      <c r="N674" s="255"/>
      <c r="O674" s="255"/>
      <c r="P674" s="255"/>
      <c r="Q674" s="255"/>
      <c r="R674" s="255"/>
      <c r="S674" s="255"/>
      <c r="T674" s="256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57" t="s">
        <v>158</v>
      </c>
      <c r="AU674" s="257" t="s">
        <v>21</v>
      </c>
      <c r="AV674" s="15" t="s">
        <v>154</v>
      </c>
      <c r="AW674" s="15" t="s">
        <v>41</v>
      </c>
      <c r="AX674" s="15" t="s">
        <v>90</v>
      </c>
      <c r="AY674" s="257" t="s">
        <v>147</v>
      </c>
    </row>
    <row r="675" s="2" customFormat="1" ht="16.5" customHeight="1">
      <c r="A675" s="41"/>
      <c r="B675" s="42"/>
      <c r="C675" s="207" t="s">
        <v>869</v>
      </c>
      <c r="D675" s="207" t="s">
        <v>149</v>
      </c>
      <c r="E675" s="208" t="s">
        <v>870</v>
      </c>
      <c r="F675" s="209" t="s">
        <v>871</v>
      </c>
      <c r="G675" s="210" t="s">
        <v>206</v>
      </c>
      <c r="H675" s="211">
        <v>80</v>
      </c>
      <c r="I675" s="212"/>
      <c r="J675" s="213">
        <f>ROUND(I675*H675,2)</f>
        <v>0</v>
      </c>
      <c r="K675" s="209" t="s">
        <v>153</v>
      </c>
      <c r="L675" s="47"/>
      <c r="M675" s="214" t="s">
        <v>32</v>
      </c>
      <c r="N675" s="215" t="s">
        <v>53</v>
      </c>
      <c r="O675" s="87"/>
      <c r="P675" s="216">
        <f>O675*H675</f>
        <v>0</v>
      </c>
      <c r="Q675" s="216">
        <v>2.0000000000000002E-05</v>
      </c>
      <c r="R675" s="216">
        <f>Q675*H675</f>
        <v>0.0016000000000000001</v>
      </c>
      <c r="S675" s="216">
        <v>0</v>
      </c>
      <c r="T675" s="217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18" t="s">
        <v>154</v>
      </c>
      <c r="AT675" s="218" t="s">
        <v>149</v>
      </c>
      <c r="AU675" s="218" t="s">
        <v>21</v>
      </c>
      <c r="AY675" s="19" t="s">
        <v>147</v>
      </c>
      <c r="BE675" s="219">
        <f>IF(N675="základní",J675,0)</f>
        <v>0</v>
      </c>
      <c r="BF675" s="219">
        <f>IF(N675="snížená",J675,0)</f>
        <v>0</v>
      </c>
      <c r="BG675" s="219">
        <f>IF(N675="zákl. přenesená",J675,0)</f>
        <v>0</v>
      </c>
      <c r="BH675" s="219">
        <f>IF(N675="sníž. přenesená",J675,0)</f>
        <v>0</v>
      </c>
      <c r="BI675" s="219">
        <f>IF(N675="nulová",J675,0)</f>
        <v>0</v>
      </c>
      <c r="BJ675" s="19" t="s">
        <v>90</v>
      </c>
      <c r="BK675" s="219">
        <f>ROUND(I675*H675,2)</f>
        <v>0</v>
      </c>
      <c r="BL675" s="19" t="s">
        <v>154</v>
      </c>
      <c r="BM675" s="218" t="s">
        <v>872</v>
      </c>
    </row>
    <row r="676" s="2" customFormat="1">
      <c r="A676" s="41"/>
      <c r="B676" s="42"/>
      <c r="C676" s="43"/>
      <c r="D676" s="220" t="s">
        <v>156</v>
      </c>
      <c r="E676" s="43"/>
      <c r="F676" s="221" t="s">
        <v>873</v>
      </c>
      <c r="G676" s="43"/>
      <c r="H676" s="43"/>
      <c r="I676" s="222"/>
      <c r="J676" s="43"/>
      <c r="K676" s="43"/>
      <c r="L676" s="47"/>
      <c r="M676" s="223"/>
      <c r="N676" s="224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19" t="s">
        <v>156</v>
      </c>
      <c r="AU676" s="19" t="s">
        <v>21</v>
      </c>
    </row>
    <row r="677" s="13" customFormat="1">
      <c r="A677" s="13"/>
      <c r="B677" s="225"/>
      <c r="C677" s="226"/>
      <c r="D677" s="227" t="s">
        <v>158</v>
      </c>
      <c r="E677" s="228" t="s">
        <v>32</v>
      </c>
      <c r="F677" s="229" t="s">
        <v>632</v>
      </c>
      <c r="G677" s="226"/>
      <c r="H677" s="230">
        <v>80</v>
      </c>
      <c r="I677" s="231"/>
      <c r="J677" s="226"/>
      <c r="K677" s="226"/>
      <c r="L677" s="232"/>
      <c r="M677" s="233"/>
      <c r="N677" s="234"/>
      <c r="O677" s="234"/>
      <c r="P677" s="234"/>
      <c r="Q677" s="234"/>
      <c r="R677" s="234"/>
      <c r="S677" s="234"/>
      <c r="T677" s="23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6" t="s">
        <v>158</v>
      </c>
      <c r="AU677" s="236" t="s">
        <v>21</v>
      </c>
      <c r="AV677" s="13" t="s">
        <v>21</v>
      </c>
      <c r="AW677" s="13" t="s">
        <v>41</v>
      </c>
      <c r="AX677" s="13" t="s">
        <v>82</v>
      </c>
      <c r="AY677" s="236" t="s">
        <v>147</v>
      </c>
    </row>
    <row r="678" s="14" customFormat="1">
      <c r="A678" s="14"/>
      <c r="B678" s="237"/>
      <c r="C678" s="238"/>
      <c r="D678" s="227" t="s">
        <v>158</v>
      </c>
      <c r="E678" s="239" t="s">
        <v>32</v>
      </c>
      <c r="F678" s="240" t="s">
        <v>167</v>
      </c>
      <c r="G678" s="238"/>
      <c r="H678" s="239" t="s">
        <v>32</v>
      </c>
      <c r="I678" s="241"/>
      <c r="J678" s="238"/>
      <c r="K678" s="238"/>
      <c r="L678" s="242"/>
      <c r="M678" s="243"/>
      <c r="N678" s="244"/>
      <c r="O678" s="244"/>
      <c r="P678" s="244"/>
      <c r="Q678" s="244"/>
      <c r="R678" s="244"/>
      <c r="S678" s="244"/>
      <c r="T678" s="24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6" t="s">
        <v>158</v>
      </c>
      <c r="AU678" s="246" t="s">
        <v>21</v>
      </c>
      <c r="AV678" s="14" t="s">
        <v>90</v>
      </c>
      <c r="AW678" s="14" t="s">
        <v>41</v>
      </c>
      <c r="AX678" s="14" t="s">
        <v>82</v>
      </c>
      <c r="AY678" s="246" t="s">
        <v>147</v>
      </c>
    </row>
    <row r="679" s="15" customFormat="1">
      <c r="A679" s="15"/>
      <c r="B679" s="247"/>
      <c r="C679" s="248"/>
      <c r="D679" s="227" t="s">
        <v>158</v>
      </c>
      <c r="E679" s="249" t="s">
        <v>32</v>
      </c>
      <c r="F679" s="250" t="s">
        <v>161</v>
      </c>
      <c r="G679" s="248"/>
      <c r="H679" s="251">
        <v>80</v>
      </c>
      <c r="I679" s="252"/>
      <c r="J679" s="248"/>
      <c r="K679" s="248"/>
      <c r="L679" s="253"/>
      <c r="M679" s="254"/>
      <c r="N679" s="255"/>
      <c r="O679" s="255"/>
      <c r="P679" s="255"/>
      <c r="Q679" s="255"/>
      <c r="R679" s="255"/>
      <c r="S679" s="255"/>
      <c r="T679" s="256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57" t="s">
        <v>158</v>
      </c>
      <c r="AU679" s="257" t="s">
        <v>21</v>
      </c>
      <c r="AV679" s="15" t="s">
        <v>154</v>
      </c>
      <c r="AW679" s="15" t="s">
        <v>41</v>
      </c>
      <c r="AX679" s="15" t="s">
        <v>90</v>
      </c>
      <c r="AY679" s="257" t="s">
        <v>147</v>
      </c>
    </row>
    <row r="680" s="2" customFormat="1" ht="49.05" customHeight="1">
      <c r="A680" s="41"/>
      <c r="B680" s="42"/>
      <c r="C680" s="207" t="s">
        <v>874</v>
      </c>
      <c r="D680" s="207" t="s">
        <v>149</v>
      </c>
      <c r="E680" s="208" t="s">
        <v>875</v>
      </c>
      <c r="F680" s="209" t="s">
        <v>876</v>
      </c>
      <c r="G680" s="210" t="s">
        <v>206</v>
      </c>
      <c r="H680" s="211">
        <v>905</v>
      </c>
      <c r="I680" s="212"/>
      <c r="J680" s="213">
        <f>ROUND(I680*H680,2)</f>
        <v>0</v>
      </c>
      <c r="K680" s="209" t="s">
        <v>153</v>
      </c>
      <c r="L680" s="47"/>
      <c r="M680" s="214" t="s">
        <v>32</v>
      </c>
      <c r="N680" s="215" t="s">
        <v>53</v>
      </c>
      <c r="O680" s="87"/>
      <c r="P680" s="216">
        <f>O680*H680</f>
        <v>0</v>
      </c>
      <c r="Q680" s="216">
        <v>0</v>
      </c>
      <c r="R680" s="216">
        <f>Q680*H680</f>
        <v>0</v>
      </c>
      <c r="S680" s="216">
        <v>0.32400000000000001</v>
      </c>
      <c r="T680" s="217">
        <f>S680*H680</f>
        <v>293.22000000000003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18" t="s">
        <v>154</v>
      </c>
      <c r="AT680" s="218" t="s">
        <v>149</v>
      </c>
      <c r="AU680" s="218" t="s">
        <v>21</v>
      </c>
      <c r="AY680" s="19" t="s">
        <v>147</v>
      </c>
      <c r="BE680" s="219">
        <f>IF(N680="základní",J680,0)</f>
        <v>0</v>
      </c>
      <c r="BF680" s="219">
        <f>IF(N680="snížená",J680,0)</f>
        <v>0</v>
      </c>
      <c r="BG680" s="219">
        <f>IF(N680="zákl. přenesená",J680,0)</f>
        <v>0</v>
      </c>
      <c r="BH680" s="219">
        <f>IF(N680="sníž. přenesená",J680,0)</f>
        <v>0</v>
      </c>
      <c r="BI680" s="219">
        <f>IF(N680="nulová",J680,0)</f>
        <v>0</v>
      </c>
      <c r="BJ680" s="19" t="s">
        <v>90</v>
      </c>
      <c r="BK680" s="219">
        <f>ROUND(I680*H680,2)</f>
        <v>0</v>
      </c>
      <c r="BL680" s="19" t="s">
        <v>154</v>
      </c>
      <c r="BM680" s="218" t="s">
        <v>877</v>
      </c>
    </row>
    <row r="681" s="2" customFormat="1">
      <c r="A681" s="41"/>
      <c r="B681" s="42"/>
      <c r="C681" s="43"/>
      <c r="D681" s="220" t="s">
        <v>156</v>
      </c>
      <c r="E681" s="43"/>
      <c r="F681" s="221" t="s">
        <v>878</v>
      </c>
      <c r="G681" s="43"/>
      <c r="H681" s="43"/>
      <c r="I681" s="222"/>
      <c r="J681" s="43"/>
      <c r="K681" s="43"/>
      <c r="L681" s="47"/>
      <c r="M681" s="223"/>
      <c r="N681" s="224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19" t="s">
        <v>156</v>
      </c>
      <c r="AU681" s="19" t="s">
        <v>21</v>
      </c>
    </row>
    <row r="682" s="13" customFormat="1">
      <c r="A682" s="13"/>
      <c r="B682" s="225"/>
      <c r="C682" s="226"/>
      <c r="D682" s="227" t="s">
        <v>158</v>
      </c>
      <c r="E682" s="228" t="s">
        <v>32</v>
      </c>
      <c r="F682" s="229" t="s">
        <v>879</v>
      </c>
      <c r="G682" s="226"/>
      <c r="H682" s="230">
        <v>905</v>
      </c>
      <c r="I682" s="231"/>
      <c r="J682" s="226"/>
      <c r="K682" s="226"/>
      <c r="L682" s="232"/>
      <c r="M682" s="233"/>
      <c r="N682" s="234"/>
      <c r="O682" s="234"/>
      <c r="P682" s="234"/>
      <c r="Q682" s="234"/>
      <c r="R682" s="234"/>
      <c r="S682" s="234"/>
      <c r="T682" s="23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6" t="s">
        <v>158</v>
      </c>
      <c r="AU682" s="236" t="s">
        <v>21</v>
      </c>
      <c r="AV682" s="13" t="s">
        <v>21</v>
      </c>
      <c r="AW682" s="13" t="s">
        <v>41</v>
      </c>
      <c r="AX682" s="13" t="s">
        <v>82</v>
      </c>
      <c r="AY682" s="236" t="s">
        <v>147</v>
      </c>
    </row>
    <row r="683" s="14" customFormat="1">
      <c r="A683" s="14"/>
      <c r="B683" s="237"/>
      <c r="C683" s="238"/>
      <c r="D683" s="227" t="s">
        <v>158</v>
      </c>
      <c r="E683" s="239" t="s">
        <v>32</v>
      </c>
      <c r="F683" s="240" t="s">
        <v>167</v>
      </c>
      <c r="G683" s="238"/>
      <c r="H683" s="239" t="s">
        <v>32</v>
      </c>
      <c r="I683" s="241"/>
      <c r="J683" s="238"/>
      <c r="K683" s="238"/>
      <c r="L683" s="242"/>
      <c r="M683" s="243"/>
      <c r="N683" s="244"/>
      <c r="O683" s="244"/>
      <c r="P683" s="244"/>
      <c r="Q683" s="244"/>
      <c r="R683" s="244"/>
      <c r="S683" s="244"/>
      <c r="T683" s="24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6" t="s">
        <v>158</v>
      </c>
      <c r="AU683" s="246" t="s">
        <v>21</v>
      </c>
      <c r="AV683" s="14" t="s">
        <v>90</v>
      </c>
      <c r="AW683" s="14" t="s">
        <v>41</v>
      </c>
      <c r="AX683" s="14" t="s">
        <v>82</v>
      </c>
      <c r="AY683" s="246" t="s">
        <v>147</v>
      </c>
    </row>
    <row r="684" s="15" customFormat="1">
      <c r="A684" s="15"/>
      <c r="B684" s="247"/>
      <c r="C684" s="248"/>
      <c r="D684" s="227" t="s">
        <v>158</v>
      </c>
      <c r="E684" s="249" t="s">
        <v>32</v>
      </c>
      <c r="F684" s="250" t="s">
        <v>161</v>
      </c>
      <c r="G684" s="248"/>
      <c r="H684" s="251">
        <v>905</v>
      </c>
      <c r="I684" s="252"/>
      <c r="J684" s="248"/>
      <c r="K684" s="248"/>
      <c r="L684" s="253"/>
      <c r="M684" s="254"/>
      <c r="N684" s="255"/>
      <c r="O684" s="255"/>
      <c r="P684" s="255"/>
      <c r="Q684" s="255"/>
      <c r="R684" s="255"/>
      <c r="S684" s="255"/>
      <c r="T684" s="256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57" t="s">
        <v>158</v>
      </c>
      <c r="AU684" s="257" t="s">
        <v>21</v>
      </c>
      <c r="AV684" s="15" t="s">
        <v>154</v>
      </c>
      <c r="AW684" s="15" t="s">
        <v>41</v>
      </c>
      <c r="AX684" s="15" t="s">
        <v>90</v>
      </c>
      <c r="AY684" s="257" t="s">
        <v>147</v>
      </c>
    </row>
    <row r="685" s="2" customFormat="1" ht="37.8" customHeight="1">
      <c r="A685" s="41"/>
      <c r="B685" s="42"/>
      <c r="C685" s="207" t="s">
        <v>880</v>
      </c>
      <c r="D685" s="207" t="s">
        <v>149</v>
      </c>
      <c r="E685" s="208" t="s">
        <v>881</v>
      </c>
      <c r="F685" s="209" t="s">
        <v>882</v>
      </c>
      <c r="G685" s="210" t="s">
        <v>206</v>
      </c>
      <c r="H685" s="211">
        <v>1180</v>
      </c>
      <c r="I685" s="212"/>
      <c r="J685" s="213">
        <f>ROUND(I685*H685,2)</f>
        <v>0</v>
      </c>
      <c r="K685" s="209" t="s">
        <v>153</v>
      </c>
      <c r="L685" s="47"/>
      <c r="M685" s="214" t="s">
        <v>32</v>
      </c>
      <c r="N685" s="215" t="s">
        <v>53</v>
      </c>
      <c r="O685" s="87"/>
      <c r="P685" s="216">
        <f>O685*H685</f>
        <v>0</v>
      </c>
      <c r="Q685" s="216">
        <v>0</v>
      </c>
      <c r="R685" s="216">
        <f>Q685*H685</f>
        <v>0</v>
      </c>
      <c r="S685" s="216">
        <v>0.19400000000000001</v>
      </c>
      <c r="T685" s="217">
        <f>S685*H685</f>
        <v>228.92000000000002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18" t="s">
        <v>154</v>
      </c>
      <c r="AT685" s="218" t="s">
        <v>149</v>
      </c>
      <c r="AU685" s="218" t="s">
        <v>21</v>
      </c>
      <c r="AY685" s="19" t="s">
        <v>147</v>
      </c>
      <c r="BE685" s="219">
        <f>IF(N685="základní",J685,0)</f>
        <v>0</v>
      </c>
      <c r="BF685" s="219">
        <f>IF(N685="snížená",J685,0)</f>
        <v>0</v>
      </c>
      <c r="BG685" s="219">
        <f>IF(N685="zákl. přenesená",J685,0)</f>
        <v>0</v>
      </c>
      <c r="BH685" s="219">
        <f>IF(N685="sníž. přenesená",J685,0)</f>
        <v>0</v>
      </c>
      <c r="BI685" s="219">
        <f>IF(N685="nulová",J685,0)</f>
        <v>0</v>
      </c>
      <c r="BJ685" s="19" t="s">
        <v>90</v>
      </c>
      <c r="BK685" s="219">
        <f>ROUND(I685*H685,2)</f>
        <v>0</v>
      </c>
      <c r="BL685" s="19" t="s">
        <v>154</v>
      </c>
      <c r="BM685" s="218" t="s">
        <v>883</v>
      </c>
    </row>
    <row r="686" s="2" customFormat="1">
      <c r="A686" s="41"/>
      <c r="B686" s="42"/>
      <c r="C686" s="43"/>
      <c r="D686" s="220" t="s">
        <v>156</v>
      </c>
      <c r="E686" s="43"/>
      <c r="F686" s="221" t="s">
        <v>884</v>
      </c>
      <c r="G686" s="43"/>
      <c r="H686" s="43"/>
      <c r="I686" s="222"/>
      <c r="J686" s="43"/>
      <c r="K686" s="43"/>
      <c r="L686" s="47"/>
      <c r="M686" s="223"/>
      <c r="N686" s="224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19" t="s">
        <v>156</v>
      </c>
      <c r="AU686" s="19" t="s">
        <v>21</v>
      </c>
    </row>
    <row r="687" s="13" customFormat="1">
      <c r="A687" s="13"/>
      <c r="B687" s="225"/>
      <c r="C687" s="226"/>
      <c r="D687" s="227" t="s">
        <v>158</v>
      </c>
      <c r="E687" s="228" t="s">
        <v>32</v>
      </c>
      <c r="F687" s="229" t="s">
        <v>885</v>
      </c>
      <c r="G687" s="226"/>
      <c r="H687" s="230">
        <v>1180</v>
      </c>
      <c r="I687" s="231"/>
      <c r="J687" s="226"/>
      <c r="K687" s="226"/>
      <c r="L687" s="232"/>
      <c r="M687" s="233"/>
      <c r="N687" s="234"/>
      <c r="O687" s="234"/>
      <c r="P687" s="234"/>
      <c r="Q687" s="234"/>
      <c r="R687" s="234"/>
      <c r="S687" s="234"/>
      <c r="T687" s="23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6" t="s">
        <v>158</v>
      </c>
      <c r="AU687" s="236" t="s">
        <v>21</v>
      </c>
      <c r="AV687" s="13" t="s">
        <v>21</v>
      </c>
      <c r="AW687" s="13" t="s">
        <v>41</v>
      </c>
      <c r="AX687" s="13" t="s">
        <v>82</v>
      </c>
      <c r="AY687" s="236" t="s">
        <v>147</v>
      </c>
    </row>
    <row r="688" s="14" customFormat="1">
      <c r="A688" s="14"/>
      <c r="B688" s="237"/>
      <c r="C688" s="238"/>
      <c r="D688" s="227" t="s">
        <v>158</v>
      </c>
      <c r="E688" s="239" t="s">
        <v>32</v>
      </c>
      <c r="F688" s="240" t="s">
        <v>886</v>
      </c>
      <c r="G688" s="238"/>
      <c r="H688" s="239" t="s">
        <v>32</v>
      </c>
      <c r="I688" s="241"/>
      <c r="J688" s="238"/>
      <c r="K688" s="238"/>
      <c r="L688" s="242"/>
      <c r="M688" s="243"/>
      <c r="N688" s="244"/>
      <c r="O688" s="244"/>
      <c r="P688" s="244"/>
      <c r="Q688" s="244"/>
      <c r="R688" s="244"/>
      <c r="S688" s="244"/>
      <c r="T688" s="24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6" t="s">
        <v>158</v>
      </c>
      <c r="AU688" s="246" t="s">
        <v>21</v>
      </c>
      <c r="AV688" s="14" t="s">
        <v>90</v>
      </c>
      <c r="AW688" s="14" t="s">
        <v>41</v>
      </c>
      <c r="AX688" s="14" t="s">
        <v>82</v>
      </c>
      <c r="AY688" s="246" t="s">
        <v>147</v>
      </c>
    </row>
    <row r="689" s="15" customFormat="1">
      <c r="A689" s="15"/>
      <c r="B689" s="247"/>
      <c r="C689" s="248"/>
      <c r="D689" s="227" t="s">
        <v>158</v>
      </c>
      <c r="E689" s="249" t="s">
        <v>32</v>
      </c>
      <c r="F689" s="250" t="s">
        <v>161</v>
      </c>
      <c r="G689" s="248"/>
      <c r="H689" s="251">
        <v>1180</v>
      </c>
      <c r="I689" s="252"/>
      <c r="J689" s="248"/>
      <c r="K689" s="248"/>
      <c r="L689" s="253"/>
      <c r="M689" s="254"/>
      <c r="N689" s="255"/>
      <c r="O689" s="255"/>
      <c r="P689" s="255"/>
      <c r="Q689" s="255"/>
      <c r="R689" s="255"/>
      <c r="S689" s="255"/>
      <c r="T689" s="256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57" t="s">
        <v>158</v>
      </c>
      <c r="AU689" s="257" t="s">
        <v>21</v>
      </c>
      <c r="AV689" s="15" t="s">
        <v>154</v>
      </c>
      <c r="AW689" s="15" t="s">
        <v>41</v>
      </c>
      <c r="AX689" s="15" t="s">
        <v>90</v>
      </c>
      <c r="AY689" s="257" t="s">
        <v>147</v>
      </c>
    </row>
    <row r="690" s="2" customFormat="1" ht="33" customHeight="1">
      <c r="A690" s="41"/>
      <c r="B690" s="42"/>
      <c r="C690" s="207" t="s">
        <v>887</v>
      </c>
      <c r="D690" s="207" t="s">
        <v>149</v>
      </c>
      <c r="E690" s="208" t="s">
        <v>888</v>
      </c>
      <c r="F690" s="209" t="s">
        <v>889</v>
      </c>
      <c r="G690" s="210" t="s">
        <v>152</v>
      </c>
      <c r="H690" s="211">
        <v>8352</v>
      </c>
      <c r="I690" s="212"/>
      <c r="J690" s="213">
        <f>ROUND(I690*H690,2)</f>
        <v>0</v>
      </c>
      <c r="K690" s="209" t="s">
        <v>153</v>
      </c>
      <c r="L690" s="47"/>
      <c r="M690" s="214" t="s">
        <v>32</v>
      </c>
      <c r="N690" s="215" t="s">
        <v>53</v>
      </c>
      <c r="O690" s="87"/>
      <c r="P690" s="216">
        <f>O690*H690</f>
        <v>0</v>
      </c>
      <c r="Q690" s="216">
        <v>0</v>
      </c>
      <c r="R690" s="216">
        <f>Q690*H690</f>
        <v>0</v>
      </c>
      <c r="S690" s="216">
        <v>0.02</v>
      </c>
      <c r="T690" s="217">
        <f>S690*H690</f>
        <v>167.03999999999999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18" t="s">
        <v>154</v>
      </c>
      <c r="AT690" s="218" t="s">
        <v>149</v>
      </c>
      <c r="AU690" s="218" t="s">
        <v>21</v>
      </c>
      <c r="AY690" s="19" t="s">
        <v>147</v>
      </c>
      <c r="BE690" s="219">
        <f>IF(N690="základní",J690,0)</f>
        <v>0</v>
      </c>
      <c r="BF690" s="219">
        <f>IF(N690="snížená",J690,0)</f>
        <v>0</v>
      </c>
      <c r="BG690" s="219">
        <f>IF(N690="zákl. přenesená",J690,0)</f>
        <v>0</v>
      </c>
      <c r="BH690" s="219">
        <f>IF(N690="sníž. přenesená",J690,0)</f>
        <v>0</v>
      </c>
      <c r="BI690" s="219">
        <f>IF(N690="nulová",J690,0)</f>
        <v>0</v>
      </c>
      <c r="BJ690" s="19" t="s">
        <v>90</v>
      </c>
      <c r="BK690" s="219">
        <f>ROUND(I690*H690,2)</f>
        <v>0</v>
      </c>
      <c r="BL690" s="19" t="s">
        <v>154</v>
      </c>
      <c r="BM690" s="218" t="s">
        <v>890</v>
      </c>
    </row>
    <row r="691" s="2" customFormat="1">
      <c r="A691" s="41"/>
      <c r="B691" s="42"/>
      <c r="C691" s="43"/>
      <c r="D691" s="220" t="s">
        <v>156</v>
      </c>
      <c r="E691" s="43"/>
      <c r="F691" s="221" t="s">
        <v>891</v>
      </c>
      <c r="G691" s="43"/>
      <c r="H691" s="43"/>
      <c r="I691" s="222"/>
      <c r="J691" s="43"/>
      <c r="K691" s="43"/>
      <c r="L691" s="47"/>
      <c r="M691" s="223"/>
      <c r="N691" s="224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19" t="s">
        <v>156</v>
      </c>
      <c r="AU691" s="19" t="s">
        <v>21</v>
      </c>
    </row>
    <row r="692" s="13" customFormat="1">
      <c r="A692" s="13"/>
      <c r="B692" s="225"/>
      <c r="C692" s="226"/>
      <c r="D692" s="227" t="s">
        <v>158</v>
      </c>
      <c r="E692" s="228" t="s">
        <v>32</v>
      </c>
      <c r="F692" s="229" t="s">
        <v>892</v>
      </c>
      <c r="G692" s="226"/>
      <c r="H692" s="230">
        <v>8352</v>
      </c>
      <c r="I692" s="231"/>
      <c r="J692" s="226"/>
      <c r="K692" s="226"/>
      <c r="L692" s="232"/>
      <c r="M692" s="233"/>
      <c r="N692" s="234"/>
      <c r="O692" s="234"/>
      <c r="P692" s="234"/>
      <c r="Q692" s="234"/>
      <c r="R692" s="234"/>
      <c r="S692" s="234"/>
      <c r="T692" s="23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6" t="s">
        <v>158</v>
      </c>
      <c r="AU692" s="236" t="s">
        <v>21</v>
      </c>
      <c r="AV692" s="13" t="s">
        <v>21</v>
      </c>
      <c r="AW692" s="13" t="s">
        <v>41</v>
      </c>
      <c r="AX692" s="13" t="s">
        <v>82</v>
      </c>
      <c r="AY692" s="236" t="s">
        <v>147</v>
      </c>
    </row>
    <row r="693" s="14" customFormat="1">
      <c r="A693" s="14"/>
      <c r="B693" s="237"/>
      <c r="C693" s="238"/>
      <c r="D693" s="227" t="s">
        <v>158</v>
      </c>
      <c r="E693" s="239" t="s">
        <v>32</v>
      </c>
      <c r="F693" s="240" t="s">
        <v>167</v>
      </c>
      <c r="G693" s="238"/>
      <c r="H693" s="239" t="s">
        <v>32</v>
      </c>
      <c r="I693" s="241"/>
      <c r="J693" s="238"/>
      <c r="K693" s="238"/>
      <c r="L693" s="242"/>
      <c r="M693" s="243"/>
      <c r="N693" s="244"/>
      <c r="O693" s="244"/>
      <c r="P693" s="244"/>
      <c r="Q693" s="244"/>
      <c r="R693" s="244"/>
      <c r="S693" s="244"/>
      <c r="T693" s="24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6" t="s">
        <v>158</v>
      </c>
      <c r="AU693" s="246" t="s">
        <v>21</v>
      </c>
      <c r="AV693" s="14" t="s">
        <v>90</v>
      </c>
      <c r="AW693" s="14" t="s">
        <v>41</v>
      </c>
      <c r="AX693" s="14" t="s">
        <v>82</v>
      </c>
      <c r="AY693" s="246" t="s">
        <v>147</v>
      </c>
    </row>
    <row r="694" s="15" customFormat="1">
      <c r="A694" s="15"/>
      <c r="B694" s="247"/>
      <c r="C694" s="248"/>
      <c r="D694" s="227" t="s">
        <v>158</v>
      </c>
      <c r="E694" s="249" t="s">
        <v>32</v>
      </c>
      <c r="F694" s="250" t="s">
        <v>161</v>
      </c>
      <c r="G694" s="248"/>
      <c r="H694" s="251">
        <v>8352</v>
      </c>
      <c r="I694" s="252"/>
      <c r="J694" s="248"/>
      <c r="K694" s="248"/>
      <c r="L694" s="253"/>
      <c r="M694" s="254"/>
      <c r="N694" s="255"/>
      <c r="O694" s="255"/>
      <c r="P694" s="255"/>
      <c r="Q694" s="255"/>
      <c r="R694" s="255"/>
      <c r="S694" s="255"/>
      <c r="T694" s="256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57" t="s">
        <v>158</v>
      </c>
      <c r="AU694" s="257" t="s">
        <v>21</v>
      </c>
      <c r="AV694" s="15" t="s">
        <v>154</v>
      </c>
      <c r="AW694" s="15" t="s">
        <v>41</v>
      </c>
      <c r="AX694" s="15" t="s">
        <v>90</v>
      </c>
      <c r="AY694" s="257" t="s">
        <v>147</v>
      </c>
    </row>
    <row r="695" s="2" customFormat="1" ht="37.8" customHeight="1">
      <c r="A695" s="41"/>
      <c r="B695" s="42"/>
      <c r="C695" s="207" t="s">
        <v>893</v>
      </c>
      <c r="D695" s="207" t="s">
        <v>149</v>
      </c>
      <c r="E695" s="208" t="s">
        <v>894</v>
      </c>
      <c r="F695" s="209" t="s">
        <v>895</v>
      </c>
      <c r="G695" s="210" t="s">
        <v>152</v>
      </c>
      <c r="H695" s="211">
        <v>1291</v>
      </c>
      <c r="I695" s="212"/>
      <c r="J695" s="213">
        <f>ROUND(I695*H695,2)</f>
        <v>0</v>
      </c>
      <c r="K695" s="209" t="s">
        <v>153</v>
      </c>
      <c r="L695" s="47"/>
      <c r="M695" s="214" t="s">
        <v>32</v>
      </c>
      <c r="N695" s="215" t="s">
        <v>53</v>
      </c>
      <c r="O695" s="87"/>
      <c r="P695" s="216">
        <f>O695*H695</f>
        <v>0</v>
      </c>
      <c r="Q695" s="216">
        <v>0</v>
      </c>
      <c r="R695" s="216">
        <f>Q695*H695</f>
        <v>0</v>
      </c>
      <c r="S695" s="216">
        <v>0.126</v>
      </c>
      <c r="T695" s="217">
        <f>S695*H695</f>
        <v>162.666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18" t="s">
        <v>154</v>
      </c>
      <c r="AT695" s="218" t="s">
        <v>149</v>
      </c>
      <c r="AU695" s="218" t="s">
        <v>21</v>
      </c>
      <c r="AY695" s="19" t="s">
        <v>147</v>
      </c>
      <c r="BE695" s="219">
        <f>IF(N695="základní",J695,0)</f>
        <v>0</v>
      </c>
      <c r="BF695" s="219">
        <f>IF(N695="snížená",J695,0)</f>
        <v>0</v>
      </c>
      <c r="BG695" s="219">
        <f>IF(N695="zákl. přenesená",J695,0)</f>
        <v>0</v>
      </c>
      <c r="BH695" s="219">
        <f>IF(N695="sníž. přenesená",J695,0)</f>
        <v>0</v>
      </c>
      <c r="BI695" s="219">
        <f>IF(N695="nulová",J695,0)</f>
        <v>0</v>
      </c>
      <c r="BJ695" s="19" t="s">
        <v>90</v>
      </c>
      <c r="BK695" s="219">
        <f>ROUND(I695*H695,2)</f>
        <v>0</v>
      </c>
      <c r="BL695" s="19" t="s">
        <v>154</v>
      </c>
      <c r="BM695" s="218" t="s">
        <v>896</v>
      </c>
    </row>
    <row r="696" s="2" customFormat="1">
      <c r="A696" s="41"/>
      <c r="B696" s="42"/>
      <c r="C696" s="43"/>
      <c r="D696" s="220" t="s">
        <v>156</v>
      </c>
      <c r="E696" s="43"/>
      <c r="F696" s="221" t="s">
        <v>897</v>
      </c>
      <c r="G696" s="43"/>
      <c r="H696" s="43"/>
      <c r="I696" s="222"/>
      <c r="J696" s="43"/>
      <c r="K696" s="43"/>
      <c r="L696" s="47"/>
      <c r="M696" s="223"/>
      <c r="N696" s="224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19" t="s">
        <v>156</v>
      </c>
      <c r="AU696" s="19" t="s">
        <v>21</v>
      </c>
    </row>
    <row r="697" s="13" customFormat="1">
      <c r="A697" s="13"/>
      <c r="B697" s="225"/>
      <c r="C697" s="226"/>
      <c r="D697" s="227" t="s">
        <v>158</v>
      </c>
      <c r="E697" s="228" t="s">
        <v>32</v>
      </c>
      <c r="F697" s="229" t="s">
        <v>509</v>
      </c>
      <c r="G697" s="226"/>
      <c r="H697" s="230">
        <v>1291</v>
      </c>
      <c r="I697" s="231"/>
      <c r="J697" s="226"/>
      <c r="K697" s="226"/>
      <c r="L697" s="232"/>
      <c r="M697" s="233"/>
      <c r="N697" s="234"/>
      <c r="O697" s="234"/>
      <c r="P697" s="234"/>
      <c r="Q697" s="234"/>
      <c r="R697" s="234"/>
      <c r="S697" s="234"/>
      <c r="T697" s="23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6" t="s">
        <v>158</v>
      </c>
      <c r="AU697" s="236" t="s">
        <v>21</v>
      </c>
      <c r="AV697" s="13" t="s">
        <v>21</v>
      </c>
      <c r="AW697" s="13" t="s">
        <v>41</v>
      </c>
      <c r="AX697" s="13" t="s">
        <v>82</v>
      </c>
      <c r="AY697" s="236" t="s">
        <v>147</v>
      </c>
    </row>
    <row r="698" s="14" customFormat="1">
      <c r="A698" s="14"/>
      <c r="B698" s="237"/>
      <c r="C698" s="238"/>
      <c r="D698" s="227" t="s">
        <v>158</v>
      </c>
      <c r="E698" s="239" t="s">
        <v>32</v>
      </c>
      <c r="F698" s="240" t="s">
        <v>167</v>
      </c>
      <c r="G698" s="238"/>
      <c r="H698" s="239" t="s">
        <v>32</v>
      </c>
      <c r="I698" s="241"/>
      <c r="J698" s="238"/>
      <c r="K698" s="238"/>
      <c r="L698" s="242"/>
      <c r="M698" s="243"/>
      <c r="N698" s="244"/>
      <c r="O698" s="244"/>
      <c r="P698" s="244"/>
      <c r="Q698" s="244"/>
      <c r="R698" s="244"/>
      <c r="S698" s="244"/>
      <c r="T698" s="24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6" t="s">
        <v>158</v>
      </c>
      <c r="AU698" s="246" t="s">
        <v>21</v>
      </c>
      <c r="AV698" s="14" t="s">
        <v>90</v>
      </c>
      <c r="AW698" s="14" t="s">
        <v>41</v>
      </c>
      <c r="AX698" s="14" t="s">
        <v>82</v>
      </c>
      <c r="AY698" s="246" t="s">
        <v>147</v>
      </c>
    </row>
    <row r="699" s="15" customFormat="1">
      <c r="A699" s="15"/>
      <c r="B699" s="247"/>
      <c r="C699" s="248"/>
      <c r="D699" s="227" t="s">
        <v>158</v>
      </c>
      <c r="E699" s="249" t="s">
        <v>32</v>
      </c>
      <c r="F699" s="250" t="s">
        <v>161</v>
      </c>
      <c r="G699" s="248"/>
      <c r="H699" s="251">
        <v>1291</v>
      </c>
      <c r="I699" s="252"/>
      <c r="J699" s="248"/>
      <c r="K699" s="248"/>
      <c r="L699" s="253"/>
      <c r="M699" s="254"/>
      <c r="N699" s="255"/>
      <c r="O699" s="255"/>
      <c r="P699" s="255"/>
      <c r="Q699" s="255"/>
      <c r="R699" s="255"/>
      <c r="S699" s="255"/>
      <c r="T699" s="256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57" t="s">
        <v>158</v>
      </c>
      <c r="AU699" s="257" t="s">
        <v>21</v>
      </c>
      <c r="AV699" s="15" t="s">
        <v>154</v>
      </c>
      <c r="AW699" s="15" t="s">
        <v>41</v>
      </c>
      <c r="AX699" s="15" t="s">
        <v>90</v>
      </c>
      <c r="AY699" s="257" t="s">
        <v>147</v>
      </c>
    </row>
    <row r="700" s="2" customFormat="1" ht="33" customHeight="1">
      <c r="A700" s="41"/>
      <c r="B700" s="42"/>
      <c r="C700" s="207" t="s">
        <v>898</v>
      </c>
      <c r="D700" s="207" t="s">
        <v>149</v>
      </c>
      <c r="E700" s="208" t="s">
        <v>899</v>
      </c>
      <c r="F700" s="209" t="s">
        <v>900</v>
      </c>
      <c r="G700" s="210" t="s">
        <v>617</v>
      </c>
      <c r="H700" s="211">
        <v>16</v>
      </c>
      <c r="I700" s="212"/>
      <c r="J700" s="213">
        <f>ROUND(I700*H700,2)</f>
        <v>0</v>
      </c>
      <c r="K700" s="209" t="s">
        <v>153</v>
      </c>
      <c r="L700" s="47"/>
      <c r="M700" s="214" t="s">
        <v>32</v>
      </c>
      <c r="N700" s="215" t="s">
        <v>53</v>
      </c>
      <c r="O700" s="87"/>
      <c r="P700" s="216">
        <f>O700*H700</f>
        <v>0</v>
      </c>
      <c r="Q700" s="216">
        <v>0</v>
      </c>
      <c r="R700" s="216">
        <f>Q700*H700</f>
        <v>0</v>
      </c>
      <c r="S700" s="216">
        <v>0.082000000000000003</v>
      </c>
      <c r="T700" s="217">
        <f>S700*H700</f>
        <v>1.3120000000000001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18" t="s">
        <v>154</v>
      </c>
      <c r="AT700" s="218" t="s">
        <v>149</v>
      </c>
      <c r="AU700" s="218" t="s">
        <v>21</v>
      </c>
      <c r="AY700" s="19" t="s">
        <v>147</v>
      </c>
      <c r="BE700" s="219">
        <f>IF(N700="základní",J700,0)</f>
        <v>0</v>
      </c>
      <c r="BF700" s="219">
        <f>IF(N700="snížená",J700,0)</f>
        <v>0</v>
      </c>
      <c r="BG700" s="219">
        <f>IF(N700="zákl. přenesená",J700,0)</f>
        <v>0</v>
      </c>
      <c r="BH700" s="219">
        <f>IF(N700="sníž. přenesená",J700,0)</f>
        <v>0</v>
      </c>
      <c r="BI700" s="219">
        <f>IF(N700="nulová",J700,0)</f>
        <v>0</v>
      </c>
      <c r="BJ700" s="19" t="s">
        <v>90</v>
      </c>
      <c r="BK700" s="219">
        <f>ROUND(I700*H700,2)</f>
        <v>0</v>
      </c>
      <c r="BL700" s="19" t="s">
        <v>154</v>
      </c>
      <c r="BM700" s="218" t="s">
        <v>901</v>
      </c>
    </row>
    <row r="701" s="2" customFormat="1">
      <c r="A701" s="41"/>
      <c r="B701" s="42"/>
      <c r="C701" s="43"/>
      <c r="D701" s="220" t="s">
        <v>156</v>
      </c>
      <c r="E701" s="43"/>
      <c r="F701" s="221" t="s">
        <v>902</v>
      </c>
      <c r="G701" s="43"/>
      <c r="H701" s="43"/>
      <c r="I701" s="222"/>
      <c r="J701" s="43"/>
      <c r="K701" s="43"/>
      <c r="L701" s="47"/>
      <c r="M701" s="223"/>
      <c r="N701" s="224"/>
      <c r="O701" s="87"/>
      <c r="P701" s="87"/>
      <c r="Q701" s="87"/>
      <c r="R701" s="87"/>
      <c r="S701" s="87"/>
      <c r="T701" s="88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19" t="s">
        <v>156</v>
      </c>
      <c r="AU701" s="19" t="s">
        <v>21</v>
      </c>
    </row>
    <row r="702" s="13" customFormat="1">
      <c r="A702" s="13"/>
      <c r="B702" s="225"/>
      <c r="C702" s="226"/>
      <c r="D702" s="227" t="s">
        <v>158</v>
      </c>
      <c r="E702" s="228" t="s">
        <v>32</v>
      </c>
      <c r="F702" s="229" t="s">
        <v>903</v>
      </c>
      <c r="G702" s="226"/>
      <c r="H702" s="230">
        <v>16</v>
      </c>
      <c r="I702" s="231"/>
      <c r="J702" s="226"/>
      <c r="K702" s="226"/>
      <c r="L702" s="232"/>
      <c r="M702" s="233"/>
      <c r="N702" s="234"/>
      <c r="O702" s="234"/>
      <c r="P702" s="234"/>
      <c r="Q702" s="234"/>
      <c r="R702" s="234"/>
      <c r="S702" s="234"/>
      <c r="T702" s="23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6" t="s">
        <v>158</v>
      </c>
      <c r="AU702" s="236" t="s">
        <v>21</v>
      </c>
      <c r="AV702" s="13" t="s">
        <v>21</v>
      </c>
      <c r="AW702" s="13" t="s">
        <v>41</v>
      </c>
      <c r="AX702" s="13" t="s">
        <v>82</v>
      </c>
      <c r="AY702" s="236" t="s">
        <v>147</v>
      </c>
    </row>
    <row r="703" s="14" customFormat="1">
      <c r="A703" s="14"/>
      <c r="B703" s="237"/>
      <c r="C703" s="238"/>
      <c r="D703" s="227" t="s">
        <v>158</v>
      </c>
      <c r="E703" s="239" t="s">
        <v>32</v>
      </c>
      <c r="F703" s="240" t="s">
        <v>167</v>
      </c>
      <c r="G703" s="238"/>
      <c r="H703" s="239" t="s">
        <v>32</v>
      </c>
      <c r="I703" s="241"/>
      <c r="J703" s="238"/>
      <c r="K703" s="238"/>
      <c r="L703" s="242"/>
      <c r="M703" s="243"/>
      <c r="N703" s="244"/>
      <c r="O703" s="244"/>
      <c r="P703" s="244"/>
      <c r="Q703" s="244"/>
      <c r="R703" s="244"/>
      <c r="S703" s="244"/>
      <c r="T703" s="24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6" t="s">
        <v>158</v>
      </c>
      <c r="AU703" s="246" t="s">
        <v>21</v>
      </c>
      <c r="AV703" s="14" t="s">
        <v>90</v>
      </c>
      <c r="AW703" s="14" t="s">
        <v>41</v>
      </c>
      <c r="AX703" s="14" t="s">
        <v>82</v>
      </c>
      <c r="AY703" s="246" t="s">
        <v>147</v>
      </c>
    </row>
    <row r="704" s="15" customFormat="1">
      <c r="A704" s="15"/>
      <c r="B704" s="247"/>
      <c r="C704" s="248"/>
      <c r="D704" s="227" t="s">
        <v>158</v>
      </c>
      <c r="E704" s="249" t="s">
        <v>32</v>
      </c>
      <c r="F704" s="250" t="s">
        <v>161</v>
      </c>
      <c r="G704" s="248"/>
      <c r="H704" s="251">
        <v>16</v>
      </c>
      <c r="I704" s="252"/>
      <c r="J704" s="248"/>
      <c r="K704" s="248"/>
      <c r="L704" s="253"/>
      <c r="M704" s="254"/>
      <c r="N704" s="255"/>
      <c r="O704" s="255"/>
      <c r="P704" s="255"/>
      <c r="Q704" s="255"/>
      <c r="R704" s="255"/>
      <c r="S704" s="255"/>
      <c r="T704" s="256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57" t="s">
        <v>158</v>
      </c>
      <c r="AU704" s="257" t="s">
        <v>21</v>
      </c>
      <c r="AV704" s="15" t="s">
        <v>154</v>
      </c>
      <c r="AW704" s="15" t="s">
        <v>41</v>
      </c>
      <c r="AX704" s="15" t="s">
        <v>90</v>
      </c>
      <c r="AY704" s="257" t="s">
        <v>147</v>
      </c>
    </row>
    <row r="705" s="2" customFormat="1" ht="24.15" customHeight="1">
      <c r="A705" s="41"/>
      <c r="B705" s="42"/>
      <c r="C705" s="207" t="s">
        <v>904</v>
      </c>
      <c r="D705" s="207" t="s">
        <v>149</v>
      </c>
      <c r="E705" s="208" t="s">
        <v>905</v>
      </c>
      <c r="F705" s="209" t="s">
        <v>906</v>
      </c>
      <c r="G705" s="210" t="s">
        <v>617</v>
      </c>
      <c r="H705" s="211">
        <v>16</v>
      </c>
      <c r="I705" s="212"/>
      <c r="J705" s="213">
        <f>ROUND(I705*H705,2)</f>
        <v>0</v>
      </c>
      <c r="K705" s="209" t="s">
        <v>153</v>
      </c>
      <c r="L705" s="47"/>
      <c r="M705" s="214" t="s">
        <v>32</v>
      </c>
      <c r="N705" s="215" t="s">
        <v>53</v>
      </c>
      <c r="O705" s="87"/>
      <c r="P705" s="216">
        <f>O705*H705</f>
        <v>0</v>
      </c>
      <c r="Q705" s="216">
        <v>0</v>
      </c>
      <c r="R705" s="216">
        <f>Q705*H705</f>
        <v>0</v>
      </c>
      <c r="S705" s="216">
        <v>0.0040000000000000001</v>
      </c>
      <c r="T705" s="217">
        <f>S705*H705</f>
        <v>0.064000000000000001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18" t="s">
        <v>154</v>
      </c>
      <c r="AT705" s="218" t="s">
        <v>149</v>
      </c>
      <c r="AU705" s="218" t="s">
        <v>21</v>
      </c>
      <c r="AY705" s="19" t="s">
        <v>147</v>
      </c>
      <c r="BE705" s="219">
        <f>IF(N705="základní",J705,0)</f>
        <v>0</v>
      </c>
      <c r="BF705" s="219">
        <f>IF(N705="snížená",J705,0)</f>
        <v>0</v>
      </c>
      <c r="BG705" s="219">
        <f>IF(N705="zákl. přenesená",J705,0)</f>
        <v>0</v>
      </c>
      <c r="BH705" s="219">
        <f>IF(N705="sníž. přenesená",J705,0)</f>
        <v>0</v>
      </c>
      <c r="BI705" s="219">
        <f>IF(N705="nulová",J705,0)</f>
        <v>0</v>
      </c>
      <c r="BJ705" s="19" t="s">
        <v>90</v>
      </c>
      <c r="BK705" s="219">
        <f>ROUND(I705*H705,2)</f>
        <v>0</v>
      </c>
      <c r="BL705" s="19" t="s">
        <v>154</v>
      </c>
      <c r="BM705" s="218" t="s">
        <v>907</v>
      </c>
    </row>
    <row r="706" s="2" customFormat="1">
      <c r="A706" s="41"/>
      <c r="B706" s="42"/>
      <c r="C706" s="43"/>
      <c r="D706" s="220" t="s">
        <v>156</v>
      </c>
      <c r="E706" s="43"/>
      <c r="F706" s="221" t="s">
        <v>908</v>
      </c>
      <c r="G706" s="43"/>
      <c r="H706" s="43"/>
      <c r="I706" s="222"/>
      <c r="J706" s="43"/>
      <c r="K706" s="43"/>
      <c r="L706" s="47"/>
      <c r="M706" s="223"/>
      <c r="N706" s="224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19" t="s">
        <v>156</v>
      </c>
      <c r="AU706" s="19" t="s">
        <v>21</v>
      </c>
    </row>
    <row r="707" s="13" customFormat="1">
      <c r="A707" s="13"/>
      <c r="B707" s="225"/>
      <c r="C707" s="226"/>
      <c r="D707" s="227" t="s">
        <v>158</v>
      </c>
      <c r="E707" s="228" t="s">
        <v>32</v>
      </c>
      <c r="F707" s="229" t="s">
        <v>903</v>
      </c>
      <c r="G707" s="226"/>
      <c r="H707" s="230">
        <v>16</v>
      </c>
      <c r="I707" s="231"/>
      <c r="J707" s="226"/>
      <c r="K707" s="226"/>
      <c r="L707" s="232"/>
      <c r="M707" s="233"/>
      <c r="N707" s="234"/>
      <c r="O707" s="234"/>
      <c r="P707" s="234"/>
      <c r="Q707" s="234"/>
      <c r="R707" s="234"/>
      <c r="S707" s="234"/>
      <c r="T707" s="23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6" t="s">
        <v>158</v>
      </c>
      <c r="AU707" s="236" t="s">
        <v>21</v>
      </c>
      <c r="AV707" s="13" t="s">
        <v>21</v>
      </c>
      <c r="AW707" s="13" t="s">
        <v>41</v>
      </c>
      <c r="AX707" s="13" t="s">
        <v>82</v>
      </c>
      <c r="AY707" s="236" t="s">
        <v>147</v>
      </c>
    </row>
    <row r="708" s="14" customFormat="1">
      <c r="A708" s="14"/>
      <c r="B708" s="237"/>
      <c r="C708" s="238"/>
      <c r="D708" s="227" t="s">
        <v>158</v>
      </c>
      <c r="E708" s="239" t="s">
        <v>32</v>
      </c>
      <c r="F708" s="240" t="s">
        <v>349</v>
      </c>
      <c r="G708" s="238"/>
      <c r="H708" s="239" t="s">
        <v>32</v>
      </c>
      <c r="I708" s="241"/>
      <c r="J708" s="238"/>
      <c r="K708" s="238"/>
      <c r="L708" s="242"/>
      <c r="M708" s="243"/>
      <c r="N708" s="244"/>
      <c r="O708" s="244"/>
      <c r="P708" s="244"/>
      <c r="Q708" s="244"/>
      <c r="R708" s="244"/>
      <c r="S708" s="244"/>
      <c r="T708" s="24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6" t="s">
        <v>158</v>
      </c>
      <c r="AU708" s="246" t="s">
        <v>21</v>
      </c>
      <c r="AV708" s="14" t="s">
        <v>90</v>
      </c>
      <c r="AW708" s="14" t="s">
        <v>41</v>
      </c>
      <c r="AX708" s="14" t="s">
        <v>82</v>
      </c>
      <c r="AY708" s="246" t="s">
        <v>147</v>
      </c>
    </row>
    <row r="709" s="15" customFormat="1">
      <c r="A709" s="15"/>
      <c r="B709" s="247"/>
      <c r="C709" s="248"/>
      <c r="D709" s="227" t="s">
        <v>158</v>
      </c>
      <c r="E709" s="249" t="s">
        <v>32</v>
      </c>
      <c r="F709" s="250" t="s">
        <v>161</v>
      </c>
      <c r="G709" s="248"/>
      <c r="H709" s="251">
        <v>16</v>
      </c>
      <c r="I709" s="252"/>
      <c r="J709" s="248"/>
      <c r="K709" s="248"/>
      <c r="L709" s="253"/>
      <c r="M709" s="254"/>
      <c r="N709" s="255"/>
      <c r="O709" s="255"/>
      <c r="P709" s="255"/>
      <c r="Q709" s="255"/>
      <c r="R709" s="255"/>
      <c r="S709" s="255"/>
      <c r="T709" s="256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57" t="s">
        <v>158</v>
      </c>
      <c r="AU709" s="257" t="s">
        <v>21</v>
      </c>
      <c r="AV709" s="15" t="s">
        <v>154</v>
      </c>
      <c r="AW709" s="15" t="s">
        <v>41</v>
      </c>
      <c r="AX709" s="15" t="s">
        <v>90</v>
      </c>
      <c r="AY709" s="257" t="s">
        <v>147</v>
      </c>
    </row>
    <row r="710" s="2" customFormat="1" ht="24.15" customHeight="1">
      <c r="A710" s="41"/>
      <c r="B710" s="42"/>
      <c r="C710" s="207" t="s">
        <v>909</v>
      </c>
      <c r="D710" s="207" t="s">
        <v>149</v>
      </c>
      <c r="E710" s="208" t="s">
        <v>910</v>
      </c>
      <c r="F710" s="209" t="s">
        <v>911</v>
      </c>
      <c r="G710" s="210" t="s">
        <v>206</v>
      </c>
      <c r="H710" s="211">
        <v>6.5</v>
      </c>
      <c r="I710" s="212"/>
      <c r="J710" s="213">
        <f>ROUND(I710*H710,2)</f>
        <v>0</v>
      </c>
      <c r="K710" s="209" t="s">
        <v>153</v>
      </c>
      <c r="L710" s="47"/>
      <c r="M710" s="214" t="s">
        <v>32</v>
      </c>
      <c r="N710" s="215" t="s">
        <v>53</v>
      </c>
      <c r="O710" s="87"/>
      <c r="P710" s="216">
        <f>O710*H710</f>
        <v>0</v>
      </c>
      <c r="Q710" s="216">
        <v>0</v>
      </c>
      <c r="R710" s="216">
        <f>Q710*H710</f>
        <v>0</v>
      </c>
      <c r="S710" s="216">
        <v>2.0550000000000002</v>
      </c>
      <c r="T710" s="217">
        <f>S710*H710</f>
        <v>13.357500000000002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18" t="s">
        <v>154</v>
      </c>
      <c r="AT710" s="218" t="s">
        <v>149</v>
      </c>
      <c r="AU710" s="218" t="s">
        <v>21</v>
      </c>
      <c r="AY710" s="19" t="s">
        <v>147</v>
      </c>
      <c r="BE710" s="219">
        <f>IF(N710="základní",J710,0)</f>
        <v>0</v>
      </c>
      <c r="BF710" s="219">
        <f>IF(N710="snížená",J710,0)</f>
        <v>0</v>
      </c>
      <c r="BG710" s="219">
        <f>IF(N710="zákl. přenesená",J710,0)</f>
        <v>0</v>
      </c>
      <c r="BH710" s="219">
        <f>IF(N710="sníž. přenesená",J710,0)</f>
        <v>0</v>
      </c>
      <c r="BI710" s="219">
        <f>IF(N710="nulová",J710,0)</f>
        <v>0</v>
      </c>
      <c r="BJ710" s="19" t="s">
        <v>90</v>
      </c>
      <c r="BK710" s="219">
        <f>ROUND(I710*H710,2)</f>
        <v>0</v>
      </c>
      <c r="BL710" s="19" t="s">
        <v>154</v>
      </c>
      <c r="BM710" s="218" t="s">
        <v>912</v>
      </c>
    </row>
    <row r="711" s="2" customFormat="1">
      <c r="A711" s="41"/>
      <c r="B711" s="42"/>
      <c r="C711" s="43"/>
      <c r="D711" s="220" t="s">
        <v>156</v>
      </c>
      <c r="E711" s="43"/>
      <c r="F711" s="221" t="s">
        <v>913</v>
      </c>
      <c r="G711" s="43"/>
      <c r="H711" s="43"/>
      <c r="I711" s="222"/>
      <c r="J711" s="43"/>
      <c r="K711" s="43"/>
      <c r="L711" s="47"/>
      <c r="M711" s="223"/>
      <c r="N711" s="224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19" t="s">
        <v>156</v>
      </c>
      <c r="AU711" s="19" t="s">
        <v>21</v>
      </c>
    </row>
    <row r="712" s="13" customFormat="1">
      <c r="A712" s="13"/>
      <c r="B712" s="225"/>
      <c r="C712" s="226"/>
      <c r="D712" s="227" t="s">
        <v>158</v>
      </c>
      <c r="E712" s="228" t="s">
        <v>32</v>
      </c>
      <c r="F712" s="229" t="s">
        <v>914</v>
      </c>
      <c r="G712" s="226"/>
      <c r="H712" s="230">
        <v>6.5</v>
      </c>
      <c r="I712" s="231"/>
      <c r="J712" s="226"/>
      <c r="K712" s="226"/>
      <c r="L712" s="232"/>
      <c r="M712" s="233"/>
      <c r="N712" s="234"/>
      <c r="O712" s="234"/>
      <c r="P712" s="234"/>
      <c r="Q712" s="234"/>
      <c r="R712" s="234"/>
      <c r="S712" s="234"/>
      <c r="T712" s="23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6" t="s">
        <v>158</v>
      </c>
      <c r="AU712" s="236" t="s">
        <v>21</v>
      </c>
      <c r="AV712" s="13" t="s">
        <v>21</v>
      </c>
      <c r="AW712" s="13" t="s">
        <v>41</v>
      </c>
      <c r="AX712" s="13" t="s">
        <v>82</v>
      </c>
      <c r="AY712" s="236" t="s">
        <v>147</v>
      </c>
    </row>
    <row r="713" s="14" customFormat="1">
      <c r="A713" s="14"/>
      <c r="B713" s="237"/>
      <c r="C713" s="238"/>
      <c r="D713" s="227" t="s">
        <v>158</v>
      </c>
      <c r="E713" s="239" t="s">
        <v>32</v>
      </c>
      <c r="F713" s="240" t="s">
        <v>915</v>
      </c>
      <c r="G713" s="238"/>
      <c r="H713" s="239" t="s">
        <v>32</v>
      </c>
      <c r="I713" s="241"/>
      <c r="J713" s="238"/>
      <c r="K713" s="238"/>
      <c r="L713" s="242"/>
      <c r="M713" s="243"/>
      <c r="N713" s="244"/>
      <c r="O713" s="244"/>
      <c r="P713" s="244"/>
      <c r="Q713" s="244"/>
      <c r="R713" s="244"/>
      <c r="S713" s="244"/>
      <c r="T713" s="24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6" t="s">
        <v>158</v>
      </c>
      <c r="AU713" s="246" t="s">
        <v>21</v>
      </c>
      <c r="AV713" s="14" t="s">
        <v>90</v>
      </c>
      <c r="AW713" s="14" t="s">
        <v>41</v>
      </c>
      <c r="AX713" s="14" t="s">
        <v>82</v>
      </c>
      <c r="AY713" s="246" t="s">
        <v>147</v>
      </c>
    </row>
    <row r="714" s="15" customFormat="1">
      <c r="A714" s="15"/>
      <c r="B714" s="247"/>
      <c r="C714" s="248"/>
      <c r="D714" s="227" t="s">
        <v>158</v>
      </c>
      <c r="E714" s="249" t="s">
        <v>32</v>
      </c>
      <c r="F714" s="250" t="s">
        <v>161</v>
      </c>
      <c r="G714" s="248"/>
      <c r="H714" s="251">
        <v>6.5</v>
      </c>
      <c r="I714" s="252"/>
      <c r="J714" s="248"/>
      <c r="K714" s="248"/>
      <c r="L714" s="253"/>
      <c r="M714" s="254"/>
      <c r="N714" s="255"/>
      <c r="O714" s="255"/>
      <c r="P714" s="255"/>
      <c r="Q714" s="255"/>
      <c r="R714" s="255"/>
      <c r="S714" s="255"/>
      <c r="T714" s="256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57" t="s">
        <v>158</v>
      </c>
      <c r="AU714" s="257" t="s">
        <v>21</v>
      </c>
      <c r="AV714" s="15" t="s">
        <v>154</v>
      </c>
      <c r="AW714" s="15" t="s">
        <v>41</v>
      </c>
      <c r="AX714" s="15" t="s">
        <v>90</v>
      </c>
      <c r="AY714" s="257" t="s">
        <v>147</v>
      </c>
    </row>
    <row r="715" s="2" customFormat="1" ht="37.8" customHeight="1">
      <c r="A715" s="41"/>
      <c r="B715" s="42"/>
      <c r="C715" s="207" t="s">
        <v>916</v>
      </c>
      <c r="D715" s="207" t="s">
        <v>149</v>
      </c>
      <c r="E715" s="208" t="s">
        <v>917</v>
      </c>
      <c r="F715" s="209" t="s">
        <v>918</v>
      </c>
      <c r="G715" s="210" t="s">
        <v>152</v>
      </c>
      <c r="H715" s="211">
        <v>59.5</v>
      </c>
      <c r="I715" s="212"/>
      <c r="J715" s="213">
        <f>ROUND(I715*H715,2)</f>
        <v>0</v>
      </c>
      <c r="K715" s="209" t="s">
        <v>153</v>
      </c>
      <c r="L715" s="47"/>
      <c r="M715" s="214" t="s">
        <v>32</v>
      </c>
      <c r="N715" s="215" t="s">
        <v>53</v>
      </c>
      <c r="O715" s="87"/>
      <c r="P715" s="216">
        <f>O715*H715</f>
        <v>0</v>
      </c>
      <c r="Q715" s="216">
        <v>0</v>
      </c>
      <c r="R715" s="216">
        <f>Q715*H715</f>
        <v>0</v>
      </c>
      <c r="S715" s="216">
        <v>0</v>
      </c>
      <c r="T715" s="217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18" t="s">
        <v>154</v>
      </c>
      <c r="AT715" s="218" t="s">
        <v>149</v>
      </c>
      <c r="AU715" s="218" t="s">
        <v>21</v>
      </c>
      <c r="AY715" s="19" t="s">
        <v>147</v>
      </c>
      <c r="BE715" s="219">
        <f>IF(N715="základní",J715,0)</f>
        <v>0</v>
      </c>
      <c r="BF715" s="219">
        <f>IF(N715="snížená",J715,0)</f>
        <v>0</v>
      </c>
      <c r="BG715" s="219">
        <f>IF(N715="zákl. přenesená",J715,0)</f>
        <v>0</v>
      </c>
      <c r="BH715" s="219">
        <f>IF(N715="sníž. přenesená",J715,0)</f>
        <v>0</v>
      </c>
      <c r="BI715" s="219">
        <f>IF(N715="nulová",J715,0)</f>
        <v>0</v>
      </c>
      <c r="BJ715" s="19" t="s">
        <v>90</v>
      </c>
      <c r="BK715" s="219">
        <f>ROUND(I715*H715,2)</f>
        <v>0</v>
      </c>
      <c r="BL715" s="19" t="s">
        <v>154</v>
      </c>
      <c r="BM715" s="218" t="s">
        <v>919</v>
      </c>
    </row>
    <row r="716" s="2" customFormat="1">
      <c r="A716" s="41"/>
      <c r="B716" s="42"/>
      <c r="C716" s="43"/>
      <c r="D716" s="220" t="s">
        <v>156</v>
      </c>
      <c r="E716" s="43"/>
      <c r="F716" s="221" t="s">
        <v>920</v>
      </c>
      <c r="G716" s="43"/>
      <c r="H716" s="43"/>
      <c r="I716" s="222"/>
      <c r="J716" s="43"/>
      <c r="K716" s="43"/>
      <c r="L716" s="47"/>
      <c r="M716" s="223"/>
      <c r="N716" s="224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19" t="s">
        <v>156</v>
      </c>
      <c r="AU716" s="19" t="s">
        <v>21</v>
      </c>
    </row>
    <row r="717" s="13" customFormat="1">
      <c r="A717" s="13"/>
      <c r="B717" s="225"/>
      <c r="C717" s="226"/>
      <c r="D717" s="227" t="s">
        <v>158</v>
      </c>
      <c r="E717" s="228" t="s">
        <v>32</v>
      </c>
      <c r="F717" s="229" t="s">
        <v>921</v>
      </c>
      <c r="G717" s="226"/>
      <c r="H717" s="230">
        <v>59.5</v>
      </c>
      <c r="I717" s="231"/>
      <c r="J717" s="226"/>
      <c r="K717" s="226"/>
      <c r="L717" s="232"/>
      <c r="M717" s="233"/>
      <c r="N717" s="234"/>
      <c r="O717" s="234"/>
      <c r="P717" s="234"/>
      <c r="Q717" s="234"/>
      <c r="R717" s="234"/>
      <c r="S717" s="234"/>
      <c r="T717" s="23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6" t="s">
        <v>158</v>
      </c>
      <c r="AU717" s="236" t="s">
        <v>21</v>
      </c>
      <c r="AV717" s="13" t="s">
        <v>21</v>
      </c>
      <c r="AW717" s="13" t="s">
        <v>41</v>
      </c>
      <c r="AX717" s="13" t="s">
        <v>82</v>
      </c>
      <c r="AY717" s="236" t="s">
        <v>147</v>
      </c>
    </row>
    <row r="718" s="15" customFormat="1">
      <c r="A718" s="15"/>
      <c r="B718" s="247"/>
      <c r="C718" s="248"/>
      <c r="D718" s="227" t="s">
        <v>158</v>
      </c>
      <c r="E718" s="249" t="s">
        <v>32</v>
      </c>
      <c r="F718" s="250" t="s">
        <v>161</v>
      </c>
      <c r="G718" s="248"/>
      <c r="H718" s="251">
        <v>59.5</v>
      </c>
      <c r="I718" s="252"/>
      <c r="J718" s="248"/>
      <c r="K718" s="248"/>
      <c r="L718" s="253"/>
      <c r="M718" s="254"/>
      <c r="N718" s="255"/>
      <c r="O718" s="255"/>
      <c r="P718" s="255"/>
      <c r="Q718" s="255"/>
      <c r="R718" s="255"/>
      <c r="S718" s="255"/>
      <c r="T718" s="256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57" t="s">
        <v>158</v>
      </c>
      <c r="AU718" s="257" t="s">
        <v>21</v>
      </c>
      <c r="AV718" s="15" t="s">
        <v>154</v>
      </c>
      <c r="AW718" s="15" t="s">
        <v>41</v>
      </c>
      <c r="AX718" s="15" t="s">
        <v>90</v>
      </c>
      <c r="AY718" s="257" t="s">
        <v>147</v>
      </c>
    </row>
    <row r="719" s="12" customFormat="1" ht="22.8" customHeight="1">
      <c r="A719" s="12"/>
      <c r="B719" s="191"/>
      <c r="C719" s="192"/>
      <c r="D719" s="193" t="s">
        <v>81</v>
      </c>
      <c r="E719" s="205" t="s">
        <v>922</v>
      </c>
      <c r="F719" s="205" t="s">
        <v>923</v>
      </c>
      <c r="G719" s="192"/>
      <c r="H719" s="192"/>
      <c r="I719" s="195"/>
      <c r="J719" s="206">
        <f>BK719</f>
        <v>0</v>
      </c>
      <c r="K719" s="192"/>
      <c r="L719" s="197"/>
      <c r="M719" s="198"/>
      <c r="N719" s="199"/>
      <c r="O719" s="199"/>
      <c r="P719" s="200">
        <f>SUM(P720:P811)</f>
        <v>0</v>
      </c>
      <c r="Q719" s="199"/>
      <c r="R719" s="200">
        <f>SUM(R720:R811)</f>
        <v>0</v>
      </c>
      <c r="S719" s="199"/>
      <c r="T719" s="201">
        <f>SUM(T720:T811)</f>
        <v>0</v>
      </c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R719" s="202" t="s">
        <v>90</v>
      </c>
      <c r="AT719" s="203" t="s">
        <v>81</v>
      </c>
      <c r="AU719" s="203" t="s">
        <v>90</v>
      </c>
      <c r="AY719" s="202" t="s">
        <v>147</v>
      </c>
      <c r="BK719" s="204">
        <f>SUM(BK720:BK811)</f>
        <v>0</v>
      </c>
    </row>
    <row r="720" s="2" customFormat="1" ht="24.15" customHeight="1">
      <c r="A720" s="41"/>
      <c r="B720" s="42"/>
      <c r="C720" s="207" t="s">
        <v>924</v>
      </c>
      <c r="D720" s="207" t="s">
        <v>149</v>
      </c>
      <c r="E720" s="208" t="s">
        <v>925</v>
      </c>
      <c r="F720" s="209" t="s">
        <v>926</v>
      </c>
      <c r="G720" s="210" t="s">
        <v>299</v>
      </c>
      <c r="H720" s="211">
        <v>1057.54</v>
      </c>
      <c r="I720" s="212"/>
      <c r="J720" s="213">
        <f>ROUND(I720*H720,2)</f>
        <v>0</v>
      </c>
      <c r="K720" s="209" t="s">
        <v>153</v>
      </c>
      <c r="L720" s="47"/>
      <c r="M720" s="214" t="s">
        <v>32</v>
      </c>
      <c r="N720" s="215" t="s">
        <v>53</v>
      </c>
      <c r="O720" s="87"/>
      <c r="P720" s="216">
        <f>O720*H720</f>
        <v>0</v>
      </c>
      <c r="Q720" s="216">
        <v>0</v>
      </c>
      <c r="R720" s="216">
        <f>Q720*H720</f>
        <v>0</v>
      </c>
      <c r="S720" s="216">
        <v>0</v>
      </c>
      <c r="T720" s="217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18" t="s">
        <v>154</v>
      </c>
      <c r="AT720" s="218" t="s">
        <v>149</v>
      </c>
      <c r="AU720" s="218" t="s">
        <v>21</v>
      </c>
      <c r="AY720" s="19" t="s">
        <v>147</v>
      </c>
      <c r="BE720" s="219">
        <f>IF(N720="základní",J720,0)</f>
        <v>0</v>
      </c>
      <c r="BF720" s="219">
        <f>IF(N720="snížená",J720,0)</f>
        <v>0</v>
      </c>
      <c r="BG720" s="219">
        <f>IF(N720="zákl. přenesená",J720,0)</f>
        <v>0</v>
      </c>
      <c r="BH720" s="219">
        <f>IF(N720="sníž. přenesená",J720,0)</f>
        <v>0</v>
      </c>
      <c r="BI720" s="219">
        <f>IF(N720="nulová",J720,0)</f>
        <v>0</v>
      </c>
      <c r="BJ720" s="19" t="s">
        <v>90</v>
      </c>
      <c r="BK720" s="219">
        <f>ROUND(I720*H720,2)</f>
        <v>0</v>
      </c>
      <c r="BL720" s="19" t="s">
        <v>154</v>
      </c>
      <c r="BM720" s="218" t="s">
        <v>927</v>
      </c>
    </row>
    <row r="721" s="2" customFormat="1">
      <c r="A721" s="41"/>
      <c r="B721" s="42"/>
      <c r="C721" s="43"/>
      <c r="D721" s="220" t="s">
        <v>156</v>
      </c>
      <c r="E721" s="43"/>
      <c r="F721" s="221" t="s">
        <v>928</v>
      </c>
      <c r="G721" s="43"/>
      <c r="H721" s="43"/>
      <c r="I721" s="222"/>
      <c r="J721" s="43"/>
      <c r="K721" s="43"/>
      <c r="L721" s="47"/>
      <c r="M721" s="223"/>
      <c r="N721" s="224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19" t="s">
        <v>156</v>
      </c>
      <c r="AU721" s="19" t="s">
        <v>21</v>
      </c>
    </row>
    <row r="722" s="14" customFormat="1">
      <c r="A722" s="14"/>
      <c r="B722" s="237"/>
      <c r="C722" s="238"/>
      <c r="D722" s="227" t="s">
        <v>158</v>
      </c>
      <c r="E722" s="239" t="s">
        <v>32</v>
      </c>
      <c r="F722" s="240" t="s">
        <v>929</v>
      </c>
      <c r="G722" s="238"/>
      <c r="H722" s="239" t="s">
        <v>32</v>
      </c>
      <c r="I722" s="241"/>
      <c r="J722" s="238"/>
      <c r="K722" s="238"/>
      <c r="L722" s="242"/>
      <c r="M722" s="243"/>
      <c r="N722" s="244"/>
      <c r="O722" s="244"/>
      <c r="P722" s="244"/>
      <c r="Q722" s="244"/>
      <c r="R722" s="244"/>
      <c r="S722" s="244"/>
      <c r="T722" s="24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6" t="s">
        <v>158</v>
      </c>
      <c r="AU722" s="246" t="s">
        <v>21</v>
      </c>
      <c r="AV722" s="14" t="s">
        <v>90</v>
      </c>
      <c r="AW722" s="14" t="s">
        <v>41</v>
      </c>
      <c r="AX722" s="14" t="s">
        <v>82</v>
      </c>
      <c r="AY722" s="246" t="s">
        <v>147</v>
      </c>
    </row>
    <row r="723" s="13" customFormat="1">
      <c r="A723" s="13"/>
      <c r="B723" s="225"/>
      <c r="C723" s="226"/>
      <c r="D723" s="227" t="s">
        <v>158</v>
      </c>
      <c r="E723" s="228" t="s">
        <v>32</v>
      </c>
      <c r="F723" s="229" t="s">
        <v>930</v>
      </c>
      <c r="G723" s="226"/>
      <c r="H723" s="230">
        <v>55.590000000000003</v>
      </c>
      <c r="I723" s="231"/>
      <c r="J723" s="226"/>
      <c r="K723" s="226"/>
      <c r="L723" s="232"/>
      <c r="M723" s="233"/>
      <c r="N723" s="234"/>
      <c r="O723" s="234"/>
      <c r="P723" s="234"/>
      <c r="Q723" s="234"/>
      <c r="R723" s="234"/>
      <c r="S723" s="234"/>
      <c r="T723" s="235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6" t="s">
        <v>158</v>
      </c>
      <c r="AU723" s="236" t="s">
        <v>21</v>
      </c>
      <c r="AV723" s="13" t="s">
        <v>21</v>
      </c>
      <c r="AW723" s="13" t="s">
        <v>41</v>
      </c>
      <c r="AX723" s="13" t="s">
        <v>82</v>
      </c>
      <c r="AY723" s="236" t="s">
        <v>147</v>
      </c>
    </row>
    <row r="724" s="13" customFormat="1">
      <c r="A724" s="13"/>
      <c r="B724" s="225"/>
      <c r="C724" s="226"/>
      <c r="D724" s="227" t="s">
        <v>158</v>
      </c>
      <c r="E724" s="228" t="s">
        <v>32</v>
      </c>
      <c r="F724" s="229" t="s">
        <v>931</v>
      </c>
      <c r="G724" s="226"/>
      <c r="H724" s="230">
        <v>1001.9500000000001</v>
      </c>
      <c r="I724" s="231"/>
      <c r="J724" s="226"/>
      <c r="K724" s="226"/>
      <c r="L724" s="232"/>
      <c r="M724" s="233"/>
      <c r="N724" s="234"/>
      <c r="O724" s="234"/>
      <c r="P724" s="234"/>
      <c r="Q724" s="234"/>
      <c r="R724" s="234"/>
      <c r="S724" s="234"/>
      <c r="T724" s="23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6" t="s">
        <v>158</v>
      </c>
      <c r="AU724" s="236" t="s">
        <v>21</v>
      </c>
      <c r="AV724" s="13" t="s">
        <v>21</v>
      </c>
      <c r="AW724" s="13" t="s">
        <v>41</v>
      </c>
      <c r="AX724" s="13" t="s">
        <v>82</v>
      </c>
      <c r="AY724" s="236" t="s">
        <v>147</v>
      </c>
    </row>
    <row r="725" s="15" customFormat="1">
      <c r="A725" s="15"/>
      <c r="B725" s="247"/>
      <c r="C725" s="248"/>
      <c r="D725" s="227" t="s">
        <v>158</v>
      </c>
      <c r="E725" s="249" t="s">
        <v>32</v>
      </c>
      <c r="F725" s="250" t="s">
        <v>161</v>
      </c>
      <c r="G725" s="248"/>
      <c r="H725" s="251">
        <v>1057.54</v>
      </c>
      <c r="I725" s="252"/>
      <c r="J725" s="248"/>
      <c r="K725" s="248"/>
      <c r="L725" s="253"/>
      <c r="M725" s="254"/>
      <c r="N725" s="255"/>
      <c r="O725" s="255"/>
      <c r="P725" s="255"/>
      <c r="Q725" s="255"/>
      <c r="R725" s="255"/>
      <c r="S725" s="255"/>
      <c r="T725" s="256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57" t="s">
        <v>158</v>
      </c>
      <c r="AU725" s="257" t="s">
        <v>21</v>
      </c>
      <c r="AV725" s="15" t="s">
        <v>154</v>
      </c>
      <c r="AW725" s="15" t="s">
        <v>41</v>
      </c>
      <c r="AX725" s="15" t="s">
        <v>90</v>
      </c>
      <c r="AY725" s="257" t="s">
        <v>147</v>
      </c>
    </row>
    <row r="726" s="2" customFormat="1" ht="24.15" customHeight="1">
      <c r="A726" s="41"/>
      <c r="B726" s="42"/>
      <c r="C726" s="207" t="s">
        <v>932</v>
      </c>
      <c r="D726" s="207" t="s">
        <v>149</v>
      </c>
      <c r="E726" s="208" t="s">
        <v>925</v>
      </c>
      <c r="F726" s="209" t="s">
        <v>926</v>
      </c>
      <c r="G726" s="210" t="s">
        <v>299</v>
      </c>
      <c r="H726" s="211">
        <v>2368.7350000000001</v>
      </c>
      <c r="I726" s="212"/>
      <c r="J726" s="213">
        <f>ROUND(I726*H726,2)</f>
        <v>0</v>
      </c>
      <c r="K726" s="209" t="s">
        <v>153</v>
      </c>
      <c r="L726" s="47"/>
      <c r="M726" s="214" t="s">
        <v>32</v>
      </c>
      <c r="N726" s="215" t="s">
        <v>53</v>
      </c>
      <c r="O726" s="87"/>
      <c r="P726" s="216">
        <f>O726*H726</f>
        <v>0</v>
      </c>
      <c r="Q726" s="216">
        <v>0</v>
      </c>
      <c r="R726" s="216">
        <f>Q726*H726</f>
        <v>0</v>
      </c>
      <c r="S726" s="216">
        <v>0</v>
      </c>
      <c r="T726" s="217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18" t="s">
        <v>154</v>
      </c>
      <c r="AT726" s="218" t="s">
        <v>149</v>
      </c>
      <c r="AU726" s="218" t="s">
        <v>21</v>
      </c>
      <c r="AY726" s="19" t="s">
        <v>147</v>
      </c>
      <c r="BE726" s="219">
        <f>IF(N726="základní",J726,0)</f>
        <v>0</v>
      </c>
      <c r="BF726" s="219">
        <f>IF(N726="snížená",J726,0)</f>
        <v>0</v>
      </c>
      <c r="BG726" s="219">
        <f>IF(N726="zákl. přenesená",J726,0)</f>
        <v>0</v>
      </c>
      <c r="BH726" s="219">
        <f>IF(N726="sníž. přenesená",J726,0)</f>
        <v>0</v>
      </c>
      <c r="BI726" s="219">
        <f>IF(N726="nulová",J726,0)</f>
        <v>0</v>
      </c>
      <c r="BJ726" s="19" t="s">
        <v>90</v>
      </c>
      <c r="BK726" s="219">
        <f>ROUND(I726*H726,2)</f>
        <v>0</v>
      </c>
      <c r="BL726" s="19" t="s">
        <v>154</v>
      </c>
      <c r="BM726" s="218" t="s">
        <v>933</v>
      </c>
    </row>
    <row r="727" s="2" customFormat="1">
      <c r="A727" s="41"/>
      <c r="B727" s="42"/>
      <c r="C727" s="43"/>
      <c r="D727" s="220" t="s">
        <v>156</v>
      </c>
      <c r="E727" s="43"/>
      <c r="F727" s="221" t="s">
        <v>928</v>
      </c>
      <c r="G727" s="43"/>
      <c r="H727" s="43"/>
      <c r="I727" s="222"/>
      <c r="J727" s="43"/>
      <c r="K727" s="43"/>
      <c r="L727" s="47"/>
      <c r="M727" s="223"/>
      <c r="N727" s="224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19" t="s">
        <v>156</v>
      </c>
      <c r="AU727" s="19" t="s">
        <v>21</v>
      </c>
    </row>
    <row r="728" s="14" customFormat="1">
      <c r="A728" s="14"/>
      <c r="B728" s="237"/>
      <c r="C728" s="238"/>
      <c r="D728" s="227" t="s">
        <v>158</v>
      </c>
      <c r="E728" s="239" t="s">
        <v>32</v>
      </c>
      <c r="F728" s="240" t="s">
        <v>934</v>
      </c>
      <c r="G728" s="238"/>
      <c r="H728" s="239" t="s">
        <v>32</v>
      </c>
      <c r="I728" s="241"/>
      <c r="J728" s="238"/>
      <c r="K728" s="238"/>
      <c r="L728" s="242"/>
      <c r="M728" s="243"/>
      <c r="N728" s="244"/>
      <c r="O728" s="244"/>
      <c r="P728" s="244"/>
      <c r="Q728" s="244"/>
      <c r="R728" s="244"/>
      <c r="S728" s="244"/>
      <c r="T728" s="24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6" t="s">
        <v>158</v>
      </c>
      <c r="AU728" s="246" t="s">
        <v>21</v>
      </c>
      <c r="AV728" s="14" t="s">
        <v>90</v>
      </c>
      <c r="AW728" s="14" t="s">
        <v>41</v>
      </c>
      <c r="AX728" s="14" t="s">
        <v>82</v>
      </c>
      <c r="AY728" s="246" t="s">
        <v>147</v>
      </c>
    </row>
    <row r="729" s="13" customFormat="1">
      <c r="A729" s="13"/>
      <c r="B729" s="225"/>
      <c r="C729" s="226"/>
      <c r="D729" s="227" t="s">
        <v>158</v>
      </c>
      <c r="E729" s="228" t="s">
        <v>32</v>
      </c>
      <c r="F729" s="229" t="s">
        <v>935</v>
      </c>
      <c r="G729" s="226"/>
      <c r="H729" s="230">
        <v>345.54000000000002</v>
      </c>
      <c r="I729" s="231"/>
      <c r="J729" s="226"/>
      <c r="K729" s="226"/>
      <c r="L729" s="232"/>
      <c r="M729" s="233"/>
      <c r="N729" s="234"/>
      <c r="O729" s="234"/>
      <c r="P729" s="234"/>
      <c r="Q729" s="234"/>
      <c r="R729" s="234"/>
      <c r="S729" s="234"/>
      <c r="T729" s="235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6" t="s">
        <v>158</v>
      </c>
      <c r="AU729" s="236" t="s">
        <v>21</v>
      </c>
      <c r="AV729" s="13" t="s">
        <v>21</v>
      </c>
      <c r="AW729" s="13" t="s">
        <v>41</v>
      </c>
      <c r="AX729" s="13" t="s">
        <v>82</v>
      </c>
      <c r="AY729" s="236" t="s">
        <v>147</v>
      </c>
    </row>
    <row r="730" s="14" customFormat="1">
      <c r="A730" s="14"/>
      <c r="B730" s="237"/>
      <c r="C730" s="238"/>
      <c r="D730" s="227" t="s">
        <v>158</v>
      </c>
      <c r="E730" s="239" t="s">
        <v>32</v>
      </c>
      <c r="F730" s="240" t="s">
        <v>936</v>
      </c>
      <c r="G730" s="238"/>
      <c r="H730" s="239" t="s">
        <v>32</v>
      </c>
      <c r="I730" s="241"/>
      <c r="J730" s="238"/>
      <c r="K730" s="238"/>
      <c r="L730" s="242"/>
      <c r="M730" s="243"/>
      <c r="N730" s="244"/>
      <c r="O730" s="244"/>
      <c r="P730" s="244"/>
      <c r="Q730" s="244"/>
      <c r="R730" s="244"/>
      <c r="S730" s="244"/>
      <c r="T730" s="24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6" t="s">
        <v>158</v>
      </c>
      <c r="AU730" s="246" t="s">
        <v>21</v>
      </c>
      <c r="AV730" s="14" t="s">
        <v>90</v>
      </c>
      <c r="AW730" s="14" t="s">
        <v>41</v>
      </c>
      <c r="AX730" s="14" t="s">
        <v>82</v>
      </c>
      <c r="AY730" s="246" t="s">
        <v>147</v>
      </c>
    </row>
    <row r="731" s="13" customFormat="1">
      <c r="A731" s="13"/>
      <c r="B731" s="225"/>
      <c r="C731" s="226"/>
      <c r="D731" s="227" t="s">
        <v>158</v>
      </c>
      <c r="E731" s="228" t="s">
        <v>32</v>
      </c>
      <c r="F731" s="229" t="s">
        <v>937</v>
      </c>
      <c r="G731" s="226"/>
      <c r="H731" s="230">
        <v>95.564999999999998</v>
      </c>
      <c r="I731" s="231"/>
      <c r="J731" s="226"/>
      <c r="K731" s="226"/>
      <c r="L731" s="232"/>
      <c r="M731" s="233"/>
      <c r="N731" s="234"/>
      <c r="O731" s="234"/>
      <c r="P731" s="234"/>
      <c r="Q731" s="234"/>
      <c r="R731" s="234"/>
      <c r="S731" s="234"/>
      <c r="T731" s="23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6" t="s">
        <v>158</v>
      </c>
      <c r="AU731" s="236" t="s">
        <v>21</v>
      </c>
      <c r="AV731" s="13" t="s">
        <v>21</v>
      </c>
      <c r="AW731" s="13" t="s">
        <v>41</v>
      </c>
      <c r="AX731" s="13" t="s">
        <v>82</v>
      </c>
      <c r="AY731" s="236" t="s">
        <v>147</v>
      </c>
    </row>
    <row r="732" s="13" customFormat="1">
      <c r="A732" s="13"/>
      <c r="B732" s="225"/>
      <c r="C732" s="226"/>
      <c r="D732" s="227" t="s">
        <v>158</v>
      </c>
      <c r="E732" s="228" t="s">
        <v>32</v>
      </c>
      <c r="F732" s="229" t="s">
        <v>938</v>
      </c>
      <c r="G732" s="226"/>
      <c r="H732" s="230">
        <v>69</v>
      </c>
      <c r="I732" s="231"/>
      <c r="J732" s="226"/>
      <c r="K732" s="226"/>
      <c r="L732" s="232"/>
      <c r="M732" s="233"/>
      <c r="N732" s="234"/>
      <c r="O732" s="234"/>
      <c r="P732" s="234"/>
      <c r="Q732" s="234"/>
      <c r="R732" s="234"/>
      <c r="S732" s="234"/>
      <c r="T732" s="23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6" t="s">
        <v>158</v>
      </c>
      <c r="AU732" s="236" t="s">
        <v>21</v>
      </c>
      <c r="AV732" s="13" t="s">
        <v>21</v>
      </c>
      <c r="AW732" s="13" t="s">
        <v>41</v>
      </c>
      <c r="AX732" s="13" t="s">
        <v>82</v>
      </c>
      <c r="AY732" s="236" t="s">
        <v>147</v>
      </c>
    </row>
    <row r="733" s="13" customFormat="1">
      <c r="A733" s="13"/>
      <c r="B733" s="225"/>
      <c r="C733" s="226"/>
      <c r="D733" s="227" t="s">
        <v>158</v>
      </c>
      <c r="E733" s="228" t="s">
        <v>32</v>
      </c>
      <c r="F733" s="229" t="s">
        <v>939</v>
      </c>
      <c r="G733" s="226"/>
      <c r="H733" s="230">
        <v>2304.0250000000001</v>
      </c>
      <c r="I733" s="231"/>
      <c r="J733" s="226"/>
      <c r="K733" s="226"/>
      <c r="L733" s="232"/>
      <c r="M733" s="233"/>
      <c r="N733" s="234"/>
      <c r="O733" s="234"/>
      <c r="P733" s="234"/>
      <c r="Q733" s="234"/>
      <c r="R733" s="234"/>
      <c r="S733" s="234"/>
      <c r="T733" s="23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6" t="s">
        <v>158</v>
      </c>
      <c r="AU733" s="236" t="s">
        <v>21</v>
      </c>
      <c r="AV733" s="13" t="s">
        <v>21</v>
      </c>
      <c r="AW733" s="13" t="s">
        <v>41</v>
      </c>
      <c r="AX733" s="13" t="s">
        <v>82</v>
      </c>
      <c r="AY733" s="236" t="s">
        <v>147</v>
      </c>
    </row>
    <row r="734" s="14" customFormat="1">
      <c r="A734" s="14"/>
      <c r="B734" s="237"/>
      <c r="C734" s="238"/>
      <c r="D734" s="227" t="s">
        <v>158</v>
      </c>
      <c r="E734" s="239" t="s">
        <v>32</v>
      </c>
      <c r="F734" s="240" t="s">
        <v>940</v>
      </c>
      <c r="G734" s="238"/>
      <c r="H734" s="239" t="s">
        <v>32</v>
      </c>
      <c r="I734" s="241"/>
      <c r="J734" s="238"/>
      <c r="K734" s="238"/>
      <c r="L734" s="242"/>
      <c r="M734" s="243"/>
      <c r="N734" s="244"/>
      <c r="O734" s="244"/>
      <c r="P734" s="244"/>
      <c r="Q734" s="244"/>
      <c r="R734" s="244"/>
      <c r="S734" s="244"/>
      <c r="T734" s="24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6" t="s">
        <v>158</v>
      </c>
      <c r="AU734" s="246" t="s">
        <v>21</v>
      </c>
      <c r="AV734" s="14" t="s">
        <v>90</v>
      </c>
      <c r="AW734" s="14" t="s">
        <v>41</v>
      </c>
      <c r="AX734" s="14" t="s">
        <v>82</v>
      </c>
      <c r="AY734" s="246" t="s">
        <v>147</v>
      </c>
    </row>
    <row r="735" s="13" customFormat="1">
      <c r="A735" s="13"/>
      <c r="B735" s="225"/>
      <c r="C735" s="226"/>
      <c r="D735" s="227" t="s">
        <v>158</v>
      </c>
      <c r="E735" s="228" t="s">
        <v>32</v>
      </c>
      <c r="F735" s="229" t="s">
        <v>941</v>
      </c>
      <c r="G735" s="226"/>
      <c r="H735" s="230">
        <v>-445.39499999999998</v>
      </c>
      <c r="I735" s="231"/>
      <c r="J735" s="226"/>
      <c r="K735" s="226"/>
      <c r="L735" s="232"/>
      <c r="M735" s="233"/>
      <c r="N735" s="234"/>
      <c r="O735" s="234"/>
      <c r="P735" s="234"/>
      <c r="Q735" s="234"/>
      <c r="R735" s="234"/>
      <c r="S735" s="234"/>
      <c r="T735" s="235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6" t="s">
        <v>158</v>
      </c>
      <c r="AU735" s="236" t="s">
        <v>21</v>
      </c>
      <c r="AV735" s="13" t="s">
        <v>21</v>
      </c>
      <c r="AW735" s="13" t="s">
        <v>41</v>
      </c>
      <c r="AX735" s="13" t="s">
        <v>82</v>
      </c>
      <c r="AY735" s="236" t="s">
        <v>147</v>
      </c>
    </row>
    <row r="736" s="14" customFormat="1">
      <c r="A736" s="14"/>
      <c r="B736" s="237"/>
      <c r="C736" s="238"/>
      <c r="D736" s="227" t="s">
        <v>158</v>
      </c>
      <c r="E736" s="239" t="s">
        <v>32</v>
      </c>
      <c r="F736" s="240" t="s">
        <v>942</v>
      </c>
      <c r="G736" s="238"/>
      <c r="H736" s="239" t="s">
        <v>32</v>
      </c>
      <c r="I736" s="241"/>
      <c r="J736" s="238"/>
      <c r="K736" s="238"/>
      <c r="L736" s="242"/>
      <c r="M736" s="243"/>
      <c r="N736" s="244"/>
      <c r="O736" s="244"/>
      <c r="P736" s="244"/>
      <c r="Q736" s="244"/>
      <c r="R736" s="244"/>
      <c r="S736" s="244"/>
      <c r="T736" s="24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6" t="s">
        <v>158</v>
      </c>
      <c r="AU736" s="246" t="s">
        <v>21</v>
      </c>
      <c r="AV736" s="14" t="s">
        <v>90</v>
      </c>
      <c r="AW736" s="14" t="s">
        <v>41</v>
      </c>
      <c r="AX736" s="14" t="s">
        <v>82</v>
      </c>
      <c r="AY736" s="246" t="s">
        <v>147</v>
      </c>
    </row>
    <row r="737" s="15" customFormat="1">
      <c r="A737" s="15"/>
      <c r="B737" s="247"/>
      <c r="C737" s="248"/>
      <c r="D737" s="227" t="s">
        <v>158</v>
      </c>
      <c r="E737" s="249" t="s">
        <v>32</v>
      </c>
      <c r="F737" s="250" t="s">
        <v>161</v>
      </c>
      <c r="G737" s="248"/>
      <c r="H737" s="251">
        <v>2368.7350000000001</v>
      </c>
      <c r="I737" s="252"/>
      <c r="J737" s="248"/>
      <c r="K737" s="248"/>
      <c r="L737" s="253"/>
      <c r="M737" s="254"/>
      <c r="N737" s="255"/>
      <c r="O737" s="255"/>
      <c r="P737" s="255"/>
      <c r="Q737" s="255"/>
      <c r="R737" s="255"/>
      <c r="S737" s="255"/>
      <c r="T737" s="256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57" t="s">
        <v>158</v>
      </c>
      <c r="AU737" s="257" t="s">
        <v>21</v>
      </c>
      <c r="AV737" s="15" t="s">
        <v>154</v>
      </c>
      <c r="AW737" s="15" t="s">
        <v>41</v>
      </c>
      <c r="AX737" s="15" t="s">
        <v>90</v>
      </c>
      <c r="AY737" s="257" t="s">
        <v>147</v>
      </c>
    </row>
    <row r="738" s="2" customFormat="1" ht="24.15" customHeight="1">
      <c r="A738" s="41"/>
      <c r="B738" s="42"/>
      <c r="C738" s="207" t="s">
        <v>943</v>
      </c>
      <c r="D738" s="207" t="s">
        <v>149</v>
      </c>
      <c r="E738" s="208" t="s">
        <v>925</v>
      </c>
      <c r="F738" s="209" t="s">
        <v>926</v>
      </c>
      <c r="G738" s="210" t="s">
        <v>299</v>
      </c>
      <c r="H738" s="211">
        <v>338.62900000000002</v>
      </c>
      <c r="I738" s="212"/>
      <c r="J738" s="213">
        <f>ROUND(I738*H738,2)</f>
        <v>0</v>
      </c>
      <c r="K738" s="209" t="s">
        <v>153</v>
      </c>
      <c r="L738" s="47"/>
      <c r="M738" s="214" t="s">
        <v>32</v>
      </c>
      <c r="N738" s="215" t="s">
        <v>53</v>
      </c>
      <c r="O738" s="87"/>
      <c r="P738" s="216">
        <f>O738*H738</f>
        <v>0</v>
      </c>
      <c r="Q738" s="216">
        <v>0</v>
      </c>
      <c r="R738" s="216">
        <f>Q738*H738</f>
        <v>0</v>
      </c>
      <c r="S738" s="216">
        <v>0</v>
      </c>
      <c r="T738" s="217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18" t="s">
        <v>154</v>
      </c>
      <c r="AT738" s="218" t="s">
        <v>149</v>
      </c>
      <c r="AU738" s="218" t="s">
        <v>21</v>
      </c>
      <c r="AY738" s="19" t="s">
        <v>147</v>
      </c>
      <c r="BE738" s="219">
        <f>IF(N738="základní",J738,0)</f>
        <v>0</v>
      </c>
      <c r="BF738" s="219">
        <f>IF(N738="snížená",J738,0)</f>
        <v>0</v>
      </c>
      <c r="BG738" s="219">
        <f>IF(N738="zákl. přenesená",J738,0)</f>
        <v>0</v>
      </c>
      <c r="BH738" s="219">
        <f>IF(N738="sníž. přenesená",J738,0)</f>
        <v>0</v>
      </c>
      <c r="BI738" s="219">
        <f>IF(N738="nulová",J738,0)</f>
        <v>0</v>
      </c>
      <c r="BJ738" s="19" t="s">
        <v>90</v>
      </c>
      <c r="BK738" s="219">
        <f>ROUND(I738*H738,2)</f>
        <v>0</v>
      </c>
      <c r="BL738" s="19" t="s">
        <v>154</v>
      </c>
      <c r="BM738" s="218" t="s">
        <v>944</v>
      </c>
    </row>
    <row r="739" s="2" customFormat="1">
      <c r="A739" s="41"/>
      <c r="B739" s="42"/>
      <c r="C739" s="43"/>
      <c r="D739" s="220" t="s">
        <v>156</v>
      </c>
      <c r="E739" s="43"/>
      <c r="F739" s="221" t="s">
        <v>928</v>
      </c>
      <c r="G739" s="43"/>
      <c r="H739" s="43"/>
      <c r="I739" s="222"/>
      <c r="J739" s="43"/>
      <c r="K739" s="43"/>
      <c r="L739" s="47"/>
      <c r="M739" s="223"/>
      <c r="N739" s="224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19" t="s">
        <v>156</v>
      </c>
      <c r="AU739" s="19" t="s">
        <v>21</v>
      </c>
    </row>
    <row r="740" s="13" customFormat="1">
      <c r="A740" s="13"/>
      <c r="B740" s="225"/>
      <c r="C740" s="226"/>
      <c r="D740" s="227" t="s">
        <v>158</v>
      </c>
      <c r="E740" s="228" t="s">
        <v>32</v>
      </c>
      <c r="F740" s="229" t="s">
        <v>945</v>
      </c>
      <c r="G740" s="226"/>
      <c r="H740" s="230">
        <v>338.62900000000002</v>
      </c>
      <c r="I740" s="231"/>
      <c r="J740" s="226"/>
      <c r="K740" s="226"/>
      <c r="L740" s="232"/>
      <c r="M740" s="233"/>
      <c r="N740" s="234"/>
      <c r="O740" s="234"/>
      <c r="P740" s="234"/>
      <c r="Q740" s="234"/>
      <c r="R740" s="234"/>
      <c r="S740" s="234"/>
      <c r="T740" s="235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6" t="s">
        <v>158</v>
      </c>
      <c r="AU740" s="236" t="s">
        <v>21</v>
      </c>
      <c r="AV740" s="13" t="s">
        <v>21</v>
      </c>
      <c r="AW740" s="13" t="s">
        <v>41</v>
      </c>
      <c r="AX740" s="13" t="s">
        <v>82</v>
      </c>
      <c r="AY740" s="236" t="s">
        <v>147</v>
      </c>
    </row>
    <row r="741" s="14" customFormat="1">
      <c r="A741" s="14"/>
      <c r="B741" s="237"/>
      <c r="C741" s="238"/>
      <c r="D741" s="227" t="s">
        <v>158</v>
      </c>
      <c r="E741" s="239" t="s">
        <v>32</v>
      </c>
      <c r="F741" s="240" t="s">
        <v>946</v>
      </c>
      <c r="G741" s="238"/>
      <c r="H741" s="239" t="s">
        <v>32</v>
      </c>
      <c r="I741" s="241"/>
      <c r="J741" s="238"/>
      <c r="K741" s="238"/>
      <c r="L741" s="242"/>
      <c r="M741" s="243"/>
      <c r="N741" s="244"/>
      <c r="O741" s="244"/>
      <c r="P741" s="244"/>
      <c r="Q741" s="244"/>
      <c r="R741" s="244"/>
      <c r="S741" s="244"/>
      <c r="T741" s="24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6" t="s">
        <v>158</v>
      </c>
      <c r="AU741" s="246" t="s">
        <v>21</v>
      </c>
      <c r="AV741" s="14" t="s">
        <v>90</v>
      </c>
      <c r="AW741" s="14" t="s">
        <v>41</v>
      </c>
      <c r="AX741" s="14" t="s">
        <v>82</v>
      </c>
      <c r="AY741" s="246" t="s">
        <v>147</v>
      </c>
    </row>
    <row r="742" s="15" customFormat="1">
      <c r="A742" s="15"/>
      <c r="B742" s="247"/>
      <c r="C742" s="248"/>
      <c r="D742" s="227" t="s">
        <v>158</v>
      </c>
      <c r="E742" s="249" t="s">
        <v>32</v>
      </c>
      <c r="F742" s="250" t="s">
        <v>161</v>
      </c>
      <c r="G742" s="248"/>
      <c r="H742" s="251">
        <v>338.62900000000002</v>
      </c>
      <c r="I742" s="252"/>
      <c r="J742" s="248"/>
      <c r="K742" s="248"/>
      <c r="L742" s="253"/>
      <c r="M742" s="254"/>
      <c r="N742" s="255"/>
      <c r="O742" s="255"/>
      <c r="P742" s="255"/>
      <c r="Q742" s="255"/>
      <c r="R742" s="255"/>
      <c r="S742" s="255"/>
      <c r="T742" s="256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57" t="s">
        <v>158</v>
      </c>
      <c r="AU742" s="257" t="s">
        <v>21</v>
      </c>
      <c r="AV742" s="15" t="s">
        <v>154</v>
      </c>
      <c r="AW742" s="15" t="s">
        <v>41</v>
      </c>
      <c r="AX742" s="15" t="s">
        <v>90</v>
      </c>
      <c r="AY742" s="257" t="s">
        <v>147</v>
      </c>
    </row>
    <row r="743" s="2" customFormat="1" ht="24.15" customHeight="1">
      <c r="A743" s="41"/>
      <c r="B743" s="42"/>
      <c r="C743" s="207" t="s">
        <v>947</v>
      </c>
      <c r="D743" s="207" t="s">
        <v>149</v>
      </c>
      <c r="E743" s="208" t="s">
        <v>948</v>
      </c>
      <c r="F743" s="209" t="s">
        <v>949</v>
      </c>
      <c r="G743" s="210" t="s">
        <v>299</v>
      </c>
      <c r="H743" s="211">
        <v>14805.56</v>
      </c>
      <c r="I743" s="212"/>
      <c r="J743" s="213">
        <f>ROUND(I743*H743,2)</f>
        <v>0</v>
      </c>
      <c r="K743" s="209" t="s">
        <v>153</v>
      </c>
      <c r="L743" s="47"/>
      <c r="M743" s="214" t="s">
        <v>32</v>
      </c>
      <c r="N743" s="215" t="s">
        <v>53</v>
      </c>
      <c r="O743" s="87"/>
      <c r="P743" s="216">
        <f>O743*H743</f>
        <v>0</v>
      </c>
      <c r="Q743" s="216">
        <v>0</v>
      </c>
      <c r="R743" s="216">
        <f>Q743*H743</f>
        <v>0</v>
      </c>
      <c r="S743" s="216">
        <v>0</v>
      </c>
      <c r="T743" s="217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18" t="s">
        <v>154</v>
      </c>
      <c r="AT743" s="218" t="s">
        <v>149</v>
      </c>
      <c r="AU743" s="218" t="s">
        <v>21</v>
      </c>
      <c r="AY743" s="19" t="s">
        <v>147</v>
      </c>
      <c r="BE743" s="219">
        <f>IF(N743="základní",J743,0)</f>
        <v>0</v>
      </c>
      <c r="BF743" s="219">
        <f>IF(N743="snížená",J743,0)</f>
        <v>0</v>
      </c>
      <c r="BG743" s="219">
        <f>IF(N743="zákl. přenesená",J743,0)</f>
        <v>0</v>
      </c>
      <c r="BH743" s="219">
        <f>IF(N743="sníž. přenesená",J743,0)</f>
        <v>0</v>
      </c>
      <c r="BI743" s="219">
        <f>IF(N743="nulová",J743,0)</f>
        <v>0</v>
      </c>
      <c r="BJ743" s="19" t="s">
        <v>90</v>
      </c>
      <c r="BK743" s="219">
        <f>ROUND(I743*H743,2)</f>
        <v>0</v>
      </c>
      <c r="BL743" s="19" t="s">
        <v>154</v>
      </c>
      <c r="BM743" s="218" t="s">
        <v>950</v>
      </c>
    </row>
    <row r="744" s="2" customFormat="1">
      <c r="A744" s="41"/>
      <c r="B744" s="42"/>
      <c r="C744" s="43"/>
      <c r="D744" s="220" t="s">
        <v>156</v>
      </c>
      <c r="E744" s="43"/>
      <c r="F744" s="221" t="s">
        <v>951</v>
      </c>
      <c r="G744" s="43"/>
      <c r="H744" s="43"/>
      <c r="I744" s="222"/>
      <c r="J744" s="43"/>
      <c r="K744" s="43"/>
      <c r="L744" s="47"/>
      <c r="M744" s="223"/>
      <c r="N744" s="224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19" t="s">
        <v>156</v>
      </c>
      <c r="AU744" s="19" t="s">
        <v>21</v>
      </c>
    </row>
    <row r="745" s="13" customFormat="1">
      <c r="A745" s="13"/>
      <c r="B745" s="225"/>
      <c r="C745" s="226"/>
      <c r="D745" s="227" t="s">
        <v>158</v>
      </c>
      <c r="E745" s="228" t="s">
        <v>32</v>
      </c>
      <c r="F745" s="229" t="s">
        <v>952</v>
      </c>
      <c r="G745" s="226"/>
      <c r="H745" s="230">
        <v>14805.56</v>
      </c>
      <c r="I745" s="231"/>
      <c r="J745" s="226"/>
      <c r="K745" s="226"/>
      <c r="L745" s="232"/>
      <c r="M745" s="233"/>
      <c r="N745" s="234"/>
      <c r="O745" s="234"/>
      <c r="P745" s="234"/>
      <c r="Q745" s="234"/>
      <c r="R745" s="234"/>
      <c r="S745" s="234"/>
      <c r="T745" s="235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6" t="s">
        <v>158</v>
      </c>
      <c r="AU745" s="236" t="s">
        <v>21</v>
      </c>
      <c r="AV745" s="13" t="s">
        <v>21</v>
      </c>
      <c r="AW745" s="13" t="s">
        <v>41</v>
      </c>
      <c r="AX745" s="13" t="s">
        <v>82</v>
      </c>
      <c r="AY745" s="236" t="s">
        <v>147</v>
      </c>
    </row>
    <row r="746" s="14" customFormat="1">
      <c r="A746" s="14"/>
      <c r="B746" s="237"/>
      <c r="C746" s="238"/>
      <c r="D746" s="227" t="s">
        <v>158</v>
      </c>
      <c r="E746" s="239" t="s">
        <v>32</v>
      </c>
      <c r="F746" s="240" t="s">
        <v>929</v>
      </c>
      <c r="G746" s="238"/>
      <c r="H746" s="239" t="s">
        <v>32</v>
      </c>
      <c r="I746" s="241"/>
      <c r="J746" s="238"/>
      <c r="K746" s="238"/>
      <c r="L746" s="242"/>
      <c r="M746" s="243"/>
      <c r="N746" s="244"/>
      <c r="O746" s="244"/>
      <c r="P746" s="244"/>
      <c r="Q746" s="244"/>
      <c r="R746" s="244"/>
      <c r="S746" s="244"/>
      <c r="T746" s="24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6" t="s">
        <v>158</v>
      </c>
      <c r="AU746" s="246" t="s">
        <v>21</v>
      </c>
      <c r="AV746" s="14" t="s">
        <v>90</v>
      </c>
      <c r="AW746" s="14" t="s">
        <v>41</v>
      </c>
      <c r="AX746" s="14" t="s">
        <v>82</v>
      </c>
      <c r="AY746" s="246" t="s">
        <v>147</v>
      </c>
    </row>
    <row r="747" s="15" customFormat="1">
      <c r="A747" s="15"/>
      <c r="B747" s="247"/>
      <c r="C747" s="248"/>
      <c r="D747" s="227" t="s">
        <v>158</v>
      </c>
      <c r="E747" s="249" t="s">
        <v>32</v>
      </c>
      <c r="F747" s="250" t="s">
        <v>161</v>
      </c>
      <c r="G747" s="248"/>
      <c r="H747" s="251">
        <v>14805.56</v>
      </c>
      <c r="I747" s="252"/>
      <c r="J747" s="248"/>
      <c r="K747" s="248"/>
      <c r="L747" s="253"/>
      <c r="M747" s="254"/>
      <c r="N747" s="255"/>
      <c r="O747" s="255"/>
      <c r="P747" s="255"/>
      <c r="Q747" s="255"/>
      <c r="R747" s="255"/>
      <c r="S747" s="255"/>
      <c r="T747" s="256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57" t="s">
        <v>158</v>
      </c>
      <c r="AU747" s="257" t="s">
        <v>21</v>
      </c>
      <c r="AV747" s="15" t="s">
        <v>154</v>
      </c>
      <c r="AW747" s="15" t="s">
        <v>41</v>
      </c>
      <c r="AX747" s="15" t="s">
        <v>90</v>
      </c>
      <c r="AY747" s="257" t="s">
        <v>147</v>
      </c>
    </row>
    <row r="748" s="2" customFormat="1" ht="24.15" customHeight="1">
      <c r="A748" s="41"/>
      <c r="B748" s="42"/>
      <c r="C748" s="207" t="s">
        <v>953</v>
      </c>
      <c r="D748" s="207" t="s">
        <v>149</v>
      </c>
      <c r="E748" s="208" t="s">
        <v>948</v>
      </c>
      <c r="F748" s="209" t="s">
        <v>949</v>
      </c>
      <c r="G748" s="210" t="s">
        <v>299</v>
      </c>
      <c r="H748" s="211">
        <v>11843.674999999999</v>
      </c>
      <c r="I748" s="212"/>
      <c r="J748" s="213">
        <f>ROUND(I748*H748,2)</f>
        <v>0</v>
      </c>
      <c r="K748" s="209" t="s">
        <v>153</v>
      </c>
      <c r="L748" s="47"/>
      <c r="M748" s="214" t="s">
        <v>32</v>
      </c>
      <c r="N748" s="215" t="s">
        <v>53</v>
      </c>
      <c r="O748" s="87"/>
      <c r="P748" s="216">
        <f>O748*H748</f>
        <v>0</v>
      </c>
      <c r="Q748" s="216">
        <v>0</v>
      </c>
      <c r="R748" s="216">
        <f>Q748*H748</f>
        <v>0</v>
      </c>
      <c r="S748" s="216">
        <v>0</v>
      </c>
      <c r="T748" s="217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18" t="s">
        <v>154</v>
      </c>
      <c r="AT748" s="218" t="s">
        <v>149</v>
      </c>
      <c r="AU748" s="218" t="s">
        <v>21</v>
      </c>
      <c r="AY748" s="19" t="s">
        <v>147</v>
      </c>
      <c r="BE748" s="219">
        <f>IF(N748="základní",J748,0)</f>
        <v>0</v>
      </c>
      <c r="BF748" s="219">
        <f>IF(N748="snížená",J748,0)</f>
        <v>0</v>
      </c>
      <c r="BG748" s="219">
        <f>IF(N748="zákl. přenesená",J748,0)</f>
        <v>0</v>
      </c>
      <c r="BH748" s="219">
        <f>IF(N748="sníž. přenesená",J748,0)</f>
        <v>0</v>
      </c>
      <c r="BI748" s="219">
        <f>IF(N748="nulová",J748,0)</f>
        <v>0</v>
      </c>
      <c r="BJ748" s="19" t="s">
        <v>90</v>
      </c>
      <c r="BK748" s="219">
        <f>ROUND(I748*H748,2)</f>
        <v>0</v>
      </c>
      <c r="BL748" s="19" t="s">
        <v>154</v>
      </c>
      <c r="BM748" s="218" t="s">
        <v>954</v>
      </c>
    </row>
    <row r="749" s="2" customFormat="1">
      <c r="A749" s="41"/>
      <c r="B749" s="42"/>
      <c r="C749" s="43"/>
      <c r="D749" s="220" t="s">
        <v>156</v>
      </c>
      <c r="E749" s="43"/>
      <c r="F749" s="221" t="s">
        <v>951</v>
      </c>
      <c r="G749" s="43"/>
      <c r="H749" s="43"/>
      <c r="I749" s="222"/>
      <c r="J749" s="43"/>
      <c r="K749" s="43"/>
      <c r="L749" s="47"/>
      <c r="M749" s="223"/>
      <c r="N749" s="224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19" t="s">
        <v>156</v>
      </c>
      <c r="AU749" s="19" t="s">
        <v>21</v>
      </c>
    </row>
    <row r="750" s="13" customFormat="1">
      <c r="A750" s="13"/>
      <c r="B750" s="225"/>
      <c r="C750" s="226"/>
      <c r="D750" s="227" t="s">
        <v>158</v>
      </c>
      <c r="E750" s="228" t="s">
        <v>32</v>
      </c>
      <c r="F750" s="229" t="s">
        <v>955</v>
      </c>
      <c r="G750" s="226"/>
      <c r="H750" s="230">
        <v>11843.674999999999</v>
      </c>
      <c r="I750" s="231"/>
      <c r="J750" s="226"/>
      <c r="K750" s="226"/>
      <c r="L750" s="232"/>
      <c r="M750" s="233"/>
      <c r="N750" s="234"/>
      <c r="O750" s="234"/>
      <c r="P750" s="234"/>
      <c r="Q750" s="234"/>
      <c r="R750" s="234"/>
      <c r="S750" s="234"/>
      <c r="T750" s="23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6" t="s">
        <v>158</v>
      </c>
      <c r="AU750" s="236" t="s">
        <v>21</v>
      </c>
      <c r="AV750" s="13" t="s">
        <v>21</v>
      </c>
      <c r="AW750" s="13" t="s">
        <v>41</v>
      </c>
      <c r="AX750" s="13" t="s">
        <v>82</v>
      </c>
      <c r="AY750" s="236" t="s">
        <v>147</v>
      </c>
    </row>
    <row r="751" s="14" customFormat="1">
      <c r="A751" s="14"/>
      <c r="B751" s="237"/>
      <c r="C751" s="238"/>
      <c r="D751" s="227" t="s">
        <v>158</v>
      </c>
      <c r="E751" s="239" t="s">
        <v>32</v>
      </c>
      <c r="F751" s="240" t="s">
        <v>956</v>
      </c>
      <c r="G751" s="238"/>
      <c r="H751" s="239" t="s">
        <v>32</v>
      </c>
      <c r="I751" s="241"/>
      <c r="J751" s="238"/>
      <c r="K751" s="238"/>
      <c r="L751" s="242"/>
      <c r="M751" s="243"/>
      <c r="N751" s="244"/>
      <c r="O751" s="244"/>
      <c r="P751" s="244"/>
      <c r="Q751" s="244"/>
      <c r="R751" s="244"/>
      <c r="S751" s="244"/>
      <c r="T751" s="24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6" t="s">
        <v>158</v>
      </c>
      <c r="AU751" s="246" t="s">
        <v>21</v>
      </c>
      <c r="AV751" s="14" t="s">
        <v>90</v>
      </c>
      <c r="AW751" s="14" t="s">
        <v>41</v>
      </c>
      <c r="AX751" s="14" t="s">
        <v>82</v>
      </c>
      <c r="AY751" s="246" t="s">
        <v>147</v>
      </c>
    </row>
    <row r="752" s="15" customFormat="1">
      <c r="A752" s="15"/>
      <c r="B752" s="247"/>
      <c r="C752" s="248"/>
      <c r="D752" s="227" t="s">
        <v>158</v>
      </c>
      <c r="E752" s="249" t="s">
        <v>32</v>
      </c>
      <c r="F752" s="250" t="s">
        <v>161</v>
      </c>
      <c r="G752" s="248"/>
      <c r="H752" s="251">
        <v>11843.674999999999</v>
      </c>
      <c r="I752" s="252"/>
      <c r="J752" s="248"/>
      <c r="K752" s="248"/>
      <c r="L752" s="253"/>
      <c r="M752" s="254"/>
      <c r="N752" s="255"/>
      <c r="O752" s="255"/>
      <c r="P752" s="255"/>
      <c r="Q752" s="255"/>
      <c r="R752" s="255"/>
      <c r="S752" s="255"/>
      <c r="T752" s="256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57" t="s">
        <v>158</v>
      </c>
      <c r="AU752" s="257" t="s">
        <v>21</v>
      </c>
      <c r="AV752" s="15" t="s">
        <v>154</v>
      </c>
      <c r="AW752" s="15" t="s">
        <v>41</v>
      </c>
      <c r="AX752" s="15" t="s">
        <v>90</v>
      </c>
      <c r="AY752" s="257" t="s">
        <v>147</v>
      </c>
    </row>
    <row r="753" s="2" customFormat="1" ht="24.15" customHeight="1">
      <c r="A753" s="41"/>
      <c r="B753" s="42"/>
      <c r="C753" s="207" t="s">
        <v>957</v>
      </c>
      <c r="D753" s="207" t="s">
        <v>149</v>
      </c>
      <c r="E753" s="208" t="s">
        <v>948</v>
      </c>
      <c r="F753" s="209" t="s">
        <v>949</v>
      </c>
      <c r="G753" s="210" t="s">
        <v>299</v>
      </c>
      <c r="H753" s="211">
        <v>4740.8090000000002</v>
      </c>
      <c r="I753" s="212"/>
      <c r="J753" s="213">
        <f>ROUND(I753*H753,2)</f>
        <v>0</v>
      </c>
      <c r="K753" s="209" t="s">
        <v>153</v>
      </c>
      <c r="L753" s="47"/>
      <c r="M753" s="214" t="s">
        <v>32</v>
      </c>
      <c r="N753" s="215" t="s">
        <v>53</v>
      </c>
      <c r="O753" s="87"/>
      <c r="P753" s="216">
        <f>O753*H753</f>
        <v>0</v>
      </c>
      <c r="Q753" s="216">
        <v>0</v>
      </c>
      <c r="R753" s="216">
        <f>Q753*H753</f>
        <v>0</v>
      </c>
      <c r="S753" s="216">
        <v>0</v>
      </c>
      <c r="T753" s="217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18" t="s">
        <v>154</v>
      </c>
      <c r="AT753" s="218" t="s">
        <v>149</v>
      </c>
      <c r="AU753" s="218" t="s">
        <v>21</v>
      </c>
      <c r="AY753" s="19" t="s">
        <v>147</v>
      </c>
      <c r="BE753" s="219">
        <f>IF(N753="základní",J753,0)</f>
        <v>0</v>
      </c>
      <c r="BF753" s="219">
        <f>IF(N753="snížená",J753,0)</f>
        <v>0</v>
      </c>
      <c r="BG753" s="219">
        <f>IF(N753="zákl. přenesená",J753,0)</f>
        <v>0</v>
      </c>
      <c r="BH753" s="219">
        <f>IF(N753="sníž. přenesená",J753,0)</f>
        <v>0</v>
      </c>
      <c r="BI753" s="219">
        <f>IF(N753="nulová",J753,0)</f>
        <v>0</v>
      </c>
      <c r="BJ753" s="19" t="s">
        <v>90</v>
      </c>
      <c r="BK753" s="219">
        <f>ROUND(I753*H753,2)</f>
        <v>0</v>
      </c>
      <c r="BL753" s="19" t="s">
        <v>154</v>
      </c>
      <c r="BM753" s="218" t="s">
        <v>958</v>
      </c>
    </row>
    <row r="754" s="2" customFormat="1">
      <c r="A754" s="41"/>
      <c r="B754" s="42"/>
      <c r="C754" s="43"/>
      <c r="D754" s="220" t="s">
        <v>156</v>
      </c>
      <c r="E754" s="43"/>
      <c r="F754" s="221" t="s">
        <v>951</v>
      </c>
      <c r="G754" s="43"/>
      <c r="H754" s="43"/>
      <c r="I754" s="222"/>
      <c r="J754" s="43"/>
      <c r="K754" s="43"/>
      <c r="L754" s="47"/>
      <c r="M754" s="223"/>
      <c r="N754" s="224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19" t="s">
        <v>156</v>
      </c>
      <c r="AU754" s="19" t="s">
        <v>21</v>
      </c>
    </row>
    <row r="755" s="13" customFormat="1">
      <c r="A755" s="13"/>
      <c r="B755" s="225"/>
      <c r="C755" s="226"/>
      <c r="D755" s="227" t="s">
        <v>158</v>
      </c>
      <c r="E755" s="228" t="s">
        <v>32</v>
      </c>
      <c r="F755" s="229" t="s">
        <v>959</v>
      </c>
      <c r="G755" s="226"/>
      <c r="H755" s="230">
        <v>4740.8090000000002</v>
      </c>
      <c r="I755" s="231"/>
      <c r="J755" s="226"/>
      <c r="K755" s="226"/>
      <c r="L755" s="232"/>
      <c r="M755" s="233"/>
      <c r="N755" s="234"/>
      <c r="O755" s="234"/>
      <c r="P755" s="234"/>
      <c r="Q755" s="234"/>
      <c r="R755" s="234"/>
      <c r="S755" s="234"/>
      <c r="T755" s="235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6" t="s">
        <v>158</v>
      </c>
      <c r="AU755" s="236" t="s">
        <v>21</v>
      </c>
      <c r="AV755" s="13" t="s">
        <v>21</v>
      </c>
      <c r="AW755" s="13" t="s">
        <v>41</v>
      </c>
      <c r="AX755" s="13" t="s">
        <v>82</v>
      </c>
      <c r="AY755" s="236" t="s">
        <v>147</v>
      </c>
    </row>
    <row r="756" s="14" customFormat="1">
      <c r="A756" s="14"/>
      <c r="B756" s="237"/>
      <c r="C756" s="238"/>
      <c r="D756" s="227" t="s">
        <v>158</v>
      </c>
      <c r="E756" s="239" t="s">
        <v>32</v>
      </c>
      <c r="F756" s="240" t="s">
        <v>960</v>
      </c>
      <c r="G756" s="238"/>
      <c r="H756" s="239" t="s">
        <v>32</v>
      </c>
      <c r="I756" s="241"/>
      <c r="J756" s="238"/>
      <c r="K756" s="238"/>
      <c r="L756" s="242"/>
      <c r="M756" s="243"/>
      <c r="N756" s="244"/>
      <c r="O756" s="244"/>
      <c r="P756" s="244"/>
      <c r="Q756" s="244"/>
      <c r="R756" s="244"/>
      <c r="S756" s="244"/>
      <c r="T756" s="24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6" t="s">
        <v>158</v>
      </c>
      <c r="AU756" s="246" t="s">
        <v>21</v>
      </c>
      <c r="AV756" s="14" t="s">
        <v>90</v>
      </c>
      <c r="AW756" s="14" t="s">
        <v>41</v>
      </c>
      <c r="AX756" s="14" t="s">
        <v>82</v>
      </c>
      <c r="AY756" s="246" t="s">
        <v>147</v>
      </c>
    </row>
    <row r="757" s="15" customFormat="1">
      <c r="A757" s="15"/>
      <c r="B757" s="247"/>
      <c r="C757" s="248"/>
      <c r="D757" s="227" t="s">
        <v>158</v>
      </c>
      <c r="E757" s="249" t="s">
        <v>32</v>
      </c>
      <c r="F757" s="250" t="s">
        <v>161</v>
      </c>
      <c r="G757" s="248"/>
      <c r="H757" s="251">
        <v>4740.8090000000002</v>
      </c>
      <c r="I757" s="252"/>
      <c r="J757" s="248"/>
      <c r="K757" s="248"/>
      <c r="L757" s="253"/>
      <c r="M757" s="254"/>
      <c r="N757" s="255"/>
      <c r="O757" s="255"/>
      <c r="P757" s="255"/>
      <c r="Q757" s="255"/>
      <c r="R757" s="255"/>
      <c r="S757" s="255"/>
      <c r="T757" s="256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57" t="s">
        <v>158</v>
      </c>
      <c r="AU757" s="257" t="s">
        <v>21</v>
      </c>
      <c r="AV757" s="15" t="s">
        <v>154</v>
      </c>
      <c r="AW757" s="15" t="s">
        <v>41</v>
      </c>
      <c r="AX757" s="15" t="s">
        <v>90</v>
      </c>
      <c r="AY757" s="257" t="s">
        <v>147</v>
      </c>
    </row>
    <row r="758" s="2" customFormat="1" ht="21.75" customHeight="1">
      <c r="A758" s="41"/>
      <c r="B758" s="42"/>
      <c r="C758" s="207" t="s">
        <v>961</v>
      </c>
      <c r="D758" s="207" t="s">
        <v>149</v>
      </c>
      <c r="E758" s="208" t="s">
        <v>962</v>
      </c>
      <c r="F758" s="209" t="s">
        <v>963</v>
      </c>
      <c r="G758" s="210" t="s">
        <v>299</v>
      </c>
      <c r="H758" s="211">
        <v>980.02999999999997</v>
      </c>
      <c r="I758" s="212"/>
      <c r="J758" s="213">
        <f>ROUND(I758*H758,2)</f>
        <v>0</v>
      </c>
      <c r="K758" s="209" t="s">
        <v>32</v>
      </c>
      <c r="L758" s="47"/>
      <c r="M758" s="214" t="s">
        <v>32</v>
      </c>
      <c r="N758" s="215" t="s">
        <v>53</v>
      </c>
      <c r="O758" s="87"/>
      <c r="P758" s="216">
        <f>O758*H758</f>
        <v>0</v>
      </c>
      <c r="Q758" s="216">
        <v>0</v>
      </c>
      <c r="R758" s="216">
        <f>Q758*H758</f>
        <v>0</v>
      </c>
      <c r="S758" s="216">
        <v>0</v>
      </c>
      <c r="T758" s="217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18" t="s">
        <v>154</v>
      </c>
      <c r="AT758" s="218" t="s">
        <v>149</v>
      </c>
      <c r="AU758" s="218" t="s">
        <v>21</v>
      </c>
      <c r="AY758" s="19" t="s">
        <v>147</v>
      </c>
      <c r="BE758" s="219">
        <f>IF(N758="základní",J758,0)</f>
        <v>0</v>
      </c>
      <c r="BF758" s="219">
        <f>IF(N758="snížená",J758,0)</f>
        <v>0</v>
      </c>
      <c r="BG758" s="219">
        <f>IF(N758="zákl. přenesená",J758,0)</f>
        <v>0</v>
      </c>
      <c r="BH758" s="219">
        <f>IF(N758="sníž. přenesená",J758,0)</f>
        <v>0</v>
      </c>
      <c r="BI758" s="219">
        <f>IF(N758="nulová",J758,0)</f>
        <v>0</v>
      </c>
      <c r="BJ758" s="19" t="s">
        <v>90</v>
      </c>
      <c r="BK758" s="219">
        <f>ROUND(I758*H758,2)</f>
        <v>0</v>
      </c>
      <c r="BL758" s="19" t="s">
        <v>154</v>
      </c>
      <c r="BM758" s="218" t="s">
        <v>964</v>
      </c>
    </row>
    <row r="759" s="14" customFormat="1">
      <c r="A759" s="14"/>
      <c r="B759" s="237"/>
      <c r="C759" s="238"/>
      <c r="D759" s="227" t="s">
        <v>158</v>
      </c>
      <c r="E759" s="239" t="s">
        <v>32</v>
      </c>
      <c r="F759" s="240" t="s">
        <v>965</v>
      </c>
      <c r="G759" s="238"/>
      <c r="H759" s="239" t="s">
        <v>32</v>
      </c>
      <c r="I759" s="241"/>
      <c r="J759" s="238"/>
      <c r="K759" s="238"/>
      <c r="L759" s="242"/>
      <c r="M759" s="243"/>
      <c r="N759" s="244"/>
      <c r="O759" s="244"/>
      <c r="P759" s="244"/>
      <c r="Q759" s="244"/>
      <c r="R759" s="244"/>
      <c r="S759" s="244"/>
      <c r="T759" s="24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6" t="s">
        <v>158</v>
      </c>
      <c r="AU759" s="246" t="s">
        <v>21</v>
      </c>
      <c r="AV759" s="14" t="s">
        <v>90</v>
      </c>
      <c r="AW759" s="14" t="s">
        <v>41</v>
      </c>
      <c r="AX759" s="14" t="s">
        <v>82</v>
      </c>
      <c r="AY759" s="246" t="s">
        <v>147</v>
      </c>
    </row>
    <row r="760" s="13" customFormat="1">
      <c r="A760" s="13"/>
      <c r="B760" s="225"/>
      <c r="C760" s="226"/>
      <c r="D760" s="227" t="s">
        <v>158</v>
      </c>
      <c r="E760" s="228" t="s">
        <v>32</v>
      </c>
      <c r="F760" s="229" t="s">
        <v>966</v>
      </c>
      <c r="G760" s="226"/>
      <c r="H760" s="230">
        <v>980.02999999999997</v>
      </c>
      <c r="I760" s="231"/>
      <c r="J760" s="226"/>
      <c r="K760" s="226"/>
      <c r="L760" s="232"/>
      <c r="M760" s="233"/>
      <c r="N760" s="234"/>
      <c r="O760" s="234"/>
      <c r="P760" s="234"/>
      <c r="Q760" s="234"/>
      <c r="R760" s="234"/>
      <c r="S760" s="234"/>
      <c r="T760" s="235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6" t="s">
        <v>158</v>
      </c>
      <c r="AU760" s="236" t="s">
        <v>21</v>
      </c>
      <c r="AV760" s="13" t="s">
        <v>21</v>
      </c>
      <c r="AW760" s="13" t="s">
        <v>41</v>
      </c>
      <c r="AX760" s="13" t="s">
        <v>82</v>
      </c>
      <c r="AY760" s="236" t="s">
        <v>147</v>
      </c>
    </row>
    <row r="761" s="16" customFormat="1">
      <c r="A761" s="16"/>
      <c r="B761" s="268"/>
      <c r="C761" s="269"/>
      <c r="D761" s="227" t="s">
        <v>158</v>
      </c>
      <c r="E761" s="270" t="s">
        <v>32</v>
      </c>
      <c r="F761" s="271" t="s">
        <v>398</v>
      </c>
      <c r="G761" s="269"/>
      <c r="H761" s="272">
        <v>980.02999999999997</v>
      </c>
      <c r="I761" s="273"/>
      <c r="J761" s="269"/>
      <c r="K761" s="269"/>
      <c r="L761" s="274"/>
      <c r="M761" s="275"/>
      <c r="N761" s="276"/>
      <c r="O761" s="276"/>
      <c r="P761" s="276"/>
      <c r="Q761" s="276"/>
      <c r="R761" s="276"/>
      <c r="S761" s="276"/>
      <c r="T761" s="277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T761" s="278" t="s">
        <v>158</v>
      </c>
      <c r="AU761" s="278" t="s">
        <v>21</v>
      </c>
      <c r="AV761" s="16" t="s">
        <v>168</v>
      </c>
      <c r="AW761" s="16" t="s">
        <v>41</v>
      </c>
      <c r="AX761" s="16" t="s">
        <v>82</v>
      </c>
      <c r="AY761" s="278" t="s">
        <v>147</v>
      </c>
    </row>
    <row r="762" s="15" customFormat="1">
      <c r="A762" s="15"/>
      <c r="B762" s="247"/>
      <c r="C762" s="248"/>
      <c r="D762" s="227" t="s">
        <v>158</v>
      </c>
      <c r="E762" s="249" t="s">
        <v>32</v>
      </c>
      <c r="F762" s="250" t="s">
        <v>161</v>
      </c>
      <c r="G762" s="248"/>
      <c r="H762" s="251">
        <v>980.02999999999997</v>
      </c>
      <c r="I762" s="252"/>
      <c r="J762" s="248"/>
      <c r="K762" s="248"/>
      <c r="L762" s="253"/>
      <c r="M762" s="254"/>
      <c r="N762" s="255"/>
      <c r="O762" s="255"/>
      <c r="P762" s="255"/>
      <c r="Q762" s="255"/>
      <c r="R762" s="255"/>
      <c r="S762" s="255"/>
      <c r="T762" s="256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57" t="s">
        <v>158</v>
      </c>
      <c r="AU762" s="257" t="s">
        <v>21</v>
      </c>
      <c r="AV762" s="15" t="s">
        <v>154</v>
      </c>
      <c r="AW762" s="15" t="s">
        <v>41</v>
      </c>
      <c r="AX762" s="15" t="s">
        <v>90</v>
      </c>
      <c r="AY762" s="257" t="s">
        <v>147</v>
      </c>
    </row>
    <row r="763" s="2" customFormat="1" ht="24.15" customHeight="1">
      <c r="A763" s="41"/>
      <c r="B763" s="42"/>
      <c r="C763" s="207" t="s">
        <v>967</v>
      </c>
      <c r="D763" s="207" t="s">
        <v>149</v>
      </c>
      <c r="E763" s="208" t="s">
        <v>968</v>
      </c>
      <c r="F763" s="209" t="s">
        <v>969</v>
      </c>
      <c r="G763" s="210" t="s">
        <v>299</v>
      </c>
      <c r="H763" s="211">
        <v>25.863</v>
      </c>
      <c r="I763" s="212"/>
      <c r="J763" s="213">
        <f>ROUND(I763*H763,2)</f>
        <v>0</v>
      </c>
      <c r="K763" s="209" t="s">
        <v>153</v>
      </c>
      <c r="L763" s="47"/>
      <c r="M763" s="214" t="s">
        <v>32</v>
      </c>
      <c r="N763" s="215" t="s">
        <v>53</v>
      </c>
      <c r="O763" s="87"/>
      <c r="P763" s="216">
        <f>O763*H763</f>
        <v>0</v>
      </c>
      <c r="Q763" s="216">
        <v>0</v>
      </c>
      <c r="R763" s="216">
        <f>Q763*H763</f>
        <v>0</v>
      </c>
      <c r="S763" s="216">
        <v>0</v>
      </c>
      <c r="T763" s="217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18" t="s">
        <v>154</v>
      </c>
      <c r="AT763" s="218" t="s">
        <v>149</v>
      </c>
      <c r="AU763" s="218" t="s">
        <v>21</v>
      </c>
      <c r="AY763" s="19" t="s">
        <v>147</v>
      </c>
      <c r="BE763" s="219">
        <f>IF(N763="základní",J763,0)</f>
        <v>0</v>
      </c>
      <c r="BF763" s="219">
        <f>IF(N763="snížená",J763,0)</f>
        <v>0</v>
      </c>
      <c r="BG763" s="219">
        <f>IF(N763="zákl. přenesená",J763,0)</f>
        <v>0</v>
      </c>
      <c r="BH763" s="219">
        <f>IF(N763="sníž. přenesená",J763,0)</f>
        <v>0</v>
      </c>
      <c r="BI763" s="219">
        <f>IF(N763="nulová",J763,0)</f>
        <v>0</v>
      </c>
      <c r="BJ763" s="19" t="s">
        <v>90</v>
      </c>
      <c r="BK763" s="219">
        <f>ROUND(I763*H763,2)</f>
        <v>0</v>
      </c>
      <c r="BL763" s="19" t="s">
        <v>154</v>
      </c>
      <c r="BM763" s="218" t="s">
        <v>970</v>
      </c>
    </row>
    <row r="764" s="2" customFormat="1">
      <c r="A764" s="41"/>
      <c r="B764" s="42"/>
      <c r="C764" s="43"/>
      <c r="D764" s="220" t="s">
        <v>156</v>
      </c>
      <c r="E764" s="43"/>
      <c r="F764" s="221" t="s">
        <v>971</v>
      </c>
      <c r="G764" s="43"/>
      <c r="H764" s="43"/>
      <c r="I764" s="222"/>
      <c r="J764" s="43"/>
      <c r="K764" s="43"/>
      <c r="L764" s="47"/>
      <c r="M764" s="223"/>
      <c r="N764" s="224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19" t="s">
        <v>156</v>
      </c>
      <c r="AU764" s="19" t="s">
        <v>21</v>
      </c>
    </row>
    <row r="765" s="13" customFormat="1">
      <c r="A765" s="13"/>
      <c r="B765" s="225"/>
      <c r="C765" s="226"/>
      <c r="D765" s="227" t="s">
        <v>158</v>
      </c>
      <c r="E765" s="228" t="s">
        <v>32</v>
      </c>
      <c r="F765" s="229" t="s">
        <v>972</v>
      </c>
      <c r="G765" s="226"/>
      <c r="H765" s="230">
        <v>13.358000000000001</v>
      </c>
      <c r="I765" s="231"/>
      <c r="J765" s="226"/>
      <c r="K765" s="226"/>
      <c r="L765" s="232"/>
      <c r="M765" s="233"/>
      <c r="N765" s="234"/>
      <c r="O765" s="234"/>
      <c r="P765" s="234"/>
      <c r="Q765" s="234"/>
      <c r="R765" s="234"/>
      <c r="S765" s="234"/>
      <c r="T765" s="23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6" t="s">
        <v>158</v>
      </c>
      <c r="AU765" s="236" t="s">
        <v>21</v>
      </c>
      <c r="AV765" s="13" t="s">
        <v>21</v>
      </c>
      <c r="AW765" s="13" t="s">
        <v>41</v>
      </c>
      <c r="AX765" s="13" t="s">
        <v>82</v>
      </c>
      <c r="AY765" s="236" t="s">
        <v>147</v>
      </c>
    </row>
    <row r="766" s="14" customFormat="1">
      <c r="A766" s="14"/>
      <c r="B766" s="237"/>
      <c r="C766" s="238"/>
      <c r="D766" s="227" t="s">
        <v>158</v>
      </c>
      <c r="E766" s="239" t="s">
        <v>32</v>
      </c>
      <c r="F766" s="240" t="s">
        <v>973</v>
      </c>
      <c r="G766" s="238"/>
      <c r="H766" s="239" t="s">
        <v>32</v>
      </c>
      <c r="I766" s="241"/>
      <c r="J766" s="238"/>
      <c r="K766" s="238"/>
      <c r="L766" s="242"/>
      <c r="M766" s="243"/>
      <c r="N766" s="244"/>
      <c r="O766" s="244"/>
      <c r="P766" s="244"/>
      <c r="Q766" s="244"/>
      <c r="R766" s="244"/>
      <c r="S766" s="244"/>
      <c r="T766" s="24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6" t="s">
        <v>158</v>
      </c>
      <c r="AU766" s="246" t="s">
        <v>21</v>
      </c>
      <c r="AV766" s="14" t="s">
        <v>90</v>
      </c>
      <c r="AW766" s="14" t="s">
        <v>41</v>
      </c>
      <c r="AX766" s="14" t="s">
        <v>82</v>
      </c>
      <c r="AY766" s="246" t="s">
        <v>147</v>
      </c>
    </row>
    <row r="767" s="13" customFormat="1">
      <c r="A767" s="13"/>
      <c r="B767" s="225"/>
      <c r="C767" s="226"/>
      <c r="D767" s="227" t="s">
        <v>158</v>
      </c>
      <c r="E767" s="228" t="s">
        <v>32</v>
      </c>
      <c r="F767" s="229" t="s">
        <v>974</v>
      </c>
      <c r="G767" s="226"/>
      <c r="H767" s="230">
        <v>12.505000000000001</v>
      </c>
      <c r="I767" s="231"/>
      <c r="J767" s="226"/>
      <c r="K767" s="226"/>
      <c r="L767" s="232"/>
      <c r="M767" s="233"/>
      <c r="N767" s="234"/>
      <c r="O767" s="234"/>
      <c r="P767" s="234"/>
      <c r="Q767" s="234"/>
      <c r="R767" s="234"/>
      <c r="S767" s="234"/>
      <c r="T767" s="235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6" t="s">
        <v>158</v>
      </c>
      <c r="AU767" s="236" t="s">
        <v>21</v>
      </c>
      <c r="AV767" s="13" t="s">
        <v>21</v>
      </c>
      <c r="AW767" s="13" t="s">
        <v>41</v>
      </c>
      <c r="AX767" s="13" t="s">
        <v>82</v>
      </c>
      <c r="AY767" s="236" t="s">
        <v>147</v>
      </c>
    </row>
    <row r="768" s="14" customFormat="1">
      <c r="A768" s="14"/>
      <c r="B768" s="237"/>
      <c r="C768" s="238"/>
      <c r="D768" s="227" t="s">
        <v>158</v>
      </c>
      <c r="E768" s="239" t="s">
        <v>32</v>
      </c>
      <c r="F768" s="240" t="s">
        <v>975</v>
      </c>
      <c r="G768" s="238"/>
      <c r="H768" s="239" t="s">
        <v>32</v>
      </c>
      <c r="I768" s="241"/>
      <c r="J768" s="238"/>
      <c r="K768" s="238"/>
      <c r="L768" s="242"/>
      <c r="M768" s="243"/>
      <c r="N768" s="244"/>
      <c r="O768" s="244"/>
      <c r="P768" s="244"/>
      <c r="Q768" s="244"/>
      <c r="R768" s="244"/>
      <c r="S768" s="244"/>
      <c r="T768" s="24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6" t="s">
        <v>158</v>
      </c>
      <c r="AU768" s="246" t="s">
        <v>21</v>
      </c>
      <c r="AV768" s="14" t="s">
        <v>90</v>
      </c>
      <c r="AW768" s="14" t="s">
        <v>41</v>
      </c>
      <c r="AX768" s="14" t="s">
        <v>82</v>
      </c>
      <c r="AY768" s="246" t="s">
        <v>147</v>
      </c>
    </row>
    <row r="769" s="15" customFormat="1">
      <c r="A769" s="15"/>
      <c r="B769" s="247"/>
      <c r="C769" s="248"/>
      <c r="D769" s="227" t="s">
        <v>158</v>
      </c>
      <c r="E769" s="249" t="s">
        <v>32</v>
      </c>
      <c r="F769" s="250" t="s">
        <v>161</v>
      </c>
      <c r="G769" s="248"/>
      <c r="H769" s="251">
        <v>25.863</v>
      </c>
      <c r="I769" s="252"/>
      <c r="J769" s="248"/>
      <c r="K769" s="248"/>
      <c r="L769" s="253"/>
      <c r="M769" s="254"/>
      <c r="N769" s="255"/>
      <c r="O769" s="255"/>
      <c r="P769" s="255"/>
      <c r="Q769" s="255"/>
      <c r="R769" s="255"/>
      <c r="S769" s="255"/>
      <c r="T769" s="256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57" t="s">
        <v>158</v>
      </c>
      <c r="AU769" s="257" t="s">
        <v>21</v>
      </c>
      <c r="AV769" s="15" t="s">
        <v>154</v>
      </c>
      <c r="AW769" s="15" t="s">
        <v>41</v>
      </c>
      <c r="AX769" s="15" t="s">
        <v>90</v>
      </c>
      <c r="AY769" s="257" t="s">
        <v>147</v>
      </c>
    </row>
    <row r="770" s="2" customFormat="1" ht="24.15" customHeight="1">
      <c r="A770" s="41"/>
      <c r="B770" s="42"/>
      <c r="C770" s="207" t="s">
        <v>976</v>
      </c>
      <c r="D770" s="207" t="s">
        <v>149</v>
      </c>
      <c r="E770" s="208" t="s">
        <v>977</v>
      </c>
      <c r="F770" s="209" t="s">
        <v>949</v>
      </c>
      <c r="G770" s="210" t="s">
        <v>299</v>
      </c>
      <c r="H770" s="211">
        <v>362.08199999999999</v>
      </c>
      <c r="I770" s="212"/>
      <c r="J770" s="213">
        <f>ROUND(I770*H770,2)</f>
        <v>0</v>
      </c>
      <c r="K770" s="209" t="s">
        <v>153</v>
      </c>
      <c r="L770" s="47"/>
      <c r="M770" s="214" t="s">
        <v>32</v>
      </c>
      <c r="N770" s="215" t="s">
        <v>53</v>
      </c>
      <c r="O770" s="87"/>
      <c r="P770" s="216">
        <f>O770*H770</f>
        <v>0</v>
      </c>
      <c r="Q770" s="216">
        <v>0</v>
      </c>
      <c r="R770" s="216">
        <f>Q770*H770</f>
        <v>0</v>
      </c>
      <c r="S770" s="216">
        <v>0</v>
      </c>
      <c r="T770" s="217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18" t="s">
        <v>154</v>
      </c>
      <c r="AT770" s="218" t="s">
        <v>149</v>
      </c>
      <c r="AU770" s="218" t="s">
        <v>21</v>
      </c>
      <c r="AY770" s="19" t="s">
        <v>147</v>
      </c>
      <c r="BE770" s="219">
        <f>IF(N770="základní",J770,0)</f>
        <v>0</v>
      </c>
      <c r="BF770" s="219">
        <f>IF(N770="snížená",J770,0)</f>
        <v>0</v>
      </c>
      <c r="BG770" s="219">
        <f>IF(N770="zákl. přenesená",J770,0)</f>
        <v>0</v>
      </c>
      <c r="BH770" s="219">
        <f>IF(N770="sníž. přenesená",J770,0)</f>
        <v>0</v>
      </c>
      <c r="BI770" s="219">
        <f>IF(N770="nulová",J770,0)</f>
        <v>0</v>
      </c>
      <c r="BJ770" s="19" t="s">
        <v>90</v>
      </c>
      <c r="BK770" s="219">
        <f>ROUND(I770*H770,2)</f>
        <v>0</v>
      </c>
      <c r="BL770" s="19" t="s">
        <v>154</v>
      </c>
      <c r="BM770" s="218" t="s">
        <v>978</v>
      </c>
    </row>
    <row r="771" s="2" customFormat="1">
      <c r="A771" s="41"/>
      <c r="B771" s="42"/>
      <c r="C771" s="43"/>
      <c r="D771" s="220" t="s">
        <v>156</v>
      </c>
      <c r="E771" s="43"/>
      <c r="F771" s="221" t="s">
        <v>979</v>
      </c>
      <c r="G771" s="43"/>
      <c r="H771" s="43"/>
      <c r="I771" s="222"/>
      <c r="J771" s="43"/>
      <c r="K771" s="43"/>
      <c r="L771" s="47"/>
      <c r="M771" s="223"/>
      <c r="N771" s="224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19" t="s">
        <v>156</v>
      </c>
      <c r="AU771" s="19" t="s">
        <v>21</v>
      </c>
    </row>
    <row r="772" s="13" customFormat="1">
      <c r="A772" s="13"/>
      <c r="B772" s="225"/>
      <c r="C772" s="226"/>
      <c r="D772" s="227" t="s">
        <v>158</v>
      </c>
      <c r="E772" s="228" t="s">
        <v>32</v>
      </c>
      <c r="F772" s="229" t="s">
        <v>980</v>
      </c>
      <c r="G772" s="226"/>
      <c r="H772" s="230">
        <v>362.08199999999999</v>
      </c>
      <c r="I772" s="231"/>
      <c r="J772" s="226"/>
      <c r="K772" s="226"/>
      <c r="L772" s="232"/>
      <c r="M772" s="233"/>
      <c r="N772" s="234"/>
      <c r="O772" s="234"/>
      <c r="P772" s="234"/>
      <c r="Q772" s="234"/>
      <c r="R772" s="234"/>
      <c r="S772" s="234"/>
      <c r="T772" s="23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6" t="s">
        <v>158</v>
      </c>
      <c r="AU772" s="236" t="s">
        <v>21</v>
      </c>
      <c r="AV772" s="13" t="s">
        <v>21</v>
      </c>
      <c r="AW772" s="13" t="s">
        <v>41</v>
      </c>
      <c r="AX772" s="13" t="s">
        <v>82</v>
      </c>
      <c r="AY772" s="236" t="s">
        <v>147</v>
      </c>
    </row>
    <row r="773" s="15" customFormat="1">
      <c r="A773" s="15"/>
      <c r="B773" s="247"/>
      <c r="C773" s="248"/>
      <c r="D773" s="227" t="s">
        <v>158</v>
      </c>
      <c r="E773" s="249" t="s">
        <v>32</v>
      </c>
      <c r="F773" s="250" t="s">
        <v>161</v>
      </c>
      <c r="G773" s="248"/>
      <c r="H773" s="251">
        <v>362.08199999999999</v>
      </c>
      <c r="I773" s="252"/>
      <c r="J773" s="248"/>
      <c r="K773" s="248"/>
      <c r="L773" s="253"/>
      <c r="M773" s="254"/>
      <c r="N773" s="255"/>
      <c r="O773" s="255"/>
      <c r="P773" s="255"/>
      <c r="Q773" s="255"/>
      <c r="R773" s="255"/>
      <c r="S773" s="255"/>
      <c r="T773" s="256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57" t="s">
        <v>158</v>
      </c>
      <c r="AU773" s="257" t="s">
        <v>21</v>
      </c>
      <c r="AV773" s="15" t="s">
        <v>154</v>
      </c>
      <c r="AW773" s="15" t="s">
        <v>41</v>
      </c>
      <c r="AX773" s="15" t="s">
        <v>90</v>
      </c>
      <c r="AY773" s="257" t="s">
        <v>147</v>
      </c>
    </row>
    <row r="774" s="2" customFormat="1" ht="16.5" customHeight="1">
      <c r="A774" s="41"/>
      <c r="B774" s="42"/>
      <c r="C774" s="207" t="s">
        <v>981</v>
      </c>
      <c r="D774" s="207" t="s">
        <v>149</v>
      </c>
      <c r="E774" s="208" t="s">
        <v>982</v>
      </c>
      <c r="F774" s="209" t="s">
        <v>983</v>
      </c>
      <c r="G774" s="210" t="s">
        <v>299</v>
      </c>
      <c r="H774" s="211">
        <v>1057.54</v>
      </c>
      <c r="I774" s="212"/>
      <c r="J774" s="213">
        <f>ROUND(I774*H774,2)</f>
        <v>0</v>
      </c>
      <c r="K774" s="209" t="s">
        <v>153</v>
      </c>
      <c r="L774" s="47"/>
      <c r="M774" s="214" t="s">
        <v>32</v>
      </c>
      <c r="N774" s="215" t="s">
        <v>53</v>
      </c>
      <c r="O774" s="87"/>
      <c r="P774" s="216">
        <f>O774*H774</f>
        <v>0</v>
      </c>
      <c r="Q774" s="216">
        <v>0</v>
      </c>
      <c r="R774" s="216">
        <f>Q774*H774</f>
        <v>0</v>
      </c>
      <c r="S774" s="216">
        <v>0</v>
      </c>
      <c r="T774" s="217">
        <f>S774*H774</f>
        <v>0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18" t="s">
        <v>154</v>
      </c>
      <c r="AT774" s="218" t="s">
        <v>149</v>
      </c>
      <c r="AU774" s="218" t="s">
        <v>21</v>
      </c>
      <c r="AY774" s="19" t="s">
        <v>147</v>
      </c>
      <c r="BE774" s="219">
        <f>IF(N774="základní",J774,0)</f>
        <v>0</v>
      </c>
      <c r="BF774" s="219">
        <f>IF(N774="snížená",J774,0)</f>
        <v>0</v>
      </c>
      <c r="BG774" s="219">
        <f>IF(N774="zákl. přenesená",J774,0)</f>
        <v>0</v>
      </c>
      <c r="BH774" s="219">
        <f>IF(N774="sníž. přenesená",J774,0)</f>
        <v>0</v>
      </c>
      <c r="BI774" s="219">
        <f>IF(N774="nulová",J774,0)</f>
        <v>0</v>
      </c>
      <c r="BJ774" s="19" t="s">
        <v>90</v>
      </c>
      <c r="BK774" s="219">
        <f>ROUND(I774*H774,2)</f>
        <v>0</v>
      </c>
      <c r="BL774" s="19" t="s">
        <v>154</v>
      </c>
      <c r="BM774" s="218" t="s">
        <v>984</v>
      </c>
    </row>
    <row r="775" s="2" customFormat="1">
      <c r="A775" s="41"/>
      <c r="B775" s="42"/>
      <c r="C775" s="43"/>
      <c r="D775" s="220" t="s">
        <v>156</v>
      </c>
      <c r="E775" s="43"/>
      <c r="F775" s="221" t="s">
        <v>985</v>
      </c>
      <c r="G775" s="43"/>
      <c r="H775" s="43"/>
      <c r="I775" s="222"/>
      <c r="J775" s="43"/>
      <c r="K775" s="43"/>
      <c r="L775" s="47"/>
      <c r="M775" s="223"/>
      <c r="N775" s="224"/>
      <c r="O775" s="87"/>
      <c r="P775" s="87"/>
      <c r="Q775" s="87"/>
      <c r="R775" s="87"/>
      <c r="S775" s="87"/>
      <c r="T775" s="88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T775" s="19" t="s">
        <v>156</v>
      </c>
      <c r="AU775" s="19" t="s">
        <v>21</v>
      </c>
    </row>
    <row r="776" s="13" customFormat="1">
      <c r="A776" s="13"/>
      <c r="B776" s="225"/>
      <c r="C776" s="226"/>
      <c r="D776" s="227" t="s">
        <v>158</v>
      </c>
      <c r="E776" s="228" t="s">
        <v>32</v>
      </c>
      <c r="F776" s="229" t="s">
        <v>986</v>
      </c>
      <c r="G776" s="226"/>
      <c r="H776" s="230">
        <v>1057.54</v>
      </c>
      <c r="I776" s="231"/>
      <c r="J776" s="226"/>
      <c r="K776" s="226"/>
      <c r="L776" s="232"/>
      <c r="M776" s="233"/>
      <c r="N776" s="234"/>
      <c r="O776" s="234"/>
      <c r="P776" s="234"/>
      <c r="Q776" s="234"/>
      <c r="R776" s="234"/>
      <c r="S776" s="234"/>
      <c r="T776" s="23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6" t="s">
        <v>158</v>
      </c>
      <c r="AU776" s="236" t="s">
        <v>21</v>
      </c>
      <c r="AV776" s="13" t="s">
        <v>21</v>
      </c>
      <c r="AW776" s="13" t="s">
        <v>41</v>
      </c>
      <c r="AX776" s="13" t="s">
        <v>82</v>
      </c>
      <c r="AY776" s="236" t="s">
        <v>147</v>
      </c>
    </row>
    <row r="777" s="14" customFormat="1">
      <c r="A777" s="14"/>
      <c r="B777" s="237"/>
      <c r="C777" s="238"/>
      <c r="D777" s="227" t="s">
        <v>158</v>
      </c>
      <c r="E777" s="239" t="s">
        <v>32</v>
      </c>
      <c r="F777" s="240" t="s">
        <v>929</v>
      </c>
      <c r="G777" s="238"/>
      <c r="H777" s="239" t="s">
        <v>32</v>
      </c>
      <c r="I777" s="241"/>
      <c r="J777" s="238"/>
      <c r="K777" s="238"/>
      <c r="L777" s="242"/>
      <c r="M777" s="243"/>
      <c r="N777" s="244"/>
      <c r="O777" s="244"/>
      <c r="P777" s="244"/>
      <c r="Q777" s="244"/>
      <c r="R777" s="244"/>
      <c r="S777" s="244"/>
      <c r="T777" s="24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6" t="s">
        <v>158</v>
      </c>
      <c r="AU777" s="246" t="s">
        <v>21</v>
      </c>
      <c r="AV777" s="14" t="s">
        <v>90</v>
      </c>
      <c r="AW777" s="14" t="s">
        <v>41</v>
      </c>
      <c r="AX777" s="14" t="s">
        <v>82</v>
      </c>
      <c r="AY777" s="246" t="s">
        <v>147</v>
      </c>
    </row>
    <row r="778" s="15" customFormat="1">
      <c r="A778" s="15"/>
      <c r="B778" s="247"/>
      <c r="C778" s="248"/>
      <c r="D778" s="227" t="s">
        <v>158</v>
      </c>
      <c r="E778" s="249" t="s">
        <v>32</v>
      </c>
      <c r="F778" s="250" t="s">
        <v>161</v>
      </c>
      <c r="G778" s="248"/>
      <c r="H778" s="251">
        <v>1057.54</v>
      </c>
      <c r="I778" s="252"/>
      <c r="J778" s="248"/>
      <c r="K778" s="248"/>
      <c r="L778" s="253"/>
      <c r="M778" s="254"/>
      <c r="N778" s="255"/>
      <c r="O778" s="255"/>
      <c r="P778" s="255"/>
      <c r="Q778" s="255"/>
      <c r="R778" s="255"/>
      <c r="S778" s="255"/>
      <c r="T778" s="256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57" t="s">
        <v>158</v>
      </c>
      <c r="AU778" s="257" t="s">
        <v>21</v>
      </c>
      <c r="AV778" s="15" t="s">
        <v>154</v>
      </c>
      <c r="AW778" s="15" t="s">
        <v>41</v>
      </c>
      <c r="AX778" s="15" t="s">
        <v>90</v>
      </c>
      <c r="AY778" s="257" t="s">
        <v>147</v>
      </c>
    </row>
    <row r="779" s="2" customFormat="1" ht="16.5" customHeight="1">
      <c r="A779" s="41"/>
      <c r="B779" s="42"/>
      <c r="C779" s="207" t="s">
        <v>987</v>
      </c>
      <c r="D779" s="207" t="s">
        <v>149</v>
      </c>
      <c r="E779" s="208" t="s">
        <v>982</v>
      </c>
      <c r="F779" s="209" t="s">
        <v>983</v>
      </c>
      <c r="G779" s="210" t="s">
        <v>299</v>
      </c>
      <c r="H779" s="211">
        <v>2368.7350000000001</v>
      </c>
      <c r="I779" s="212"/>
      <c r="J779" s="213">
        <f>ROUND(I779*H779,2)</f>
        <v>0</v>
      </c>
      <c r="K779" s="209" t="s">
        <v>153</v>
      </c>
      <c r="L779" s="47"/>
      <c r="M779" s="214" t="s">
        <v>32</v>
      </c>
      <c r="N779" s="215" t="s">
        <v>53</v>
      </c>
      <c r="O779" s="87"/>
      <c r="P779" s="216">
        <f>O779*H779</f>
        <v>0</v>
      </c>
      <c r="Q779" s="216">
        <v>0</v>
      </c>
      <c r="R779" s="216">
        <f>Q779*H779</f>
        <v>0</v>
      </c>
      <c r="S779" s="216">
        <v>0</v>
      </c>
      <c r="T779" s="217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18" t="s">
        <v>154</v>
      </c>
      <c r="AT779" s="218" t="s">
        <v>149</v>
      </c>
      <c r="AU779" s="218" t="s">
        <v>21</v>
      </c>
      <c r="AY779" s="19" t="s">
        <v>147</v>
      </c>
      <c r="BE779" s="219">
        <f>IF(N779="základní",J779,0)</f>
        <v>0</v>
      </c>
      <c r="BF779" s="219">
        <f>IF(N779="snížená",J779,0)</f>
        <v>0</v>
      </c>
      <c r="BG779" s="219">
        <f>IF(N779="zákl. přenesená",J779,0)</f>
        <v>0</v>
      </c>
      <c r="BH779" s="219">
        <f>IF(N779="sníž. přenesená",J779,0)</f>
        <v>0</v>
      </c>
      <c r="BI779" s="219">
        <f>IF(N779="nulová",J779,0)</f>
        <v>0</v>
      </c>
      <c r="BJ779" s="19" t="s">
        <v>90</v>
      </c>
      <c r="BK779" s="219">
        <f>ROUND(I779*H779,2)</f>
        <v>0</v>
      </c>
      <c r="BL779" s="19" t="s">
        <v>154</v>
      </c>
      <c r="BM779" s="218" t="s">
        <v>988</v>
      </c>
    </row>
    <row r="780" s="2" customFormat="1">
      <c r="A780" s="41"/>
      <c r="B780" s="42"/>
      <c r="C780" s="43"/>
      <c r="D780" s="220" t="s">
        <v>156</v>
      </c>
      <c r="E780" s="43"/>
      <c r="F780" s="221" t="s">
        <v>985</v>
      </c>
      <c r="G780" s="43"/>
      <c r="H780" s="43"/>
      <c r="I780" s="222"/>
      <c r="J780" s="43"/>
      <c r="K780" s="43"/>
      <c r="L780" s="47"/>
      <c r="M780" s="223"/>
      <c r="N780" s="224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19" t="s">
        <v>156</v>
      </c>
      <c r="AU780" s="19" t="s">
        <v>21</v>
      </c>
    </row>
    <row r="781" s="13" customFormat="1">
      <c r="A781" s="13"/>
      <c r="B781" s="225"/>
      <c r="C781" s="226"/>
      <c r="D781" s="227" t="s">
        <v>158</v>
      </c>
      <c r="E781" s="228" t="s">
        <v>32</v>
      </c>
      <c r="F781" s="229" t="s">
        <v>989</v>
      </c>
      <c r="G781" s="226"/>
      <c r="H781" s="230">
        <v>2368.7350000000001</v>
      </c>
      <c r="I781" s="231"/>
      <c r="J781" s="226"/>
      <c r="K781" s="226"/>
      <c r="L781" s="232"/>
      <c r="M781" s="233"/>
      <c r="N781" s="234"/>
      <c r="O781" s="234"/>
      <c r="P781" s="234"/>
      <c r="Q781" s="234"/>
      <c r="R781" s="234"/>
      <c r="S781" s="234"/>
      <c r="T781" s="23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6" t="s">
        <v>158</v>
      </c>
      <c r="AU781" s="236" t="s">
        <v>21</v>
      </c>
      <c r="AV781" s="13" t="s">
        <v>21</v>
      </c>
      <c r="AW781" s="13" t="s">
        <v>41</v>
      </c>
      <c r="AX781" s="13" t="s">
        <v>82</v>
      </c>
      <c r="AY781" s="236" t="s">
        <v>147</v>
      </c>
    </row>
    <row r="782" s="14" customFormat="1">
      <c r="A782" s="14"/>
      <c r="B782" s="237"/>
      <c r="C782" s="238"/>
      <c r="D782" s="227" t="s">
        <v>158</v>
      </c>
      <c r="E782" s="239" t="s">
        <v>32</v>
      </c>
      <c r="F782" s="240" t="s">
        <v>990</v>
      </c>
      <c r="G782" s="238"/>
      <c r="H782" s="239" t="s">
        <v>32</v>
      </c>
      <c r="I782" s="241"/>
      <c r="J782" s="238"/>
      <c r="K782" s="238"/>
      <c r="L782" s="242"/>
      <c r="M782" s="243"/>
      <c r="N782" s="244"/>
      <c r="O782" s="244"/>
      <c r="P782" s="244"/>
      <c r="Q782" s="244"/>
      <c r="R782" s="244"/>
      <c r="S782" s="244"/>
      <c r="T782" s="24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6" t="s">
        <v>158</v>
      </c>
      <c r="AU782" s="246" t="s">
        <v>21</v>
      </c>
      <c r="AV782" s="14" t="s">
        <v>90</v>
      </c>
      <c r="AW782" s="14" t="s">
        <v>41</v>
      </c>
      <c r="AX782" s="14" t="s">
        <v>82</v>
      </c>
      <c r="AY782" s="246" t="s">
        <v>147</v>
      </c>
    </row>
    <row r="783" s="15" customFormat="1">
      <c r="A783" s="15"/>
      <c r="B783" s="247"/>
      <c r="C783" s="248"/>
      <c r="D783" s="227" t="s">
        <v>158</v>
      </c>
      <c r="E783" s="249" t="s">
        <v>32</v>
      </c>
      <c r="F783" s="250" t="s">
        <v>161</v>
      </c>
      <c r="G783" s="248"/>
      <c r="H783" s="251">
        <v>2368.7350000000001</v>
      </c>
      <c r="I783" s="252"/>
      <c r="J783" s="248"/>
      <c r="K783" s="248"/>
      <c r="L783" s="253"/>
      <c r="M783" s="254"/>
      <c r="N783" s="255"/>
      <c r="O783" s="255"/>
      <c r="P783" s="255"/>
      <c r="Q783" s="255"/>
      <c r="R783" s="255"/>
      <c r="S783" s="255"/>
      <c r="T783" s="256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57" t="s">
        <v>158</v>
      </c>
      <c r="AU783" s="257" t="s">
        <v>21</v>
      </c>
      <c r="AV783" s="15" t="s">
        <v>154</v>
      </c>
      <c r="AW783" s="15" t="s">
        <v>41</v>
      </c>
      <c r="AX783" s="15" t="s">
        <v>90</v>
      </c>
      <c r="AY783" s="257" t="s">
        <v>147</v>
      </c>
    </row>
    <row r="784" s="2" customFormat="1" ht="16.5" customHeight="1">
      <c r="A784" s="41"/>
      <c r="B784" s="42"/>
      <c r="C784" s="207" t="s">
        <v>991</v>
      </c>
      <c r="D784" s="207" t="s">
        <v>149</v>
      </c>
      <c r="E784" s="208" t="s">
        <v>982</v>
      </c>
      <c r="F784" s="209" t="s">
        <v>983</v>
      </c>
      <c r="G784" s="210" t="s">
        <v>299</v>
      </c>
      <c r="H784" s="211">
        <v>338.62900000000002</v>
      </c>
      <c r="I784" s="212"/>
      <c r="J784" s="213">
        <f>ROUND(I784*H784,2)</f>
        <v>0</v>
      </c>
      <c r="K784" s="209" t="s">
        <v>153</v>
      </c>
      <c r="L784" s="47"/>
      <c r="M784" s="214" t="s">
        <v>32</v>
      </c>
      <c r="N784" s="215" t="s">
        <v>53</v>
      </c>
      <c r="O784" s="87"/>
      <c r="P784" s="216">
        <f>O784*H784</f>
        <v>0</v>
      </c>
      <c r="Q784" s="216">
        <v>0</v>
      </c>
      <c r="R784" s="216">
        <f>Q784*H784</f>
        <v>0</v>
      </c>
      <c r="S784" s="216">
        <v>0</v>
      </c>
      <c r="T784" s="217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18" t="s">
        <v>154</v>
      </c>
      <c r="AT784" s="218" t="s">
        <v>149</v>
      </c>
      <c r="AU784" s="218" t="s">
        <v>21</v>
      </c>
      <c r="AY784" s="19" t="s">
        <v>147</v>
      </c>
      <c r="BE784" s="219">
        <f>IF(N784="základní",J784,0)</f>
        <v>0</v>
      </c>
      <c r="BF784" s="219">
        <f>IF(N784="snížená",J784,0)</f>
        <v>0</v>
      </c>
      <c r="BG784" s="219">
        <f>IF(N784="zákl. přenesená",J784,0)</f>
        <v>0</v>
      </c>
      <c r="BH784" s="219">
        <f>IF(N784="sníž. přenesená",J784,0)</f>
        <v>0</v>
      </c>
      <c r="BI784" s="219">
        <f>IF(N784="nulová",J784,0)</f>
        <v>0</v>
      </c>
      <c r="BJ784" s="19" t="s">
        <v>90</v>
      </c>
      <c r="BK784" s="219">
        <f>ROUND(I784*H784,2)</f>
        <v>0</v>
      </c>
      <c r="BL784" s="19" t="s">
        <v>154</v>
      </c>
      <c r="BM784" s="218" t="s">
        <v>992</v>
      </c>
    </row>
    <row r="785" s="2" customFormat="1">
      <c r="A785" s="41"/>
      <c r="B785" s="42"/>
      <c r="C785" s="43"/>
      <c r="D785" s="220" t="s">
        <v>156</v>
      </c>
      <c r="E785" s="43"/>
      <c r="F785" s="221" t="s">
        <v>985</v>
      </c>
      <c r="G785" s="43"/>
      <c r="H785" s="43"/>
      <c r="I785" s="222"/>
      <c r="J785" s="43"/>
      <c r="K785" s="43"/>
      <c r="L785" s="47"/>
      <c r="M785" s="223"/>
      <c r="N785" s="224"/>
      <c r="O785" s="87"/>
      <c r="P785" s="87"/>
      <c r="Q785" s="87"/>
      <c r="R785" s="87"/>
      <c r="S785" s="87"/>
      <c r="T785" s="88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T785" s="19" t="s">
        <v>156</v>
      </c>
      <c r="AU785" s="19" t="s">
        <v>21</v>
      </c>
    </row>
    <row r="786" s="13" customFormat="1">
      <c r="A786" s="13"/>
      <c r="B786" s="225"/>
      <c r="C786" s="226"/>
      <c r="D786" s="227" t="s">
        <v>158</v>
      </c>
      <c r="E786" s="228" t="s">
        <v>32</v>
      </c>
      <c r="F786" s="229" t="s">
        <v>993</v>
      </c>
      <c r="G786" s="226"/>
      <c r="H786" s="230">
        <v>338.62900000000002</v>
      </c>
      <c r="I786" s="231"/>
      <c r="J786" s="226"/>
      <c r="K786" s="226"/>
      <c r="L786" s="232"/>
      <c r="M786" s="233"/>
      <c r="N786" s="234"/>
      <c r="O786" s="234"/>
      <c r="P786" s="234"/>
      <c r="Q786" s="234"/>
      <c r="R786" s="234"/>
      <c r="S786" s="234"/>
      <c r="T786" s="23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6" t="s">
        <v>158</v>
      </c>
      <c r="AU786" s="236" t="s">
        <v>21</v>
      </c>
      <c r="AV786" s="13" t="s">
        <v>21</v>
      </c>
      <c r="AW786" s="13" t="s">
        <v>41</v>
      </c>
      <c r="AX786" s="13" t="s">
        <v>82</v>
      </c>
      <c r="AY786" s="236" t="s">
        <v>147</v>
      </c>
    </row>
    <row r="787" s="14" customFormat="1">
      <c r="A787" s="14"/>
      <c r="B787" s="237"/>
      <c r="C787" s="238"/>
      <c r="D787" s="227" t="s">
        <v>158</v>
      </c>
      <c r="E787" s="239" t="s">
        <v>32</v>
      </c>
      <c r="F787" s="240" t="s">
        <v>994</v>
      </c>
      <c r="G787" s="238"/>
      <c r="H787" s="239" t="s">
        <v>32</v>
      </c>
      <c r="I787" s="241"/>
      <c r="J787" s="238"/>
      <c r="K787" s="238"/>
      <c r="L787" s="242"/>
      <c r="M787" s="243"/>
      <c r="N787" s="244"/>
      <c r="O787" s="244"/>
      <c r="P787" s="244"/>
      <c r="Q787" s="244"/>
      <c r="R787" s="244"/>
      <c r="S787" s="244"/>
      <c r="T787" s="24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6" t="s">
        <v>158</v>
      </c>
      <c r="AU787" s="246" t="s">
        <v>21</v>
      </c>
      <c r="AV787" s="14" t="s">
        <v>90</v>
      </c>
      <c r="AW787" s="14" t="s">
        <v>41</v>
      </c>
      <c r="AX787" s="14" t="s">
        <v>82</v>
      </c>
      <c r="AY787" s="246" t="s">
        <v>147</v>
      </c>
    </row>
    <row r="788" s="15" customFormat="1">
      <c r="A788" s="15"/>
      <c r="B788" s="247"/>
      <c r="C788" s="248"/>
      <c r="D788" s="227" t="s">
        <v>158</v>
      </c>
      <c r="E788" s="249" t="s">
        <v>32</v>
      </c>
      <c r="F788" s="250" t="s">
        <v>161</v>
      </c>
      <c r="G788" s="248"/>
      <c r="H788" s="251">
        <v>338.62900000000002</v>
      </c>
      <c r="I788" s="252"/>
      <c r="J788" s="248"/>
      <c r="K788" s="248"/>
      <c r="L788" s="253"/>
      <c r="M788" s="254"/>
      <c r="N788" s="255"/>
      <c r="O788" s="255"/>
      <c r="P788" s="255"/>
      <c r="Q788" s="255"/>
      <c r="R788" s="255"/>
      <c r="S788" s="255"/>
      <c r="T788" s="256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57" t="s">
        <v>158</v>
      </c>
      <c r="AU788" s="257" t="s">
        <v>21</v>
      </c>
      <c r="AV788" s="15" t="s">
        <v>154</v>
      </c>
      <c r="AW788" s="15" t="s">
        <v>41</v>
      </c>
      <c r="AX788" s="15" t="s">
        <v>90</v>
      </c>
      <c r="AY788" s="257" t="s">
        <v>147</v>
      </c>
    </row>
    <row r="789" s="2" customFormat="1" ht="16.5" customHeight="1">
      <c r="A789" s="41"/>
      <c r="B789" s="42"/>
      <c r="C789" s="207" t="s">
        <v>995</v>
      </c>
      <c r="D789" s="207" t="s">
        <v>149</v>
      </c>
      <c r="E789" s="208" t="s">
        <v>996</v>
      </c>
      <c r="F789" s="209" t="s">
        <v>997</v>
      </c>
      <c r="G789" s="210" t="s">
        <v>299</v>
      </c>
      <c r="H789" s="211">
        <v>25.863</v>
      </c>
      <c r="I789" s="212"/>
      <c r="J789" s="213">
        <f>ROUND(I789*H789,2)</f>
        <v>0</v>
      </c>
      <c r="K789" s="209" t="s">
        <v>153</v>
      </c>
      <c r="L789" s="47"/>
      <c r="M789" s="214" t="s">
        <v>32</v>
      </c>
      <c r="N789" s="215" t="s">
        <v>53</v>
      </c>
      <c r="O789" s="87"/>
      <c r="P789" s="216">
        <f>O789*H789</f>
        <v>0</v>
      </c>
      <c r="Q789" s="216">
        <v>0</v>
      </c>
      <c r="R789" s="216">
        <f>Q789*H789</f>
        <v>0</v>
      </c>
      <c r="S789" s="216">
        <v>0</v>
      </c>
      <c r="T789" s="217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18" t="s">
        <v>154</v>
      </c>
      <c r="AT789" s="218" t="s">
        <v>149</v>
      </c>
      <c r="AU789" s="218" t="s">
        <v>21</v>
      </c>
      <c r="AY789" s="19" t="s">
        <v>147</v>
      </c>
      <c r="BE789" s="219">
        <f>IF(N789="základní",J789,0)</f>
        <v>0</v>
      </c>
      <c r="BF789" s="219">
        <f>IF(N789="snížená",J789,0)</f>
        <v>0</v>
      </c>
      <c r="BG789" s="219">
        <f>IF(N789="zákl. přenesená",J789,0)</f>
        <v>0</v>
      </c>
      <c r="BH789" s="219">
        <f>IF(N789="sníž. přenesená",J789,0)</f>
        <v>0</v>
      </c>
      <c r="BI789" s="219">
        <f>IF(N789="nulová",J789,0)</f>
        <v>0</v>
      </c>
      <c r="BJ789" s="19" t="s">
        <v>90</v>
      </c>
      <c r="BK789" s="219">
        <f>ROUND(I789*H789,2)</f>
        <v>0</v>
      </c>
      <c r="BL789" s="19" t="s">
        <v>154</v>
      </c>
      <c r="BM789" s="218" t="s">
        <v>998</v>
      </c>
    </row>
    <row r="790" s="2" customFormat="1">
      <c r="A790" s="41"/>
      <c r="B790" s="42"/>
      <c r="C790" s="43"/>
      <c r="D790" s="220" t="s">
        <v>156</v>
      </c>
      <c r="E790" s="43"/>
      <c r="F790" s="221" t="s">
        <v>999</v>
      </c>
      <c r="G790" s="43"/>
      <c r="H790" s="43"/>
      <c r="I790" s="222"/>
      <c r="J790" s="43"/>
      <c r="K790" s="43"/>
      <c r="L790" s="47"/>
      <c r="M790" s="223"/>
      <c r="N790" s="224"/>
      <c r="O790" s="87"/>
      <c r="P790" s="87"/>
      <c r="Q790" s="87"/>
      <c r="R790" s="87"/>
      <c r="S790" s="87"/>
      <c r="T790" s="88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T790" s="19" t="s">
        <v>156</v>
      </c>
      <c r="AU790" s="19" t="s">
        <v>21</v>
      </c>
    </row>
    <row r="791" s="13" customFormat="1">
      <c r="A791" s="13"/>
      <c r="B791" s="225"/>
      <c r="C791" s="226"/>
      <c r="D791" s="227" t="s">
        <v>158</v>
      </c>
      <c r="E791" s="228" t="s">
        <v>32</v>
      </c>
      <c r="F791" s="229" t="s">
        <v>1000</v>
      </c>
      <c r="G791" s="226"/>
      <c r="H791" s="230">
        <v>25.863</v>
      </c>
      <c r="I791" s="231"/>
      <c r="J791" s="226"/>
      <c r="K791" s="226"/>
      <c r="L791" s="232"/>
      <c r="M791" s="233"/>
      <c r="N791" s="234"/>
      <c r="O791" s="234"/>
      <c r="P791" s="234"/>
      <c r="Q791" s="234"/>
      <c r="R791" s="234"/>
      <c r="S791" s="234"/>
      <c r="T791" s="235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6" t="s">
        <v>158</v>
      </c>
      <c r="AU791" s="236" t="s">
        <v>21</v>
      </c>
      <c r="AV791" s="13" t="s">
        <v>21</v>
      </c>
      <c r="AW791" s="13" t="s">
        <v>41</v>
      </c>
      <c r="AX791" s="13" t="s">
        <v>82</v>
      </c>
      <c r="AY791" s="236" t="s">
        <v>147</v>
      </c>
    </row>
    <row r="792" s="15" customFormat="1">
      <c r="A792" s="15"/>
      <c r="B792" s="247"/>
      <c r="C792" s="248"/>
      <c r="D792" s="227" t="s">
        <v>158</v>
      </c>
      <c r="E792" s="249" t="s">
        <v>32</v>
      </c>
      <c r="F792" s="250" t="s">
        <v>161</v>
      </c>
      <c r="G792" s="248"/>
      <c r="H792" s="251">
        <v>25.863</v>
      </c>
      <c r="I792" s="252"/>
      <c r="J792" s="248"/>
      <c r="K792" s="248"/>
      <c r="L792" s="253"/>
      <c r="M792" s="254"/>
      <c r="N792" s="255"/>
      <c r="O792" s="255"/>
      <c r="P792" s="255"/>
      <c r="Q792" s="255"/>
      <c r="R792" s="255"/>
      <c r="S792" s="255"/>
      <c r="T792" s="256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57" t="s">
        <v>158</v>
      </c>
      <c r="AU792" s="257" t="s">
        <v>21</v>
      </c>
      <c r="AV792" s="15" t="s">
        <v>154</v>
      </c>
      <c r="AW792" s="15" t="s">
        <v>41</v>
      </c>
      <c r="AX792" s="15" t="s">
        <v>90</v>
      </c>
      <c r="AY792" s="257" t="s">
        <v>147</v>
      </c>
    </row>
    <row r="793" s="2" customFormat="1" ht="24.15" customHeight="1">
      <c r="A793" s="41"/>
      <c r="B793" s="42"/>
      <c r="C793" s="207" t="s">
        <v>1001</v>
      </c>
      <c r="D793" s="207" t="s">
        <v>149</v>
      </c>
      <c r="E793" s="208" t="s">
        <v>1002</v>
      </c>
      <c r="F793" s="209" t="s">
        <v>1003</v>
      </c>
      <c r="G793" s="210" t="s">
        <v>299</v>
      </c>
      <c r="H793" s="211">
        <v>12.505000000000001</v>
      </c>
      <c r="I793" s="212"/>
      <c r="J793" s="213">
        <f>ROUND(I793*H793,2)</f>
        <v>0</v>
      </c>
      <c r="K793" s="209" t="s">
        <v>153</v>
      </c>
      <c r="L793" s="47"/>
      <c r="M793" s="214" t="s">
        <v>32</v>
      </c>
      <c r="N793" s="215" t="s">
        <v>53</v>
      </c>
      <c r="O793" s="87"/>
      <c r="P793" s="216">
        <f>O793*H793</f>
        <v>0</v>
      </c>
      <c r="Q793" s="216">
        <v>0</v>
      </c>
      <c r="R793" s="216">
        <f>Q793*H793</f>
        <v>0</v>
      </c>
      <c r="S793" s="216">
        <v>0</v>
      </c>
      <c r="T793" s="217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18" t="s">
        <v>154</v>
      </c>
      <c r="AT793" s="218" t="s">
        <v>149</v>
      </c>
      <c r="AU793" s="218" t="s">
        <v>21</v>
      </c>
      <c r="AY793" s="19" t="s">
        <v>147</v>
      </c>
      <c r="BE793" s="219">
        <f>IF(N793="základní",J793,0)</f>
        <v>0</v>
      </c>
      <c r="BF793" s="219">
        <f>IF(N793="snížená",J793,0)</f>
        <v>0</v>
      </c>
      <c r="BG793" s="219">
        <f>IF(N793="zákl. přenesená",J793,0)</f>
        <v>0</v>
      </c>
      <c r="BH793" s="219">
        <f>IF(N793="sníž. přenesená",J793,0)</f>
        <v>0</v>
      </c>
      <c r="BI793" s="219">
        <f>IF(N793="nulová",J793,0)</f>
        <v>0</v>
      </c>
      <c r="BJ793" s="19" t="s">
        <v>90</v>
      </c>
      <c r="BK793" s="219">
        <f>ROUND(I793*H793,2)</f>
        <v>0</v>
      </c>
      <c r="BL793" s="19" t="s">
        <v>154</v>
      </c>
      <c r="BM793" s="218" t="s">
        <v>1004</v>
      </c>
    </row>
    <row r="794" s="2" customFormat="1">
      <c r="A794" s="41"/>
      <c r="B794" s="42"/>
      <c r="C794" s="43"/>
      <c r="D794" s="220" t="s">
        <v>156</v>
      </c>
      <c r="E794" s="43"/>
      <c r="F794" s="221" t="s">
        <v>1005</v>
      </c>
      <c r="G794" s="43"/>
      <c r="H794" s="43"/>
      <c r="I794" s="222"/>
      <c r="J794" s="43"/>
      <c r="K794" s="43"/>
      <c r="L794" s="47"/>
      <c r="M794" s="223"/>
      <c r="N794" s="224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T794" s="19" t="s">
        <v>156</v>
      </c>
      <c r="AU794" s="19" t="s">
        <v>21</v>
      </c>
    </row>
    <row r="795" s="13" customFormat="1">
      <c r="A795" s="13"/>
      <c r="B795" s="225"/>
      <c r="C795" s="226"/>
      <c r="D795" s="227" t="s">
        <v>158</v>
      </c>
      <c r="E795" s="228" t="s">
        <v>32</v>
      </c>
      <c r="F795" s="229" t="s">
        <v>974</v>
      </c>
      <c r="G795" s="226"/>
      <c r="H795" s="230">
        <v>12.505000000000001</v>
      </c>
      <c r="I795" s="231"/>
      <c r="J795" s="226"/>
      <c r="K795" s="226"/>
      <c r="L795" s="232"/>
      <c r="M795" s="233"/>
      <c r="N795" s="234"/>
      <c r="O795" s="234"/>
      <c r="P795" s="234"/>
      <c r="Q795" s="234"/>
      <c r="R795" s="234"/>
      <c r="S795" s="234"/>
      <c r="T795" s="23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6" t="s">
        <v>158</v>
      </c>
      <c r="AU795" s="236" t="s">
        <v>21</v>
      </c>
      <c r="AV795" s="13" t="s">
        <v>21</v>
      </c>
      <c r="AW795" s="13" t="s">
        <v>41</v>
      </c>
      <c r="AX795" s="13" t="s">
        <v>82</v>
      </c>
      <c r="AY795" s="236" t="s">
        <v>147</v>
      </c>
    </row>
    <row r="796" s="14" customFormat="1">
      <c r="A796" s="14"/>
      <c r="B796" s="237"/>
      <c r="C796" s="238"/>
      <c r="D796" s="227" t="s">
        <v>158</v>
      </c>
      <c r="E796" s="239" t="s">
        <v>32</v>
      </c>
      <c r="F796" s="240" t="s">
        <v>1006</v>
      </c>
      <c r="G796" s="238"/>
      <c r="H796" s="239" t="s">
        <v>32</v>
      </c>
      <c r="I796" s="241"/>
      <c r="J796" s="238"/>
      <c r="K796" s="238"/>
      <c r="L796" s="242"/>
      <c r="M796" s="243"/>
      <c r="N796" s="244"/>
      <c r="O796" s="244"/>
      <c r="P796" s="244"/>
      <c r="Q796" s="244"/>
      <c r="R796" s="244"/>
      <c r="S796" s="244"/>
      <c r="T796" s="24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6" t="s">
        <v>158</v>
      </c>
      <c r="AU796" s="246" t="s">
        <v>21</v>
      </c>
      <c r="AV796" s="14" t="s">
        <v>90</v>
      </c>
      <c r="AW796" s="14" t="s">
        <v>41</v>
      </c>
      <c r="AX796" s="14" t="s">
        <v>82</v>
      </c>
      <c r="AY796" s="246" t="s">
        <v>147</v>
      </c>
    </row>
    <row r="797" s="15" customFormat="1">
      <c r="A797" s="15"/>
      <c r="B797" s="247"/>
      <c r="C797" s="248"/>
      <c r="D797" s="227" t="s">
        <v>158</v>
      </c>
      <c r="E797" s="249" t="s">
        <v>32</v>
      </c>
      <c r="F797" s="250" t="s">
        <v>161</v>
      </c>
      <c r="G797" s="248"/>
      <c r="H797" s="251">
        <v>12.505000000000001</v>
      </c>
      <c r="I797" s="252"/>
      <c r="J797" s="248"/>
      <c r="K797" s="248"/>
      <c r="L797" s="253"/>
      <c r="M797" s="254"/>
      <c r="N797" s="255"/>
      <c r="O797" s="255"/>
      <c r="P797" s="255"/>
      <c r="Q797" s="255"/>
      <c r="R797" s="255"/>
      <c r="S797" s="255"/>
      <c r="T797" s="256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57" t="s">
        <v>158</v>
      </c>
      <c r="AU797" s="257" t="s">
        <v>21</v>
      </c>
      <c r="AV797" s="15" t="s">
        <v>154</v>
      </c>
      <c r="AW797" s="15" t="s">
        <v>41</v>
      </c>
      <c r="AX797" s="15" t="s">
        <v>90</v>
      </c>
      <c r="AY797" s="257" t="s">
        <v>147</v>
      </c>
    </row>
    <row r="798" s="2" customFormat="1" ht="24.15" customHeight="1">
      <c r="A798" s="41"/>
      <c r="B798" s="42"/>
      <c r="C798" s="207" t="s">
        <v>1007</v>
      </c>
      <c r="D798" s="207" t="s">
        <v>149</v>
      </c>
      <c r="E798" s="208" t="s">
        <v>1008</v>
      </c>
      <c r="F798" s="209" t="s">
        <v>1009</v>
      </c>
      <c r="G798" s="210" t="s">
        <v>299</v>
      </c>
      <c r="H798" s="211">
        <v>13.358000000000001</v>
      </c>
      <c r="I798" s="212"/>
      <c r="J798" s="213">
        <f>ROUND(I798*H798,2)</f>
        <v>0</v>
      </c>
      <c r="K798" s="209" t="s">
        <v>153</v>
      </c>
      <c r="L798" s="47"/>
      <c r="M798" s="214" t="s">
        <v>32</v>
      </c>
      <c r="N798" s="215" t="s">
        <v>53</v>
      </c>
      <c r="O798" s="87"/>
      <c r="P798" s="216">
        <f>O798*H798</f>
        <v>0</v>
      </c>
      <c r="Q798" s="216">
        <v>0</v>
      </c>
      <c r="R798" s="216">
        <f>Q798*H798</f>
        <v>0</v>
      </c>
      <c r="S798" s="216">
        <v>0</v>
      </c>
      <c r="T798" s="217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18" t="s">
        <v>154</v>
      </c>
      <c r="AT798" s="218" t="s">
        <v>149</v>
      </c>
      <c r="AU798" s="218" t="s">
        <v>21</v>
      </c>
      <c r="AY798" s="19" t="s">
        <v>147</v>
      </c>
      <c r="BE798" s="219">
        <f>IF(N798="základní",J798,0)</f>
        <v>0</v>
      </c>
      <c r="BF798" s="219">
        <f>IF(N798="snížená",J798,0)</f>
        <v>0</v>
      </c>
      <c r="BG798" s="219">
        <f>IF(N798="zákl. přenesená",J798,0)</f>
        <v>0</v>
      </c>
      <c r="BH798" s="219">
        <f>IF(N798="sníž. přenesená",J798,0)</f>
        <v>0</v>
      </c>
      <c r="BI798" s="219">
        <f>IF(N798="nulová",J798,0)</f>
        <v>0</v>
      </c>
      <c r="BJ798" s="19" t="s">
        <v>90</v>
      </c>
      <c r="BK798" s="219">
        <f>ROUND(I798*H798,2)</f>
        <v>0</v>
      </c>
      <c r="BL798" s="19" t="s">
        <v>154</v>
      </c>
      <c r="BM798" s="218" t="s">
        <v>1010</v>
      </c>
    </row>
    <row r="799" s="2" customFormat="1">
      <c r="A799" s="41"/>
      <c r="B799" s="42"/>
      <c r="C799" s="43"/>
      <c r="D799" s="220" t="s">
        <v>156</v>
      </c>
      <c r="E799" s="43"/>
      <c r="F799" s="221" t="s">
        <v>1011</v>
      </c>
      <c r="G799" s="43"/>
      <c r="H799" s="43"/>
      <c r="I799" s="222"/>
      <c r="J799" s="43"/>
      <c r="K799" s="43"/>
      <c r="L799" s="47"/>
      <c r="M799" s="223"/>
      <c r="N799" s="224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19" t="s">
        <v>156</v>
      </c>
      <c r="AU799" s="19" t="s">
        <v>21</v>
      </c>
    </row>
    <row r="800" s="13" customFormat="1">
      <c r="A800" s="13"/>
      <c r="B800" s="225"/>
      <c r="C800" s="226"/>
      <c r="D800" s="227" t="s">
        <v>158</v>
      </c>
      <c r="E800" s="228" t="s">
        <v>32</v>
      </c>
      <c r="F800" s="229" t="s">
        <v>972</v>
      </c>
      <c r="G800" s="226"/>
      <c r="H800" s="230">
        <v>13.358000000000001</v>
      </c>
      <c r="I800" s="231"/>
      <c r="J800" s="226"/>
      <c r="K800" s="226"/>
      <c r="L800" s="232"/>
      <c r="M800" s="233"/>
      <c r="N800" s="234"/>
      <c r="O800" s="234"/>
      <c r="P800" s="234"/>
      <c r="Q800" s="234"/>
      <c r="R800" s="234"/>
      <c r="S800" s="234"/>
      <c r="T800" s="23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6" t="s">
        <v>158</v>
      </c>
      <c r="AU800" s="236" t="s">
        <v>21</v>
      </c>
      <c r="AV800" s="13" t="s">
        <v>21</v>
      </c>
      <c r="AW800" s="13" t="s">
        <v>41</v>
      </c>
      <c r="AX800" s="13" t="s">
        <v>82</v>
      </c>
      <c r="AY800" s="236" t="s">
        <v>147</v>
      </c>
    </row>
    <row r="801" s="14" customFormat="1">
      <c r="A801" s="14"/>
      <c r="B801" s="237"/>
      <c r="C801" s="238"/>
      <c r="D801" s="227" t="s">
        <v>158</v>
      </c>
      <c r="E801" s="239" t="s">
        <v>32</v>
      </c>
      <c r="F801" s="240" t="s">
        <v>1012</v>
      </c>
      <c r="G801" s="238"/>
      <c r="H801" s="239" t="s">
        <v>32</v>
      </c>
      <c r="I801" s="241"/>
      <c r="J801" s="238"/>
      <c r="K801" s="238"/>
      <c r="L801" s="242"/>
      <c r="M801" s="243"/>
      <c r="N801" s="244"/>
      <c r="O801" s="244"/>
      <c r="P801" s="244"/>
      <c r="Q801" s="244"/>
      <c r="R801" s="244"/>
      <c r="S801" s="244"/>
      <c r="T801" s="24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6" t="s">
        <v>158</v>
      </c>
      <c r="AU801" s="246" t="s">
        <v>21</v>
      </c>
      <c r="AV801" s="14" t="s">
        <v>90</v>
      </c>
      <c r="AW801" s="14" t="s">
        <v>41</v>
      </c>
      <c r="AX801" s="14" t="s">
        <v>82</v>
      </c>
      <c r="AY801" s="246" t="s">
        <v>147</v>
      </c>
    </row>
    <row r="802" s="15" customFormat="1">
      <c r="A802" s="15"/>
      <c r="B802" s="247"/>
      <c r="C802" s="248"/>
      <c r="D802" s="227" t="s">
        <v>158</v>
      </c>
      <c r="E802" s="249" t="s">
        <v>32</v>
      </c>
      <c r="F802" s="250" t="s">
        <v>161</v>
      </c>
      <c r="G802" s="248"/>
      <c r="H802" s="251">
        <v>13.358000000000001</v>
      </c>
      <c r="I802" s="252"/>
      <c r="J802" s="248"/>
      <c r="K802" s="248"/>
      <c r="L802" s="253"/>
      <c r="M802" s="254"/>
      <c r="N802" s="255"/>
      <c r="O802" s="255"/>
      <c r="P802" s="255"/>
      <c r="Q802" s="255"/>
      <c r="R802" s="255"/>
      <c r="S802" s="255"/>
      <c r="T802" s="256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57" t="s">
        <v>158</v>
      </c>
      <c r="AU802" s="257" t="s">
        <v>21</v>
      </c>
      <c r="AV802" s="15" t="s">
        <v>154</v>
      </c>
      <c r="AW802" s="15" t="s">
        <v>41</v>
      </c>
      <c r="AX802" s="15" t="s">
        <v>90</v>
      </c>
      <c r="AY802" s="257" t="s">
        <v>147</v>
      </c>
    </row>
    <row r="803" s="2" customFormat="1" ht="24.15" customHeight="1">
      <c r="A803" s="41"/>
      <c r="B803" s="42"/>
      <c r="C803" s="207" t="s">
        <v>1013</v>
      </c>
      <c r="D803" s="207" t="s">
        <v>149</v>
      </c>
      <c r="E803" s="208" t="s">
        <v>1014</v>
      </c>
      <c r="F803" s="209" t="s">
        <v>304</v>
      </c>
      <c r="G803" s="210" t="s">
        <v>299</v>
      </c>
      <c r="H803" s="211">
        <v>1057.54</v>
      </c>
      <c r="I803" s="212"/>
      <c r="J803" s="213">
        <f>ROUND(I803*H803,2)</f>
        <v>0</v>
      </c>
      <c r="K803" s="209" t="s">
        <v>153</v>
      </c>
      <c r="L803" s="47"/>
      <c r="M803" s="214" t="s">
        <v>32</v>
      </c>
      <c r="N803" s="215" t="s">
        <v>53</v>
      </c>
      <c r="O803" s="87"/>
      <c r="P803" s="216">
        <f>O803*H803</f>
        <v>0</v>
      </c>
      <c r="Q803" s="216">
        <v>0</v>
      </c>
      <c r="R803" s="216">
        <f>Q803*H803</f>
        <v>0</v>
      </c>
      <c r="S803" s="216">
        <v>0</v>
      </c>
      <c r="T803" s="217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18" t="s">
        <v>154</v>
      </c>
      <c r="AT803" s="218" t="s">
        <v>149</v>
      </c>
      <c r="AU803" s="218" t="s">
        <v>21</v>
      </c>
      <c r="AY803" s="19" t="s">
        <v>147</v>
      </c>
      <c r="BE803" s="219">
        <f>IF(N803="základní",J803,0)</f>
        <v>0</v>
      </c>
      <c r="BF803" s="219">
        <f>IF(N803="snížená",J803,0)</f>
        <v>0</v>
      </c>
      <c r="BG803" s="219">
        <f>IF(N803="zákl. přenesená",J803,0)</f>
        <v>0</v>
      </c>
      <c r="BH803" s="219">
        <f>IF(N803="sníž. přenesená",J803,0)</f>
        <v>0</v>
      </c>
      <c r="BI803" s="219">
        <f>IF(N803="nulová",J803,0)</f>
        <v>0</v>
      </c>
      <c r="BJ803" s="19" t="s">
        <v>90</v>
      </c>
      <c r="BK803" s="219">
        <f>ROUND(I803*H803,2)</f>
        <v>0</v>
      </c>
      <c r="BL803" s="19" t="s">
        <v>154</v>
      </c>
      <c r="BM803" s="218" t="s">
        <v>1015</v>
      </c>
    </row>
    <row r="804" s="2" customFormat="1">
      <c r="A804" s="41"/>
      <c r="B804" s="42"/>
      <c r="C804" s="43"/>
      <c r="D804" s="220" t="s">
        <v>156</v>
      </c>
      <c r="E804" s="43"/>
      <c r="F804" s="221" t="s">
        <v>1016</v>
      </c>
      <c r="G804" s="43"/>
      <c r="H804" s="43"/>
      <c r="I804" s="222"/>
      <c r="J804" s="43"/>
      <c r="K804" s="43"/>
      <c r="L804" s="47"/>
      <c r="M804" s="223"/>
      <c r="N804" s="224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19" t="s">
        <v>156</v>
      </c>
      <c r="AU804" s="19" t="s">
        <v>21</v>
      </c>
    </row>
    <row r="805" s="13" customFormat="1">
      <c r="A805" s="13"/>
      <c r="B805" s="225"/>
      <c r="C805" s="226"/>
      <c r="D805" s="227" t="s">
        <v>158</v>
      </c>
      <c r="E805" s="228" t="s">
        <v>32</v>
      </c>
      <c r="F805" s="229" t="s">
        <v>986</v>
      </c>
      <c r="G805" s="226"/>
      <c r="H805" s="230">
        <v>1057.54</v>
      </c>
      <c r="I805" s="231"/>
      <c r="J805" s="226"/>
      <c r="K805" s="226"/>
      <c r="L805" s="232"/>
      <c r="M805" s="233"/>
      <c r="N805" s="234"/>
      <c r="O805" s="234"/>
      <c r="P805" s="234"/>
      <c r="Q805" s="234"/>
      <c r="R805" s="234"/>
      <c r="S805" s="234"/>
      <c r="T805" s="23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6" t="s">
        <v>158</v>
      </c>
      <c r="AU805" s="236" t="s">
        <v>21</v>
      </c>
      <c r="AV805" s="13" t="s">
        <v>21</v>
      </c>
      <c r="AW805" s="13" t="s">
        <v>41</v>
      </c>
      <c r="AX805" s="13" t="s">
        <v>82</v>
      </c>
      <c r="AY805" s="236" t="s">
        <v>147</v>
      </c>
    </row>
    <row r="806" s="15" customFormat="1">
      <c r="A806" s="15"/>
      <c r="B806" s="247"/>
      <c r="C806" s="248"/>
      <c r="D806" s="227" t="s">
        <v>158</v>
      </c>
      <c r="E806" s="249" t="s">
        <v>32</v>
      </c>
      <c r="F806" s="250" t="s">
        <v>161</v>
      </c>
      <c r="G806" s="248"/>
      <c r="H806" s="251">
        <v>1057.54</v>
      </c>
      <c r="I806" s="252"/>
      <c r="J806" s="248"/>
      <c r="K806" s="248"/>
      <c r="L806" s="253"/>
      <c r="M806" s="254"/>
      <c r="N806" s="255"/>
      <c r="O806" s="255"/>
      <c r="P806" s="255"/>
      <c r="Q806" s="255"/>
      <c r="R806" s="255"/>
      <c r="S806" s="255"/>
      <c r="T806" s="256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57" t="s">
        <v>158</v>
      </c>
      <c r="AU806" s="257" t="s">
        <v>21</v>
      </c>
      <c r="AV806" s="15" t="s">
        <v>154</v>
      </c>
      <c r="AW806" s="15" t="s">
        <v>41</v>
      </c>
      <c r="AX806" s="15" t="s">
        <v>90</v>
      </c>
      <c r="AY806" s="257" t="s">
        <v>147</v>
      </c>
    </row>
    <row r="807" s="2" customFormat="1" ht="24.15" customHeight="1">
      <c r="A807" s="41"/>
      <c r="B807" s="42"/>
      <c r="C807" s="207" t="s">
        <v>1017</v>
      </c>
      <c r="D807" s="207" t="s">
        <v>149</v>
      </c>
      <c r="E807" s="208" t="s">
        <v>1018</v>
      </c>
      <c r="F807" s="209" t="s">
        <v>1019</v>
      </c>
      <c r="G807" s="210" t="s">
        <v>299</v>
      </c>
      <c r="H807" s="211">
        <v>338.62900000000002</v>
      </c>
      <c r="I807" s="212"/>
      <c r="J807" s="213">
        <f>ROUND(I807*H807,2)</f>
        <v>0</v>
      </c>
      <c r="K807" s="209" t="s">
        <v>153</v>
      </c>
      <c r="L807" s="47"/>
      <c r="M807" s="214" t="s">
        <v>32</v>
      </c>
      <c r="N807" s="215" t="s">
        <v>53</v>
      </c>
      <c r="O807" s="87"/>
      <c r="P807" s="216">
        <f>O807*H807</f>
        <v>0</v>
      </c>
      <c r="Q807" s="216">
        <v>0</v>
      </c>
      <c r="R807" s="216">
        <f>Q807*H807</f>
        <v>0</v>
      </c>
      <c r="S807" s="216">
        <v>0</v>
      </c>
      <c r="T807" s="217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18" t="s">
        <v>154</v>
      </c>
      <c r="AT807" s="218" t="s">
        <v>149</v>
      </c>
      <c r="AU807" s="218" t="s">
        <v>21</v>
      </c>
      <c r="AY807" s="19" t="s">
        <v>147</v>
      </c>
      <c r="BE807" s="219">
        <f>IF(N807="základní",J807,0)</f>
        <v>0</v>
      </c>
      <c r="BF807" s="219">
        <f>IF(N807="snížená",J807,0)</f>
        <v>0</v>
      </c>
      <c r="BG807" s="219">
        <f>IF(N807="zákl. přenesená",J807,0)</f>
        <v>0</v>
      </c>
      <c r="BH807" s="219">
        <f>IF(N807="sníž. přenesená",J807,0)</f>
        <v>0</v>
      </c>
      <c r="BI807" s="219">
        <f>IF(N807="nulová",J807,0)</f>
        <v>0</v>
      </c>
      <c r="BJ807" s="19" t="s">
        <v>90</v>
      </c>
      <c r="BK807" s="219">
        <f>ROUND(I807*H807,2)</f>
        <v>0</v>
      </c>
      <c r="BL807" s="19" t="s">
        <v>154</v>
      </c>
      <c r="BM807" s="218" t="s">
        <v>1020</v>
      </c>
    </row>
    <row r="808" s="2" customFormat="1">
      <c r="A808" s="41"/>
      <c r="B808" s="42"/>
      <c r="C808" s="43"/>
      <c r="D808" s="220" t="s">
        <v>156</v>
      </c>
      <c r="E808" s="43"/>
      <c r="F808" s="221" t="s">
        <v>1021</v>
      </c>
      <c r="G808" s="43"/>
      <c r="H808" s="43"/>
      <c r="I808" s="222"/>
      <c r="J808" s="43"/>
      <c r="K808" s="43"/>
      <c r="L808" s="47"/>
      <c r="M808" s="223"/>
      <c r="N808" s="224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19" t="s">
        <v>156</v>
      </c>
      <c r="AU808" s="19" t="s">
        <v>21</v>
      </c>
    </row>
    <row r="809" s="13" customFormat="1">
      <c r="A809" s="13"/>
      <c r="B809" s="225"/>
      <c r="C809" s="226"/>
      <c r="D809" s="227" t="s">
        <v>158</v>
      </c>
      <c r="E809" s="228" t="s">
        <v>32</v>
      </c>
      <c r="F809" s="229" t="s">
        <v>945</v>
      </c>
      <c r="G809" s="226"/>
      <c r="H809" s="230">
        <v>338.62900000000002</v>
      </c>
      <c r="I809" s="231"/>
      <c r="J809" s="226"/>
      <c r="K809" s="226"/>
      <c r="L809" s="232"/>
      <c r="M809" s="233"/>
      <c r="N809" s="234"/>
      <c r="O809" s="234"/>
      <c r="P809" s="234"/>
      <c r="Q809" s="234"/>
      <c r="R809" s="234"/>
      <c r="S809" s="234"/>
      <c r="T809" s="23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6" t="s">
        <v>158</v>
      </c>
      <c r="AU809" s="236" t="s">
        <v>21</v>
      </c>
      <c r="AV809" s="13" t="s">
        <v>21</v>
      </c>
      <c r="AW809" s="13" t="s">
        <v>41</v>
      </c>
      <c r="AX809" s="13" t="s">
        <v>82</v>
      </c>
      <c r="AY809" s="236" t="s">
        <v>147</v>
      </c>
    </row>
    <row r="810" s="14" customFormat="1">
      <c r="A810" s="14"/>
      <c r="B810" s="237"/>
      <c r="C810" s="238"/>
      <c r="D810" s="227" t="s">
        <v>158</v>
      </c>
      <c r="E810" s="239" t="s">
        <v>32</v>
      </c>
      <c r="F810" s="240" t="s">
        <v>946</v>
      </c>
      <c r="G810" s="238"/>
      <c r="H810" s="239" t="s">
        <v>32</v>
      </c>
      <c r="I810" s="241"/>
      <c r="J810" s="238"/>
      <c r="K810" s="238"/>
      <c r="L810" s="242"/>
      <c r="M810" s="243"/>
      <c r="N810" s="244"/>
      <c r="O810" s="244"/>
      <c r="P810" s="244"/>
      <c r="Q810" s="244"/>
      <c r="R810" s="244"/>
      <c r="S810" s="244"/>
      <c r="T810" s="245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6" t="s">
        <v>158</v>
      </c>
      <c r="AU810" s="246" t="s">
        <v>21</v>
      </c>
      <c r="AV810" s="14" t="s">
        <v>90</v>
      </c>
      <c r="AW810" s="14" t="s">
        <v>41</v>
      </c>
      <c r="AX810" s="14" t="s">
        <v>82</v>
      </c>
      <c r="AY810" s="246" t="s">
        <v>147</v>
      </c>
    </row>
    <row r="811" s="15" customFormat="1">
      <c r="A811" s="15"/>
      <c r="B811" s="247"/>
      <c r="C811" s="248"/>
      <c r="D811" s="227" t="s">
        <v>158</v>
      </c>
      <c r="E811" s="249" t="s">
        <v>32</v>
      </c>
      <c r="F811" s="250" t="s">
        <v>161</v>
      </c>
      <c r="G811" s="248"/>
      <c r="H811" s="251">
        <v>338.62900000000002</v>
      </c>
      <c r="I811" s="252"/>
      <c r="J811" s="248"/>
      <c r="K811" s="248"/>
      <c r="L811" s="253"/>
      <c r="M811" s="254"/>
      <c r="N811" s="255"/>
      <c r="O811" s="255"/>
      <c r="P811" s="255"/>
      <c r="Q811" s="255"/>
      <c r="R811" s="255"/>
      <c r="S811" s="255"/>
      <c r="T811" s="256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57" t="s">
        <v>158</v>
      </c>
      <c r="AU811" s="257" t="s">
        <v>21</v>
      </c>
      <c r="AV811" s="15" t="s">
        <v>154</v>
      </c>
      <c r="AW811" s="15" t="s">
        <v>41</v>
      </c>
      <c r="AX811" s="15" t="s">
        <v>90</v>
      </c>
      <c r="AY811" s="257" t="s">
        <v>147</v>
      </c>
    </row>
    <row r="812" s="12" customFormat="1" ht="22.8" customHeight="1">
      <c r="A812" s="12"/>
      <c r="B812" s="191"/>
      <c r="C812" s="192"/>
      <c r="D812" s="193" t="s">
        <v>81</v>
      </c>
      <c r="E812" s="205" t="s">
        <v>1022</v>
      </c>
      <c r="F812" s="205" t="s">
        <v>1023</v>
      </c>
      <c r="G812" s="192"/>
      <c r="H812" s="192"/>
      <c r="I812" s="195"/>
      <c r="J812" s="206">
        <f>BK812</f>
        <v>0</v>
      </c>
      <c r="K812" s="192"/>
      <c r="L812" s="197"/>
      <c r="M812" s="198"/>
      <c r="N812" s="199"/>
      <c r="O812" s="199"/>
      <c r="P812" s="200">
        <f>SUM(P813:P814)</f>
        <v>0</v>
      </c>
      <c r="Q812" s="199"/>
      <c r="R812" s="200">
        <f>SUM(R813:R814)</f>
        <v>0</v>
      </c>
      <c r="S812" s="199"/>
      <c r="T812" s="201">
        <f>SUM(T813:T814)</f>
        <v>0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202" t="s">
        <v>90</v>
      </c>
      <c r="AT812" s="203" t="s">
        <v>81</v>
      </c>
      <c r="AU812" s="203" t="s">
        <v>90</v>
      </c>
      <c r="AY812" s="202" t="s">
        <v>147</v>
      </c>
      <c r="BK812" s="204">
        <f>SUM(BK813:BK814)</f>
        <v>0</v>
      </c>
    </row>
    <row r="813" s="2" customFormat="1" ht="24.15" customHeight="1">
      <c r="A813" s="41"/>
      <c r="B813" s="42"/>
      <c r="C813" s="207" t="s">
        <v>1024</v>
      </c>
      <c r="D813" s="207" t="s">
        <v>149</v>
      </c>
      <c r="E813" s="208" t="s">
        <v>1025</v>
      </c>
      <c r="F813" s="209" t="s">
        <v>1026</v>
      </c>
      <c r="G813" s="210" t="s">
        <v>299</v>
      </c>
      <c r="H813" s="211">
        <v>4173.0169999999998</v>
      </c>
      <c r="I813" s="212"/>
      <c r="J813" s="213">
        <f>ROUND(I813*H813,2)</f>
        <v>0</v>
      </c>
      <c r="K813" s="209" t="s">
        <v>153</v>
      </c>
      <c r="L813" s="47"/>
      <c r="M813" s="214" t="s">
        <v>32</v>
      </c>
      <c r="N813" s="215" t="s">
        <v>53</v>
      </c>
      <c r="O813" s="87"/>
      <c r="P813" s="216">
        <f>O813*H813</f>
        <v>0</v>
      </c>
      <c r="Q813" s="216">
        <v>0</v>
      </c>
      <c r="R813" s="216">
        <f>Q813*H813</f>
        <v>0</v>
      </c>
      <c r="S813" s="216">
        <v>0</v>
      </c>
      <c r="T813" s="217">
        <f>S813*H813</f>
        <v>0</v>
      </c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R813" s="218" t="s">
        <v>154</v>
      </c>
      <c r="AT813" s="218" t="s">
        <v>149</v>
      </c>
      <c r="AU813" s="218" t="s">
        <v>21</v>
      </c>
      <c r="AY813" s="19" t="s">
        <v>147</v>
      </c>
      <c r="BE813" s="219">
        <f>IF(N813="základní",J813,0)</f>
        <v>0</v>
      </c>
      <c r="BF813" s="219">
        <f>IF(N813="snížená",J813,0)</f>
        <v>0</v>
      </c>
      <c r="BG813" s="219">
        <f>IF(N813="zákl. přenesená",J813,0)</f>
        <v>0</v>
      </c>
      <c r="BH813" s="219">
        <f>IF(N813="sníž. přenesená",J813,0)</f>
        <v>0</v>
      </c>
      <c r="BI813" s="219">
        <f>IF(N813="nulová",J813,0)</f>
        <v>0</v>
      </c>
      <c r="BJ813" s="19" t="s">
        <v>90</v>
      </c>
      <c r="BK813" s="219">
        <f>ROUND(I813*H813,2)</f>
        <v>0</v>
      </c>
      <c r="BL813" s="19" t="s">
        <v>154</v>
      </c>
      <c r="BM813" s="218" t="s">
        <v>1027</v>
      </c>
    </row>
    <row r="814" s="2" customFormat="1">
      <c r="A814" s="41"/>
      <c r="B814" s="42"/>
      <c r="C814" s="43"/>
      <c r="D814" s="220" t="s">
        <v>156</v>
      </c>
      <c r="E814" s="43"/>
      <c r="F814" s="221" t="s">
        <v>1028</v>
      </c>
      <c r="G814" s="43"/>
      <c r="H814" s="43"/>
      <c r="I814" s="222"/>
      <c r="J814" s="43"/>
      <c r="K814" s="43"/>
      <c r="L814" s="47"/>
      <c r="M814" s="279"/>
      <c r="N814" s="280"/>
      <c r="O814" s="281"/>
      <c r="P814" s="281"/>
      <c r="Q814" s="281"/>
      <c r="R814" s="281"/>
      <c r="S814" s="281"/>
      <c r="T814" s="282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T814" s="19" t="s">
        <v>156</v>
      </c>
      <c r="AU814" s="19" t="s">
        <v>21</v>
      </c>
    </row>
    <row r="815" s="2" customFormat="1" ht="6.96" customHeight="1">
      <c r="A815" s="41"/>
      <c r="B815" s="62"/>
      <c r="C815" s="63"/>
      <c r="D815" s="63"/>
      <c r="E815" s="63"/>
      <c r="F815" s="63"/>
      <c r="G815" s="63"/>
      <c r="H815" s="63"/>
      <c r="I815" s="63"/>
      <c r="J815" s="63"/>
      <c r="K815" s="63"/>
      <c r="L815" s="47"/>
      <c r="M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</row>
  </sheetData>
  <sheetProtection sheet="1" autoFilter="0" formatColumns="0" formatRows="0" objects="1" scenarios="1" spinCount="100000" saltValue="RTSgsDDWwRZe68a5YzKp+eIiy+kgVMKS+rIvrrAsWoJSh+Q6iGWNpRrYkgFuIqAWnYfxS6aXhiY0scimZ542YA==" hashValue="vgB0SqBpYRKt3Uy1gsSTGawGi3bzxILbAPaU2q4j1gYyoQ2O5Z1yndwuq0QlfygClEm8rxI8NI1+p5DAjhugNg==" algorithmName="SHA-512" password="CC35"/>
  <autoFilter ref="C87:K81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1/113106144"/>
    <hyperlink ref="F97" r:id="rId2" display="https://podminky.urs.cz/item/CS_URS_2022_01/113107165"/>
    <hyperlink ref="F102" r:id="rId3" display="https://podminky.urs.cz/item/CS_URS_2022_01/113107222"/>
    <hyperlink ref="F107" r:id="rId4" display="https://podminky.urs.cz/item/CS_URS_2022_01/113107241"/>
    <hyperlink ref="F112" r:id="rId5" display="https://podminky.urs.cz/item/CS_URS_2022_01/113107244"/>
    <hyperlink ref="F117" r:id="rId6" display="https://podminky.urs.cz/item/CS_URS_2022_01/113154323"/>
    <hyperlink ref="F122" r:id="rId7" display="https://podminky.urs.cz/item/CS_URS_2022_01/113154323"/>
    <hyperlink ref="F128" r:id="rId8" display="https://podminky.urs.cz/item/CS_URS_2022_01/113154323"/>
    <hyperlink ref="F137" r:id="rId9" display="https://podminky.urs.cz/item/CS_URS_2022_01/113202111"/>
    <hyperlink ref="F142" r:id="rId10" display="https://podminky.urs.cz/item/CS_URS_2022_01/121151123"/>
    <hyperlink ref="F147" r:id="rId11" display="https://podminky.urs.cz/item/CS_URS_2022_01/122252206"/>
    <hyperlink ref="F152" r:id="rId12" display="https://podminky.urs.cz/item/CS_URS_2022_01/122252207"/>
    <hyperlink ref="F162" r:id="rId13" display="https://podminky.urs.cz/item/CS_URS_2022_01/132212221"/>
    <hyperlink ref="F169" r:id="rId14" display="https://podminky.urs.cz/item/CS_URS_2022_01/132251102"/>
    <hyperlink ref="F177" r:id="rId15" display="https://podminky.urs.cz/item/CS_URS_2022_01/132251254"/>
    <hyperlink ref="F185" r:id="rId16" display="https://podminky.urs.cz/item/CS_URS_2022_01/162751117"/>
    <hyperlink ref="F192" r:id="rId17" display="https://podminky.urs.cz/item/CS_URS_2022_01/162751119"/>
    <hyperlink ref="F199" r:id="rId18" display="https://podminky.urs.cz/item/CS_URS_2022_01/171152101"/>
    <hyperlink ref="F204" r:id="rId19" display="https://podminky.urs.cz/item/CS_URS_2022_01/171152111"/>
    <hyperlink ref="F211" r:id="rId20" display="https://podminky.urs.cz/item/CS_URS_2022_01/171201231"/>
    <hyperlink ref="F215" r:id="rId21" display="https://podminky.urs.cz/item/CS_URS_2022_01/171251201"/>
    <hyperlink ref="F219" r:id="rId22" display="https://podminky.urs.cz/item/CS_URS_2022_01/181152301"/>
    <hyperlink ref="F224" r:id="rId23" display="https://podminky.urs.cz/item/CS_URS_2022_01/181152302"/>
    <hyperlink ref="F229" r:id="rId24" display="https://podminky.urs.cz/item/CS_URS_2022_01/181351113"/>
    <hyperlink ref="F234" r:id="rId25" display="https://podminky.urs.cz/item/CS_URS_2022_01/181411131"/>
    <hyperlink ref="F242" r:id="rId26" display="https://podminky.urs.cz/item/CS_URS_2022_01/212752411"/>
    <hyperlink ref="F247" r:id="rId27" display="https://podminky.urs.cz/item/CS_URS_2022_01/212972112"/>
    <hyperlink ref="F252" r:id="rId28" display="https://podminky.urs.cz/item/CS_URS_2022_01/214500111"/>
    <hyperlink ref="F259" r:id="rId29" display="https://podminky.urs.cz/item/CS_URS_2022_01/275321511"/>
    <hyperlink ref="F269" r:id="rId30" display="https://podminky.urs.cz/item/CS_URS_2022_01/275362021"/>
    <hyperlink ref="F275" r:id="rId31" display="https://podminky.urs.cz/item/CS_URS_2022_01/451317777"/>
    <hyperlink ref="F280" r:id="rId32" display="https://podminky.urs.cz/item/CS_URS_2022_01/451541111"/>
    <hyperlink ref="F300" r:id="rId33" display="https://podminky.urs.cz/item/CS_URS_2022_01/452311161"/>
    <hyperlink ref="F311" r:id="rId34" display="https://podminky.urs.cz/item/CS_URS_2022_01/564651011"/>
    <hyperlink ref="F321" r:id="rId35" display="https://podminky.urs.cz/item/CS_URS_2022_01/564681011"/>
    <hyperlink ref="F326" r:id="rId36" display="https://podminky.urs.cz/item/CS_URS_2022_01/564831011"/>
    <hyperlink ref="F331" r:id="rId37" display="https://podminky.urs.cz/item/CS_URS_2022_01/564831111"/>
    <hyperlink ref="F336" r:id="rId38" display="https://podminky.urs.cz/item/CS_URS_2022_01/564851011"/>
    <hyperlink ref="F341" r:id="rId39" display="https://podminky.urs.cz/item/CS_URS_2022_01/564851011"/>
    <hyperlink ref="F354" r:id="rId40" display="https://podminky.urs.cz/item/CS_URS_2022_01/564871011"/>
    <hyperlink ref="F359" r:id="rId41" display="https://podminky.urs.cz/item/CS_URS_2022_01/564871111"/>
    <hyperlink ref="F364" r:id="rId42" display="https://podminky.urs.cz/item/CS_URS_2022_01/564952113"/>
    <hyperlink ref="F369" r:id="rId43" display="https://podminky.urs.cz/item/CS_URS_2022_01/565135121"/>
    <hyperlink ref="F374" r:id="rId44" display="https://podminky.urs.cz/item/CS_URS_2022_01/565165121"/>
    <hyperlink ref="F379" r:id="rId45" display="https://podminky.urs.cz/item/CS_URS_2022_01/569903311"/>
    <hyperlink ref="F384" r:id="rId46" display="https://podminky.urs.cz/item/CS_URS_2022_01/569951133"/>
    <hyperlink ref="F389" r:id="rId47" display="https://podminky.urs.cz/item/CS_URS_2022_01/572531121"/>
    <hyperlink ref="F452" r:id="rId48" display="https://podminky.urs.cz/item/CS_URS_2022_01/594511111"/>
    <hyperlink ref="F457" r:id="rId49" display="https://podminky.urs.cz/item/CS_URS_2022_01/596211111"/>
    <hyperlink ref="F465" r:id="rId50" display="https://podminky.urs.cz/item/CS_URS_2022_01/596211112"/>
    <hyperlink ref="F474" r:id="rId51" display="https://podminky.urs.cz/item/CS_URS_2022_01/596211130"/>
    <hyperlink ref="F481" r:id="rId52" display="https://podminky.urs.cz/item/CS_URS_2022_01/599632111"/>
    <hyperlink ref="F487" r:id="rId53" display="https://podminky.urs.cz/item/CS_URS_2022_01/899331111"/>
    <hyperlink ref="F493" r:id="rId54" display="https://podminky.urs.cz/item/CS_URS_2022_01/912211111"/>
    <hyperlink ref="F499" r:id="rId55" display="https://podminky.urs.cz/item/CS_URS_2022_01/912211111"/>
    <hyperlink ref="F505" r:id="rId56" display="https://podminky.urs.cz/item/CS_URS_2022_01/914111111"/>
    <hyperlink ref="F514" r:id="rId57" display="https://podminky.urs.cz/item/CS_URS_2022_01/914111111"/>
    <hyperlink ref="F519" r:id="rId58" display="https://podminky.urs.cz/item/CS_URS_2022_01/914511112"/>
    <hyperlink ref="F528" r:id="rId59" display="https://podminky.urs.cz/item/CS_URS_2022_01/915111112"/>
    <hyperlink ref="F533" r:id="rId60" display="https://podminky.urs.cz/item/CS_URS_2022_01/915121112"/>
    <hyperlink ref="F538" r:id="rId61" display="https://podminky.urs.cz/item/CS_URS_2022_01/915121122"/>
    <hyperlink ref="F543" r:id="rId62" display="https://podminky.urs.cz/item/CS_URS_2022_01/915131112"/>
    <hyperlink ref="F548" r:id="rId63" display="https://podminky.urs.cz/item/CS_URS_2022_01/915211112"/>
    <hyperlink ref="F553" r:id="rId64" display="https://podminky.urs.cz/item/CS_URS_2022_01/915211122"/>
    <hyperlink ref="F561" r:id="rId65" display="https://podminky.urs.cz/item/CS_URS_2022_01/915221112"/>
    <hyperlink ref="F566" r:id="rId66" display="https://podminky.urs.cz/item/CS_URS_2022_01/915221122"/>
    <hyperlink ref="F571" r:id="rId67" display="https://podminky.urs.cz/item/CS_URS_2022_01/915231112"/>
    <hyperlink ref="F576" r:id="rId68" display="https://podminky.urs.cz/item/CS_URS_2022_01/916131213"/>
    <hyperlink ref="F583" r:id="rId69" display="https://podminky.urs.cz/item/CS_URS_2022_01/916241113"/>
    <hyperlink ref="F590" r:id="rId70" display="https://podminky.urs.cz/item/CS_URS_2022_01/916331112"/>
    <hyperlink ref="F597" r:id="rId71" display="https://podminky.urs.cz/item/CS_URS_2022_01/919112222"/>
    <hyperlink ref="F602" r:id="rId72" display="https://podminky.urs.cz/item/CS_URS_2022_01/919121222"/>
    <hyperlink ref="F611" r:id="rId73" display="https://podminky.urs.cz/item/CS_URS_2022_01/919521120"/>
    <hyperlink ref="F622" r:id="rId74" display="https://podminky.urs.cz/item/CS_URS_2022_01/919521140"/>
    <hyperlink ref="F629" r:id="rId75" display="https://podminky.urs.cz/item/CS_URS_2022_01/919521180"/>
    <hyperlink ref="F635" r:id="rId76" display="https://podminky.urs.cz/item/CS_URS_2022_01/919535559"/>
    <hyperlink ref="F649" r:id="rId77" display="https://podminky.urs.cz/item/CS_URS_2022_01/919726124"/>
    <hyperlink ref="F666" r:id="rId78" display="https://podminky.urs.cz/item/CS_URS_2022_01/919735111"/>
    <hyperlink ref="F671" r:id="rId79" display="https://podminky.urs.cz/item/CS_URS_2022_01/919735112"/>
    <hyperlink ref="F676" r:id="rId80" display="https://podminky.urs.cz/item/CS_URS_2022_01/919735116"/>
    <hyperlink ref="F681" r:id="rId81" display="https://podminky.urs.cz/item/CS_URS_2022_01/938902113"/>
    <hyperlink ref="F686" r:id="rId82" display="https://podminky.urs.cz/item/CS_URS_2022_01/938902152"/>
    <hyperlink ref="F691" r:id="rId83" display="https://podminky.urs.cz/item/CS_URS_2022_01/938909311"/>
    <hyperlink ref="F696" r:id="rId84" display="https://podminky.urs.cz/item/CS_URS_2022_01/938909611"/>
    <hyperlink ref="F701" r:id="rId85" display="https://podminky.urs.cz/item/CS_URS_2022_01/966006132"/>
    <hyperlink ref="F706" r:id="rId86" display="https://podminky.urs.cz/item/CS_URS_2022_01/966006211"/>
    <hyperlink ref="F711" r:id="rId87" display="https://podminky.urs.cz/item/CS_URS_2022_01/966008113"/>
    <hyperlink ref="F716" r:id="rId88" display="https://podminky.urs.cz/item/CS_URS_2022_01/979051121"/>
    <hyperlink ref="F721" r:id="rId89" display="https://podminky.urs.cz/item/CS_URS_2022_01/997221551"/>
    <hyperlink ref="F727" r:id="rId90" display="https://podminky.urs.cz/item/CS_URS_2022_01/997221551"/>
    <hyperlink ref="F739" r:id="rId91" display="https://podminky.urs.cz/item/CS_URS_2022_01/997221551"/>
    <hyperlink ref="F744" r:id="rId92" display="https://podminky.urs.cz/item/CS_URS_2022_01/997221559"/>
    <hyperlink ref="F749" r:id="rId93" display="https://podminky.urs.cz/item/CS_URS_2022_01/997221559"/>
    <hyperlink ref="F754" r:id="rId94" display="https://podminky.urs.cz/item/CS_URS_2022_01/997221559"/>
    <hyperlink ref="F764" r:id="rId95" display="https://podminky.urs.cz/item/CS_URS_2022_01/997221561"/>
    <hyperlink ref="F771" r:id="rId96" display="https://podminky.urs.cz/item/CS_URS_2022_01/997221569"/>
    <hyperlink ref="F775" r:id="rId97" display="https://podminky.urs.cz/item/CS_URS_2022_01/997221611"/>
    <hyperlink ref="F780" r:id="rId98" display="https://podminky.urs.cz/item/CS_URS_2022_01/997221611"/>
    <hyperlink ref="F785" r:id="rId99" display="https://podminky.urs.cz/item/CS_URS_2022_01/997221611"/>
    <hyperlink ref="F790" r:id="rId100" display="https://podminky.urs.cz/item/CS_URS_2022_01/997221612"/>
    <hyperlink ref="F794" r:id="rId101" display="https://podminky.urs.cz/item/CS_URS_2022_01/997221615"/>
    <hyperlink ref="F799" r:id="rId102" display="https://podminky.urs.cz/item/CS_URS_2022_01/997221625"/>
    <hyperlink ref="F804" r:id="rId103" display="https://podminky.urs.cz/item/CS_URS_2022_01/997221873"/>
    <hyperlink ref="F808" r:id="rId104" display="https://podminky.urs.cz/item/CS_URS_2022_01/997221875"/>
    <hyperlink ref="F814" r:id="rId105" display="https://podminky.urs.cz/item/CS_URS_2022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21</v>
      </c>
    </row>
    <row r="4" s="1" customFormat="1" ht="24.96" customHeight="1">
      <c r="B4" s="22"/>
      <c r="D4" s="133" t="s">
        <v>116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II/203 Vejprnice - Tlučná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117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1029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1. 2. 2022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40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43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45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48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50</v>
      </c>
      <c r="G32" s="41"/>
      <c r="H32" s="41"/>
      <c r="I32" s="148" t="s">
        <v>49</v>
      </c>
      <c r="J32" s="148" t="s">
        <v>51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52</v>
      </c>
      <c r="E33" s="135" t="s">
        <v>53</v>
      </c>
      <c r="F33" s="150">
        <f>ROUND((SUM(BE83:BE185)),  2)</f>
        <v>0</v>
      </c>
      <c r="G33" s="41"/>
      <c r="H33" s="41"/>
      <c r="I33" s="151">
        <v>0.20999999999999999</v>
      </c>
      <c r="J33" s="150">
        <f>ROUND(((SUM(BE83:BE185))*I33),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54</v>
      </c>
      <c r="F34" s="150">
        <f>ROUND((SUM(BF83:BF185)),  2)</f>
        <v>0</v>
      </c>
      <c r="G34" s="41"/>
      <c r="H34" s="41"/>
      <c r="I34" s="151">
        <v>0.14999999999999999</v>
      </c>
      <c r="J34" s="150">
        <f>ROUND(((SUM(BF83:BF185))*I34),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55</v>
      </c>
      <c r="F35" s="150">
        <f>ROUND((SUM(BG83:BG185)),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56</v>
      </c>
      <c r="F36" s="150">
        <f>ROUND((SUM(BH83:BH185)),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57</v>
      </c>
      <c r="F37" s="150">
        <f>ROUND((SUM(BI83:BI185)),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58</v>
      </c>
      <c r="E39" s="154"/>
      <c r="F39" s="154"/>
      <c r="G39" s="155" t="s">
        <v>59</v>
      </c>
      <c r="H39" s="156" t="s">
        <v>60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II/203 Vejprnice - Tlučná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SKD8702 - SO 101 b  Kácení zeleně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1. 2. 2022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SÚS Plzeňského kraje</v>
      </c>
      <c r="G54" s="43"/>
      <c r="H54" s="43"/>
      <c r="I54" s="34" t="s">
        <v>37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120</v>
      </c>
      <c r="D57" s="165"/>
      <c r="E57" s="165"/>
      <c r="F57" s="165"/>
      <c r="G57" s="165"/>
      <c r="H57" s="165"/>
      <c r="I57" s="165"/>
      <c r="J57" s="166" t="s">
        <v>121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80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122</v>
      </c>
    </row>
    <row r="60" s="9" customFormat="1" ht="24.96" customHeight="1">
      <c r="A60" s="9"/>
      <c r="B60" s="168"/>
      <c r="C60" s="169"/>
      <c r="D60" s="170" t="s">
        <v>123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124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130</v>
      </c>
      <c r="E62" s="177"/>
      <c r="F62" s="177"/>
      <c r="G62" s="177"/>
      <c r="H62" s="177"/>
      <c r="I62" s="177"/>
      <c r="J62" s="178">
        <f>J177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131</v>
      </c>
      <c r="E63" s="177"/>
      <c r="F63" s="177"/>
      <c r="G63" s="177"/>
      <c r="H63" s="177"/>
      <c r="I63" s="177"/>
      <c r="J63" s="178">
        <f>J183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5" t="s">
        <v>132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4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II/203 Vejprnice - Tlučná</v>
      </c>
      <c r="F73" s="34"/>
      <c r="G73" s="34"/>
      <c r="H73" s="34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4" t="s">
        <v>117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 xml:space="preserve">SKD8702 - SO 101 b  Kácení zeleně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22</v>
      </c>
      <c r="D77" s="43"/>
      <c r="E77" s="43"/>
      <c r="F77" s="29" t="str">
        <f>F12</f>
        <v xml:space="preserve"> </v>
      </c>
      <c r="G77" s="43"/>
      <c r="H77" s="43"/>
      <c r="I77" s="34" t="s">
        <v>24</v>
      </c>
      <c r="J77" s="75" t="str">
        <f>IF(J12="","",J12)</f>
        <v>1. 2. 2022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5.65" customHeight="1">
      <c r="A79" s="41"/>
      <c r="B79" s="42"/>
      <c r="C79" s="34" t="s">
        <v>30</v>
      </c>
      <c r="D79" s="43"/>
      <c r="E79" s="43"/>
      <c r="F79" s="29" t="str">
        <f>E15</f>
        <v>SÚS Plzeňského kraje</v>
      </c>
      <c r="G79" s="43"/>
      <c r="H79" s="43"/>
      <c r="I79" s="34" t="s">
        <v>37</v>
      </c>
      <c r="J79" s="39" t="str">
        <f>E21</f>
        <v>Projekční kancelář Ing.Škubalová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4" t="s">
        <v>35</v>
      </c>
      <c r="D80" s="43"/>
      <c r="E80" s="43"/>
      <c r="F80" s="29" t="str">
        <f>IF(E18="","",E18)</f>
        <v>Vyplň údaj</v>
      </c>
      <c r="G80" s="43"/>
      <c r="H80" s="43"/>
      <c r="I80" s="34" t="s">
        <v>42</v>
      </c>
      <c r="J80" s="39" t="str">
        <f>E24</f>
        <v>Straka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133</v>
      </c>
      <c r="D82" s="183" t="s">
        <v>67</v>
      </c>
      <c r="E82" s="183" t="s">
        <v>63</v>
      </c>
      <c r="F82" s="183" t="s">
        <v>64</v>
      </c>
      <c r="G82" s="183" t="s">
        <v>134</v>
      </c>
      <c r="H82" s="183" t="s">
        <v>135</v>
      </c>
      <c r="I82" s="183" t="s">
        <v>136</v>
      </c>
      <c r="J82" s="183" t="s">
        <v>121</v>
      </c>
      <c r="K82" s="184" t="s">
        <v>137</v>
      </c>
      <c r="L82" s="185"/>
      <c r="M82" s="95" t="s">
        <v>32</v>
      </c>
      <c r="N82" s="96" t="s">
        <v>52</v>
      </c>
      <c r="O82" s="96" t="s">
        <v>138</v>
      </c>
      <c r="P82" s="96" t="s">
        <v>139</v>
      </c>
      <c r="Q82" s="96" t="s">
        <v>140</v>
      </c>
      <c r="R82" s="96" t="s">
        <v>141</v>
      </c>
      <c r="S82" s="96" t="s">
        <v>142</v>
      </c>
      <c r="T82" s="97" t="s">
        <v>143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144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</f>
        <v>0</v>
      </c>
      <c r="Q83" s="99"/>
      <c r="R83" s="188">
        <f>R84</f>
        <v>1.1532</v>
      </c>
      <c r="S83" s="99"/>
      <c r="T83" s="189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19" t="s">
        <v>81</v>
      </c>
      <c r="AU83" s="19" t="s">
        <v>122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81</v>
      </c>
      <c r="E84" s="194" t="s">
        <v>145</v>
      </c>
      <c r="F84" s="194" t="s">
        <v>146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P85+P177+P183</f>
        <v>0</v>
      </c>
      <c r="Q84" s="199"/>
      <c r="R84" s="200">
        <f>R85+R177+R183</f>
        <v>1.1532</v>
      </c>
      <c r="S84" s="199"/>
      <c r="T84" s="201">
        <f>T85+T177+T183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90</v>
      </c>
      <c r="AT84" s="203" t="s">
        <v>81</v>
      </c>
      <c r="AU84" s="203" t="s">
        <v>82</v>
      </c>
      <c r="AY84" s="202" t="s">
        <v>147</v>
      </c>
      <c r="BK84" s="204">
        <f>BK85+BK177+BK183</f>
        <v>0</v>
      </c>
    </row>
    <row r="85" s="12" customFormat="1" ht="22.8" customHeight="1">
      <c r="A85" s="12"/>
      <c r="B85" s="191"/>
      <c r="C85" s="192"/>
      <c r="D85" s="193" t="s">
        <v>81</v>
      </c>
      <c r="E85" s="205" t="s">
        <v>90</v>
      </c>
      <c r="F85" s="205" t="s">
        <v>148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SUM(P86:P176)</f>
        <v>0</v>
      </c>
      <c r="Q85" s="199"/>
      <c r="R85" s="200">
        <f>SUM(R86:R176)</f>
        <v>1.1532</v>
      </c>
      <c r="S85" s="199"/>
      <c r="T85" s="201">
        <f>SUM(T86:T176)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90</v>
      </c>
      <c r="AT85" s="203" t="s">
        <v>81</v>
      </c>
      <c r="AU85" s="203" t="s">
        <v>90</v>
      </c>
      <c r="AY85" s="202" t="s">
        <v>147</v>
      </c>
      <c r="BK85" s="204">
        <f>SUM(BK86:BK176)</f>
        <v>0</v>
      </c>
    </row>
    <row r="86" s="2" customFormat="1" ht="24.15" customHeight="1">
      <c r="A86" s="41"/>
      <c r="B86" s="42"/>
      <c r="C86" s="207" t="s">
        <v>90</v>
      </c>
      <c r="D86" s="207" t="s">
        <v>149</v>
      </c>
      <c r="E86" s="208" t="s">
        <v>1030</v>
      </c>
      <c r="F86" s="209" t="s">
        <v>1031</v>
      </c>
      <c r="G86" s="210" t="s">
        <v>152</v>
      </c>
      <c r="H86" s="211">
        <v>2732</v>
      </c>
      <c r="I86" s="212"/>
      <c r="J86" s="213">
        <f>ROUND(I86*H86,2)</f>
        <v>0</v>
      </c>
      <c r="K86" s="209" t="s">
        <v>153</v>
      </c>
      <c r="L86" s="47"/>
      <c r="M86" s="214" t="s">
        <v>32</v>
      </c>
      <c r="N86" s="215" t="s">
        <v>53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154</v>
      </c>
      <c r="AT86" s="218" t="s">
        <v>149</v>
      </c>
      <c r="AU86" s="218" t="s">
        <v>21</v>
      </c>
      <c r="AY86" s="19" t="s">
        <v>147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90</v>
      </c>
      <c r="BK86" s="219">
        <f>ROUND(I86*H86,2)</f>
        <v>0</v>
      </c>
      <c r="BL86" s="19" t="s">
        <v>154</v>
      </c>
      <c r="BM86" s="218" t="s">
        <v>1032</v>
      </c>
    </row>
    <row r="87" s="2" customFormat="1">
      <c r="A87" s="41"/>
      <c r="B87" s="42"/>
      <c r="C87" s="43"/>
      <c r="D87" s="220" t="s">
        <v>156</v>
      </c>
      <c r="E87" s="43"/>
      <c r="F87" s="221" t="s">
        <v>1033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19" t="s">
        <v>156</v>
      </c>
      <c r="AU87" s="19" t="s">
        <v>21</v>
      </c>
    </row>
    <row r="88" s="13" customFormat="1">
      <c r="A88" s="13"/>
      <c r="B88" s="225"/>
      <c r="C88" s="226"/>
      <c r="D88" s="227" t="s">
        <v>158</v>
      </c>
      <c r="E88" s="228" t="s">
        <v>32</v>
      </c>
      <c r="F88" s="229" t="s">
        <v>1034</v>
      </c>
      <c r="G88" s="226"/>
      <c r="H88" s="230">
        <v>2732</v>
      </c>
      <c r="I88" s="231"/>
      <c r="J88" s="226"/>
      <c r="K88" s="226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158</v>
      </c>
      <c r="AU88" s="236" t="s">
        <v>21</v>
      </c>
      <c r="AV88" s="13" t="s">
        <v>21</v>
      </c>
      <c r="AW88" s="13" t="s">
        <v>41</v>
      </c>
      <c r="AX88" s="13" t="s">
        <v>82</v>
      </c>
      <c r="AY88" s="236" t="s">
        <v>147</v>
      </c>
    </row>
    <row r="89" s="14" customFormat="1">
      <c r="A89" s="14"/>
      <c r="B89" s="237"/>
      <c r="C89" s="238"/>
      <c r="D89" s="227" t="s">
        <v>158</v>
      </c>
      <c r="E89" s="239" t="s">
        <v>32</v>
      </c>
      <c r="F89" s="240" t="s">
        <v>1035</v>
      </c>
      <c r="G89" s="238"/>
      <c r="H89" s="239" t="s">
        <v>32</v>
      </c>
      <c r="I89" s="241"/>
      <c r="J89" s="238"/>
      <c r="K89" s="238"/>
      <c r="L89" s="242"/>
      <c r="M89" s="243"/>
      <c r="N89" s="244"/>
      <c r="O89" s="244"/>
      <c r="P89" s="244"/>
      <c r="Q89" s="244"/>
      <c r="R89" s="244"/>
      <c r="S89" s="244"/>
      <c r="T89" s="24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6" t="s">
        <v>158</v>
      </c>
      <c r="AU89" s="246" t="s">
        <v>21</v>
      </c>
      <c r="AV89" s="14" t="s">
        <v>90</v>
      </c>
      <c r="AW89" s="14" t="s">
        <v>41</v>
      </c>
      <c r="AX89" s="14" t="s">
        <v>82</v>
      </c>
      <c r="AY89" s="246" t="s">
        <v>147</v>
      </c>
    </row>
    <row r="90" s="15" customFormat="1">
      <c r="A90" s="15"/>
      <c r="B90" s="247"/>
      <c r="C90" s="248"/>
      <c r="D90" s="227" t="s">
        <v>158</v>
      </c>
      <c r="E90" s="249" t="s">
        <v>32</v>
      </c>
      <c r="F90" s="250" t="s">
        <v>161</v>
      </c>
      <c r="G90" s="248"/>
      <c r="H90" s="251">
        <v>2732</v>
      </c>
      <c r="I90" s="252"/>
      <c r="J90" s="248"/>
      <c r="K90" s="248"/>
      <c r="L90" s="253"/>
      <c r="M90" s="254"/>
      <c r="N90" s="255"/>
      <c r="O90" s="255"/>
      <c r="P90" s="255"/>
      <c r="Q90" s="255"/>
      <c r="R90" s="255"/>
      <c r="S90" s="255"/>
      <c r="T90" s="25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57" t="s">
        <v>158</v>
      </c>
      <c r="AU90" s="257" t="s">
        <v>21</v>
      </c>
      <c r="AV90" s="15" t="s">
        <v>154</v>
      </c>
      <c r="AW90" s="15" t="s">
        <v>41</v>
      </c>
      <c r="AX90" s="15" t="s">
        <v>90</v>
      </c>
      <c r="AY90" s="257" t="s">
        <v>147</v>
      </c>
    </row>
    <row r="91" s="2" customFormat="1" ht="21.75" customHeight="1">
      <c r="A91" s="41"/>
      <c r="B91" s="42"/>
      <c r="C91" s="207" t="s">
        <v>21</v>
      </c>
      <c r="D91" s="207" t="s">
        <v>149</v>
      </c>
      <c r="E91" s="208" t="s">
        <v>1036</v>
      </c>
      <c r="F91" s="209" t="s">
        <v>1037</v>
      </c>
      <c r="G91" s="210" t="s">
        <v>617</v>
      </c>
      <c r="H91" s="211">
        <v>1</v>
      </c>
      <c r="I91" s="212"/>
      <c r="J91" s="213">
        <f>ROUND(I91*H91,2)</f>
        <v>0</v>
      </c>
      <c r="K91" s="209" t="s">
        <v>153</v>
      </c>
      <c r="L91" s="47"/>
      <c r="M91" s="214" t="s">
        <v>32</v>
      </c>
      <c r="N91" s="215" t="s">
        <v>53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154</v>
      </c>
      <c r="AT91" s="218" t="s">
        <v>149</v>
      </c>
      <c r="AU91" s="218" t="s">
        <v>21</v>
      </c>
      <c r="AY91" s="19" t="s">
        <v>147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90</v>
      </c>
      <c r="BK91" s="219">
        <f>ROUND(I91*H91,2)</f>
        <v>0</v>
      </c>
      <c r="BL91" s="19" t="s">
        <v>154</v>
      </c>
      <c r="BM91" s="218" t="s">
        <v>1038</v>
      </c>
    </row>
    <row r="92" s="2" customFormat="1">
      <c r="A92" s="41"/>
      <c r="B92" s="42"/>
      <c r="C92" s="43"/>
      <c r="D92" s="220" t="s">
        <v>156</v>
      </c>
      <c r="E92" s="43"/>
      <c r="F92" s="221" t="s">
        <v>1039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156</v>
      </c>
      <c r="AU92" s="19" t="s">
        <v>21</v>
      </c>
    </row>
    <row r="93" s="13" customFormat="1">
      <c r="A93" s="13"/>
      <c r="B93" s="225"/>
      <c r="C93" s="226"/>
      <c r="D93" s="227" t="s">
        <v>158</v>
      </c>
      <c r="E93" s="228" t="s">
        <v>32</v>
      </c>
      <c r="F93" s="229" t="s">
        <v>90</v>
      </c>
      <c r="G93" s="226"/>
      <c r="H93" s="230">
        <v>1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158</v>
      </c>
      <c r="AU93" s="236" t="s">
        <v>21</v>
      </c>
      <c r="AV93" s="13" t="s">
        <v>21</v>
      </c>
      <c r="AW93" s="13" t="s">
        <v>41</v>
      </c>
      <c r="AX93" s="13" t="s">
        <v>82</v>
      </c>
      <c r="AY93" s="236" t="s">
        <v>147</v>
      </c>
    </row>
    <row r="94" s="14" customFormat="1">
      <c r="A94" s="14"/>
      <c r="B94" s="237"/>
      <c r="C94" s="238"/>
      <c r="D94" s="227" t="s">
        <v>158</v>
      </c>
      <c r="E94" s="239" t="s">
        <v>32</v>
      </c>
      <c r="F94" s="240" t="s">
        <v>1040</v>
      </c>
      <c r="G94" s="238"/>
      <c r="H94" s="239" t="s">
        <v>32</v>
      </c>
      <c r="I94" s="241"/>
      <c r="J94" s="238"/>
      <c r="K94" s="238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158</v>
      </c>
      <c r="AU94" s="246" t="s">
        <v>21</v>
      </c>
      <c r="AV94" s="14" t="s">
        <v>90</v>
      </c>
      <c r="AW94" s="14" t="s">
        <v>41</v>
      </c>
      <c r="AX94" s="14" t="s">
        <v>82</v>
      </c>
      <c r="AY94" s="246" t="s">
        <v>147</v>
      </c>
    </row>
    <row r="95" s="15" customFormat="1">
      <c r="A95" s="15"/>
      <c r="B95" s="247"/>
      <c r="C95" s="248"/>
      <c r="D95" s="227" t="s">
        <v>158</v>
      </c>
      <c r="E95" s="249" t="s">
        <v>32</v>
      </c>
      <c r="F95" s="250" t="s">
        <v>161</v>
      </c>
      <c r="G95" s="248"/>
      <c r="H95" s="251">
        <v>1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7" t="s">
        <v>158</v>
      </c>
      <c r="AU95" s="257" t="s">
        <v>21</v>
      </c>
      <c r="AV95" s="15" t="s">
        <v>154</v>
      </c>
      <c r="AW95" s="15" t="s">
        <v>41</v>
      </c>
      <c r="AX95" s="15" t="s">
        <v>90</v>
      </c>
      <c r="AY95" s="257" t="s">
        <v>147</v>
      </c>
    </row>
    <row r="96" s="2" customFormat="1" ht="21.75" customHeight="1">
      <c r="A96" s="41"/>
      <c r="B96" s="42"/>
      <c r="C96" s="207" t="s">
        <v>168</v>
      </c>
      <c r="D96" s="207" t="s">
        <v>149</v>
      </c>
      <c r="E96" s="208" t="s">
        <v>1041</v>
      </c>
      <c r="F96" s="209" t="s">
        <v>1042</v>
      </c>
      <c r="G96" s="210" t="s">
        <v>617</v>
      </c>
      <c r="H96" s="211">
        <v>6</v>
      </c>
      <c r="I96" s="212"/>
      <c r="J96" s="213">
        <f>ROUND(I96*H96,2)</f>
        <v>0</v>
      </c>
      <c r="K96" s="209" t="s">
        <v>153</v>
      </c>
      <c r="L96" s="47"/>
      <c r="M96" s="214" t="s">
        <v>32</v>
      </c>
      <c r="N96" s="215" t="s">
        <v>53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154</v>
      </c>
      <c r="AT96" s="218" t="s">
        <v>149</v>
      </c>
      <c r="AU96" s="218" t="s">
        <v>21</v>
      </c>
      <c r="AY96" s="19" t="s">
        <v>147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90</v>
      </c>
      <c r="BK96" s="219">
        <f>ROUND(I96*H96,2)</f>
        <v>0</v>
      </c>
      <c r="BL96" s="19" t="s">
        <v>154</v>
      </c>
      <c r="BM96" s="218" t="s">
        <v>1043</v>
      </c>
    </row>
    <row r="97" s="2" customFormat="1">
      <c r="A97" s="41"/>
      <c r="B97" s="42"/>
      <c r="C97" s="43"/>
      <c r="D97" s="220" t="s">
        <v>156</v>
      </c>
      <c r="E97" s="43"/>
      <c r="F97" s="221" t="s">
        <v>1044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156</v>
      </c>
      <c r="AU97" s="19" t="s">
        <v>21</v>
      </c>
    </row>
    <row r="98" s="13" customFormat="1">
      <c r="A98" s="13"/>
      <c r="B98" s="225"/>
      <c r="C98" s="226"/>
      <c r="D98" s="227" t="s">
        <v>158</v>
      </c>
      <c r="E98" s="228" t="s">
        <v>32</v>
      </c>
      <c r="F98" s="229" t="s">
        <v>184</v>
      </c>
      <c r="G98" s="226"/>
      <c r="H98" s="230">
        <v>6</v>
      </c>
      <c r="I98" s="231"/>
      <c r="J98" s="226"/>
      <c r="K98" s="226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158</v>
      </c>
      <c r="AU98" s="236" t="s">
        <v>21</v>
      </c>
      <c r="AV98" s="13" t="s">
        <v>21</v>
      </c>
      <c r="AW98" s="13" t="s">
        <v>41</v>
      </c>
      <c r="AX98" s="13" t="s">
        <v>82</v>
      </c>
      <c r="AY98" s="236" t="s">
        <v>147</v>
      </c>
    </row>
    <row r="99" s="14" customFormat="1">
      <c r="A99" s="14"/>
      <c r="B99" s="237"/>
      <c r="C99" s="238"/>
      <c r="D99" s="227" t="s">
        <v>158</v>
      </c>
      <c r="E99" s="239" t="s">
        <v>32</v>
      </c>
      <c r="F99" s="240" t="s">
        <v>1035</v>
      </c>
      <c r="G99" s="238"/>
      <c r="H99" s="239" t="s">
        <v>32</v>
      </c>
      <c r="I99" s="241"/>
      <c r="J99" s="238"/>
      <c r="K99" s="238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158</v>
      </c>
      <c r="AU99" s="246" t="s">
        <v>21</v>
      </c>
      <c r="AV99" s="14" t="s">
        <v>90</v>
      </c>
      <c r="AW99" s="14" t="s">
        <v>41</v>
      </c>
      <c r="AX99" s="14" t="s">
        <v>82</v>
      </c>
      <c r="AY99" s="246" t="s">
        <v>147</v>
      </c>
    </row>
    <row r="100" s="15" customFormat="1">
      <c r="A100" s="15"/>
      <c r="B100" s="247"/>
      <c r="C100" s="248"/>
      <c r="D100" s="227" t="s">
        <v>158</v>
      </c>
      <c r="E100" s="249" t="s">
        <v>32</v>
      </c>
      <c r="F100" s="250" t="s">
        <v>161</v>
      </c>
      <c r="G100" s="248"/>
      <c r="H100" s="251">
        <v>6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7" t="s">
        <v>158</v>
      </c>
      <c r="AU100" s="257" t="s">
        <v>21</v>
      </c>
      <c r="AV100" s="15" t="s">
        <v>154</v>
      </c>
      <c r="AW100" s="15" t="s">
        <v>41</v>
      </c>
      <c r="AX100" s="15" t="s">
        <v>90</v>
      </c>
      <c r="AY100" s="257" t="s">
        <v>147</v>
      </c>
    </row>
    <row r="101" s="2" customFormat="1" ht="21.75" customHeight="1">
      <c r="A101" s="41"/>
      <c r="B101" s="42"/>
      <c r="C101" s="207" t="s">
        <v>154</v>
      </c>
      <c r="D101" s="207" t="s">
        <v>149</v>
      </c>
      <c r="E101" s="208" t="s">
        <v>1045</v>
      </c>
      <c r="F101" s="209" t="s">
        <v>1046</v>
      </c>
      <c r="G101" s="210" t="s">
        <v>617</v>
      </c>
      <c r="H101" s="211">
        <v>1</v>
      </c>
      <c r="I101" s="212"/>
      <c r="J101" s="213">
        <f>ROUND(I101*H101,2)</f>
        <v>0</v>
      </c>
      <c r="K101" s="209" t="s">
        <v>153</v>
      </c>
      <c r="L101" s="47"/>
      <c r="M101" s="214" t="s">
        <v>32</v>
      </c>
      <c r="N101" s="215" t="s">
        <v>53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154</v>
      </c>
      <c r="AT101" s="218" t="s">
        <v>149</v>
      </c>
      <c r="AU101" s="218" t="s">
        <v>21</v>
      </c>
      <c r="AY101" s="19" t="s">
        <v>147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90</v>
      </c>
      <c r="BK101" s="219">
        <f>ROUND(I101*H101,2)</f>
        <v>0</v>
      </c>
      <c r="BL101" s="19" t="s">
        <v>154</v>
      </c>
      <c r="BM101" s="218" t="s">
        <v>1047</v>
      </c>
    </row>
    <row r="102" s="2" customFormat="1">
      <c r="A102" s="41"/>
      <c r="B102" s="42"/>
      <c r="C102" s="43"/>
      <c r="D102" s="220" t="s">
        <v>156</v>
      </c>
      <c r="E102" s="43"/>
      <c r="F102" s="221" t="s">
        <v>1048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156</v>
      </c>
      <c r="AU102" s="19" t="s">
        <v>21</v>
      </c>
    </row>
    <row r="103" s="13" customFormat="1">
      <c r="A103" s="13"/>
      <c r="B103" s="225"/>
      <c r="C103" s="226"/>
      <c r="D103" s="227" t="s">
        <v>158</v>
      </c>
      <c r="E103" s="228" t="s">
        <v>32</v>
      </c>
      <c r="F103" s="229" t="s">
        <v>90</v>
      </c>
      <c r="G103" s="226"/>
      <c r="H103" s="230">
        <v>1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158</v>
      </c>
      <c r="AU103" s="236" t="s">
        <v>21</v>
      </c>
      <c r="AV103" s="13" t="s">
        <v>21</v>
      </c>
      <c r="AW103" s="13" t="s">
        <v>41</v>
      </c>
      <c r="AX103" s="13" t="s">
        <v>82</v>
      </c>
      <c r="AY103" s="236" t="s">
        <v>147</v>
      </c>
    </row>
    <row r="104" s="14" customFormat="1">
      <c r="A104" s="14"/>
      <c r="B104" s="237"/>
      <c r="C104" s="238"/>
      <c r="D104" s="227" t="s">
        <v>158</v>
      </c>
      <c r="E104" s="239" t="s">
        <v>32</v>
      </c>
      <c r="F104" s="240" t="s">
        <v>1035</v>
      </c>
      <c r="G104" s="238"/>
      <c r="H104" s="239" t="s">
        <v>32</v>
      </c>
      <c r="I104" s="241"/>
      <c r="J104" s="238"/>
      <c r="K104" s="238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158</v>
      </c>
      <c r="AU104" s="246" t="s">
        <v>21</v>
      </c>
      <c r="AV104" s="14" t="s">
        <v>90</v>
      </c>
      <c r="AW104" s="14" t="s">
        <v>41</v>
      </c>
      <c r="AX104" s="14" t="s">
        <v>82</v>
      </c>
      <c r="AY104" s="246" t="s">
        <v>147</v>
      </c>
    </row>
    <row r="105" s="15" customFormat="1">
      <c r="A105" s="15"/>
      <c r="B105" s="247"/>
      <c r="C105" s="248"/>
      <c r="D105" s="227" t="s">
        <v>158</v>
      </c>
      <c r="E105" s="249" t="s">
        <v>32</v>
      </c>
      <c r="F105" s="250" t="s">
        <v>161</v>
      </c>
      <c r="G105" s="248"/>
      <c r="H105" s="251">
        <v>1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7" t="s">
        <v>158</v>
      </c>
      <c r="AU105" s="257" t="s">
        <v>21</v>
      </c>
      <c r="AV105" s="15" t="s">
        <v>154</v>
      </c>
      <c r="AW105" s="15" t="s">
        <v>41</v>
      </c>
      <c r="AX105" s="15" t="s">
        <v>90</v>
      </c>
      <c r="AY105" s="257" t="s">
        <v>147</v>
      </c>
    </row>
    <row r="106" s="2" customFormat="1" ht="21.75" customHeight="1">
      <c r="A106" s="41"/>
      <c r="B106" s="42"/>
      <c r="C106" s="207" t="s">
        <v>179</v>
      </c>
      <c r="D106" s="207" t="s">
        <v>149</v>
      </c>
      <c r="E106" s="208" t="s">
        <v>1049</v>
      </c>
      <c r="F106" s="209" t="s">
        <v>1050</v>
      </c>
      <c r="G106" s="210" t="s">
        <v>617</v>
      </c>
      <c r="H106" s="211">
        <v>1</v>
      </c>
      <c r="I106" s="212"/>
      <c r="J106" s="213">
        <f>ROUND(I106*H106,2)</f>
        <v>0</v>
      </c>
      <c r="K106" s="209" t="s">
        <v>153</v>
      </c>
      <c r="L106" s="47"/>
      <c r="M106" s="214" t="s">
        <v>32</v>
      </c>
      <c r="N106" s="215" t="s">
        <v>53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154</v>
      </c>
      <c r="AT106" s="218" t="s">
        <v>149</v>
      </c>
      <c r="AU106" s="218" t="s">
        <v>21</v>
      </c>
      <c r="AY106" s="19" t="s">
        <v>147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90</v>
      </c>
      <c r="BK106" s="219">
        <f>ROUND(I106*H106,2)</f>
        <v>0</v>
      </c>
      <c r="BL106" s="19" t="s">
        <v>154</v>
      </c>
      <c r="BM106" s="218" t="s">
        <v>1051</v>
      </c>
    </row>
    <row r="107" s="2" customFormat="1">
      <c r="A107" s="41"/>
      <c r="B107" s="42"/>
      <c r="C107" s="43"/>
      <c r="D107" s="220" t="s">
        <v>156</v>
      </c>
      <c r="E107" s="43"/>
      <c r="F107" s="221" t="s">
        <v>1052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156</v>
      </c>
      <c r="AU107" s="19" t="s">
        <v>21</v>
      </c>
    </row>
    <row r="108" s="2" customFormat="1" ht="21.75" customHeight="1">
      <c r="A108" s="41"/>
      <c r="B108" s="42"/>
      <c r="C108" s="207" t="s">
        <v>184</v>
      </c>
      <c r="D108" s="207" t="s">
        <v>149</v>
      </c>
      <c r="E108" s="208" t="s">
        <v>1053</v>
      </c>
      <c r="F108" s="209" t="s">
        <v>1054</v>
      </c>
      <c r="G108" s="210" t="s">
        <v>617</v>
      </c>
      <c r="H108" s="211">
        <v>6</v>
      </c>
      <c r="I108" s="212"/>
      <c r="J108" s="213">
        <f>ROUND(I108*H108,2)</f>
        <v>0</v>
      </c>
      <c r="K108" s="209" t="s">
        <v>153</v>
      </c>
      <c r="L108" s="47"/>
      <c r="M108" s="214" t="s">
        <v>32</v>
      </c>
      <c r="N108" s="215" t="s">
        <v>53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154</v>
      </c>
      <c r="AT108" s="218" t="s">
        <v>149</v>
      </c>
      <c r="AU108" s="218" t="s">
        <v>21</v>
      </c>
      <c r="AY108" s="19" t="s">
        <v>147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90</v>
      </c>
      <c r="BK108" s="219">
        <f>ROUND(I108*H108,2)</f>
        <v>0</v>
      </c>
      <c r="BL108" s="19" t="s">
        <v>154</v>
      </c>
      <c r="BM108" s="218" t="s">
        <v>1055</v>
      </c>
    </row>
    <row r="109" s="2" customFormat="1">
      <c r="A109" s="41"/>
      <c r="B109" s="42"/>
      <c r="C109" s="43"/>
      <c r="D109" s="220" t="s">
        <v>156</v>
      </c>
      <c r="E109" s="43"/>
      <c r="F109" s="221" t="s">
        <v>1056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156</v>
      </c>
      <c r="AU109" s="19" t="s">
        <v>21</v>
      </c>
    </row>
    <row r="110" s="2" customFormat="1" ht="21.75" customHeight="1">
      <c r="A110" s="41"/>
      <c r="B110" s="42"/>
      <c r="C110" s="207" t="s">
        <v>191</v>
      </c>
      <c r="D110" s="207" t="s">
        <v>149</v>
      </c>
      <c r="E110" s="208" t="s">
        <v>1057</v>
      </c>
      <c r="F110" s="209" t="s">
        <v>1058</v>
      </c>
      <c r="G110" s="210" t="s">
        <v>617</v>
      </c>
      <c r="H110" s="211">
        <v>1</v>
      </c>
      <c r="I110" s="212"/>
      <c r="J110" s="213">
        <f>ROUND(I110*H110,2)</f>
        <v>0</v>
      </c>
      <c r="K110" s="209" t="s">
        <v>153</v>
      </c>
      <c r="L110" s="47"/>
      <c r="M110" s="214" t="s">
        <v>32</v>
      </c>
      <c r="N110" s="215" t="s">
        <v>53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154</v>
      </c>
      <c r="AT110" s="218" t="s">
        <v>149</v>
      </c>
      <c r="AU110" s="218" t="s">
        <v>21</v>
      </c>
      <c r="AY110" s="19" t="s">
        <v>147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90</v>
      </c>
      <c r="BK110" s="219">
        <f>ROUND(I110*H110,2)</f>
        <v>0</v>
      </c>
      <c r="BL110" s="19" t="s">
        <v>154</v>
      </c>
      <c r="BM110" s="218" t="s">
        <v>1059</v>
      </c>
    </row>
    <row r="111" s="2" customFormat="1">
      <c r="A111" s="41"/>
      <c r="B111" s="42"/>
      <c r="C111" s="43"/>
      <c r="D111" s="220" t="s">
        <v>156</v>
      </c>
      <c r="E111" s="43"/>
      <c r="F111" s="221" t="s">
        <v>1060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156</v>
      </c>
      <c r="AU111" s="19" t="s">
        <v>21</v>
      </c>
    </row>
    <row r="112" s="2" customFormat="1" ht="24.15" customHeight="1">
      <c r="A112" s="41"/>
      <c r="B112" s="42"/>
      <c r="C112" s="207" t="s">
        <v>195</v>
      </c>
      <c r="D112" s="207" t="s">
        <v>149</v>
      </c>
      <c r="E112" s="208" t="s">
        <v>1061</v>
      </c>
      <c r="F112" s="209" t="s">
        <v>1062</v>
      </c>
      <c r="G112" s="210" t="s">
        <v>617</v>
      </c>
      <c r="H112" s="211">
        <v>1</v>
      </c>
      <c r="I112" s="212"/>
      <c r="J112" s="213">
        <f>ROUND(I112*H112,2)</f>
        <v>0</v>
      </c>
      <c r="K112" s="209" t="s">
        <v>153</v>
      </c>
      <c r="L112" s="47"/>
      <c r="M112" s="214" t="s">
        <v>32</v>
      </c>
      <c r="N112" s="215" t="s">
        <v>53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154</v>
      </c>
      <c r="AT112" s="218" t="s">
        <v>149</v>
      </c>
      <c r="AU112" s="218" t="s">
        <v>21</v>
      </c>
      <c r="AY112" s="19" t="s">
        <v>147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90</v>
      </c>
      <c r="BK112" s="219">
        <f>ROUND(I112*H112,2)</f>
        <v>0</v>
      </c>
      <c r="BL112" s="19" t="s">
        <v>154</v>
      </c>
      <c r="BM112" s="218" t="s">
        <v>1063</v>
      </c>
    </row>
    <row r="113" s="2" customFormat="1">
      <c r="A113" s="41"/>
      <c r="B113" s="42"/>
      <c r="C113" s="43"/>
      <c r="D113" s="220" t="s">
        <v>156</v>
      </c>
      <c r="E113" s="43"/>
      <c r="F113" s="221" t="s">
        <v>1064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156</v>
      </c>
      <c r="AU113" s="19" t="s">
        <v>21</v>
      </c>
    </row>
    <row r="114" s="2" customFormat="1" ht="24.15" customHeight="1">
      <c r="A114" s="41"/>
      <c r="B114" s="42"/>
      <c r="C114" s="207" t="s">
        <v>198</v>
      </c>
      <c r="D114" s="207" t="s">
        <v>149</v>
      </c>
      <c r="E114" s="208" t="s">
        <v>1065</v>
      </c>
      <c r="F114" s="209" t="s">
        <v>1066</v>
      </c>
      <c r="G114" s="210" t="s">
        <v>617</v>
      </c>
      <c r="H114" s="211">
        <v>6</v>
      </c>
      <c r="I114" s="212"/>
      <c r="J114" s="213">
        <f>ROUND(I114*H114,2)</f>
        <v>0</v>
      </c>
      <c r="K114" s="209" t="s">
        <v>153</v>
      </c>
      <c r="L114" s="47"/>
      <c r="M114" s="214" t="s">
        <v>32</v>
      </c>
      <c r="N114" s="215" t="s">
        <v>53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154</v>
      </c>
      <c r="AT114" s="218" t="s">
        <v>149</v>
      </c>
      <c r="AU114" s="218" t="s">
        <v>21</v>
      </c>
      <c r="AY114" s="19" t="s">
        <v>147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90</v>
      </c>
      <c r="BK114" s="219">
        <f>ROUND(I114*H114,2)</f>
        <v>0</v>
      </c>
      <c r="BL114" s="19" t="s">
        <v>154</v>
      </c>
      <c r="BM114" s="218" t="s">
        <v>1067</v>
      </c>
    </row>
    <row r="115" s="2" customFormat="1">
      <c r="A115" s="41"/>
      <c r="B115" s="42"/>
      <c r="C115" s="43"/>
      <c r="D115" s="220" t="s">
        <v>156</v>
      </c>
      <c r="E115" s="43"/>
      <c r="F115" s="221" t="s">
        <v>1068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156</v>
      </c>
      <c r="AU115" s="19" t="s">
        <v>21</v>
      </c>
    </row>
    <row r="116" s="2" customFormat="1" ht="24.15" customHeight="1">
      <c r="A116" s="41"/>
      <c r="B116" s="42"/>
      <c r="C116" s="207" t="s">
        <v>203</v>
      </c>
      <c r="D116" s="207" t="s">
        <v>149</v>
      </c>
      <c r="E116" s="208" t="s">
        <v>1069</v>
      </c>
      <c r="F116" s="209" t="s">
        <v>1070</v>
      </c>
      <c r="G116" s="210" t="s">
        <v>617</v>
      </c>
      <c r="H116" s="211">
        <v>1</v>
      </c>
      <c r="I116" s="212"/>
      <c r="J116" s="213">
        <f>ROUND(I116*H116,2)</f>
        <v>0</v>
      </c>
      <c r="K116" s="209" t="s">
        <v>153</v>
      </c>
      <c r="L116" s="47"/>
      <c r="M116" s="214" t="s">
        <v>32</v>
      </c>
      <c r="N116" s="215" t="s">
        <v>53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154</v>
      </c>
      <c r="AT116" s="218" t="s">
        <v>149</v>
      </c>
      <c r="AU116" s="218" t="s">
        <v>21</v>
      </c>
      <c r="AY116" s="19" t="s">
        <v>147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90</v>
      </c>
      <c r="BK116" s="219">
        <f>ROUND(I116*H116,2)</f>
        <v>0</v>
      </c>
      <c r="BL116" s="19" t="s">
        <v>154</v>
      </c>
      <c r="BM116" s="218" t="s">
        <v>1071</v>
      </c>
    </row>
    <row r="117" s="2" customFormat="1">
      <c r="A117" s="41"/>
      <c r="B117" s="42"/>
      <c r="C117" s="43"/>
      <c r="D117" s="220" t="s">
        <v>156</v>
      </c>
      <c r="E117" s="43"/>
      <c r="F117" s="221" t="s">
        <v>1072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156</v>
      </c>
      <c r="AU117" s="19" t="s">
        <v>21</v>
      </c>
    </row>
    <row r="118" s="2" customFormat="1" ht="24.15" customHeight="1">
      <c r="A118" s="41"/>
      <c r="B118" s="42"/>
      <c r="C118" s="207" t="s">
        <v>210</v>
      </c>
      <c r="D118" s="207" t="s">
        <v>149</v>
      </c>
      <c r="E118" s="208" t="s">
        <v>1073</v>
      </c>
      <c r="F118" s="209" t="s">
        <v>1074</v>
      </c>
      <c r="G118" s="210" t="s">
        <v>617</v>
      </c>
      <c r="H118" s="211">
        <v>1</v>
      </c>
      <c r="I118" s="212"/>
      <c r="J118" s="213">
        <f>ROUND(I118*H118,2)</f>
        <v>0</v>
      </c>
      <c r="K118" s="209" t="s">
        <v>153</v>
      </c>
      <c r="L118" s="47"/>
      <c r="M118" s="214" t="s">
        <v>32</v>
      </c>
      <c r="N118" s="215" t="s">
        <v>53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154</v>
      </c>
      <c r="AT118" s="218" t="s">
        <v>149</v>
      </c>
      <c r="AU118" s="218" t="s">
        <v>21</v>
      </c>
      <c r="AY118" s="19" t="s">
        <v>147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90</v>
      </c>
      <c r="BK118" s="219">
        <f>ROUND(I118*H118,2)</f>
        <v>0</v>
      </c>
      <c r="BL118" s="19" t="s">
        <v>154</v>
      </c>
      <c r="BM118" s="218" t="s">
        <v>1075</v>
      </c>
    </row>
    <row r="119" s="2" customFormat="1">
      <c r="A119" s="41"/>
      <c r="B119" s="42"/>
      <c r="C119" s="43"/>
      <c r="D119" s="220" t="s">
        <v>156</v>
      </c>
      <c r="E119" s="43"/>
      <c r="F119" s="221" t="s">
        <v>1076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156</v>
      </c>
      <c r="AU119" s="19" t="s">
        <v>21</v>
      </c>
    </row>
    <row r="120" s="2" customFormat="1" ht="24.15" customHeight="1">
      <c r="A120" s="41"/>
      <c r="B120" s="42"/>
      <c r="C120" s="207" t="s">
        <v>216</v>
      </c>
      <c r="D120" s="207" t="s">
        <v>149</v>
      </c>
      <c r="E120" s="208" t="s">
        <v>1077</v>
      </c>
      <c r="F120" s="209" t="s">
        <v>1078</v>
      </c>
      <c r="G120" s="210" t="s">
        <v>617</v>
      </c>
      <c r="H120" s="211">
        <v>6</v>
      </c>
      <c r="I120" s="212"/>
      <c r="J120" s="213">
        <f>ROUND(I120*H120,2)</f>
        <v>0</v>
      </c>
      <c r="K120" s="209" t="s">
        <v>153</v>
      </c>
      <c r="L120" s="47"/>
      <c r="M120" s="214" t="s">
        <v>32</v>
      </c>
      <c r="N120" s="215" t="s">
        <v>53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154</v>
      </c>
      <c r="AT120" s="218" t="s">
        <v>149</v>
      </c>
      <c r="AU120" s="218" t="s">
        <v>21</v>
      </c>
      <c r="AY120" s="19" t="s">
        <v>147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90</v>
      </c>
      <c r="BK120" s="219">
        <f>ROUND(I120*H120,2)</f>
        <v>0</v>
      </c>
      <c r="BL120" s="19" t="s">
        <v>154</v>
      </c>
      <c r="BM120" s="218" t="s">
        <v>1079</v>
      </c>
    </row>
    <row r="121" s="2" customFormat="1">
      <c r="A121" s="41"/>
      <c r="B121" s="42"/>
      <c r="C121" s="43"/>
      <c r="D121" s="220" t="s">
        <v>156</v>
      </c>
      <c r="E121" s="43"/>
      <c r="F121" s="221" t="s">
        <v>1080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156</v>
      </c>
      <c r="AU121" s="19" t="s">
        <v>21</v>
      </c>
    </row>
    <row r="122" s="2" customFormat="1" ht="24.15" customHeight="1">
      <c r="A122" s="41"/>
      <c r="B122" s="42"/>
      <c r="C122" s="207" t="s">
        <v>223</v>
      </c>
      <c r="D122" s="207" t="s">
        <v>149</v>
      </c>
      <c r="E122" s="208" t="s">
        <v>1081</v>
      </c>
      <c r="F122" s="209" t="s">
        <v>1082</v>
      </c>
      <c r="G122" s="210" t="s">
        <v>617</v>
      </c>
      <c r="H122" s="211">
        <v>1</v>
      </c>
      <c r="I122" s="212"/>
      <c r="J122" s="213">
        <f>ROUND(I122*H122,2)</f>
        <v>0</v>
      </c>
      <c r="K122" s="209" t="s">
        <v>153</v>
      </c>
      <c r="L122" s="47"/>
      <c r="M122" s="214" t="s">
        <v>32</v>
      </c>
      <c r="N122" s="215" t="s">
        <v>53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154</v>
      </c>
      <c r="AT122" s="218" t="s">
        <v>149</v>
      </c>
      <c r="AU122" s="218" t="s">
        <v>21</v>
      </c>
      <c r="AY122" s="19" t="s">
        <v>147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90</v>
      </c>
      <c r="BK122" s="219">
        <f>ROUND(I122*H122,2)</f>
        <v>0</v>
      </c>
      <c r="BL122" s="19" t="s">
        <v>154</v>
      </c>
      <c r="BM122" s="218" t="s">
        <v>1083</v>
      </c>
    </row>
    <row r="123" s="2" customFormat="1">
      <c r="A123" s="41"/>
      <c r="B123" s="42"/>
      <c r="C123" s="43"/>
      <c r="D123" s="220" t="s">
        <v>156</v>
      </c>
      <c r="E123" s="43"/>
      <c r="F123" s="221" t="s">
        <v>1084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156</v>
      </c>
      <c r="AU123" s="19" t="s">
        <v>21</v>
      </c>
    </row>
    <row r="124" s="2" customFormat="1" ht="24.15" customHeight="1">
      <c r="A124" s="41"/>
      <c r="B124" s="42"/>
      <c r="C124" s="207" t="s">
        <v>235</v>
      </c>
      <c r="D124" s="207" t="s">
        <v>149</v>
      </c>
      <c r="E124" s="208" t="s">
        <v>1085</v>
      </c>
      <c r="F124" s="209" t="s">
        <v>1086</v>
      </c>
      <c r="G124" s="210" t="s">
        <v>617</v>
      </c>
      <c r="H124" s="211">
        <v>1</v>
      </c>
      <c r="I124" s="212"/>
      <c r="J124" s="213">
        <f>ROUND(I124*H124,2)</f>
        <v>0</v>
      </c>
      <c r="K124" s="209" t="s">
        <v>153</v>
      </c>
      <c r="L124" s="47"/>
      <c r="M124" s="214" t="s">
        <v>32</v>
      </c>
      <c r="N124" s="215" t="s">
        <v>53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154</v>
      </c>
      <c r="AT124" s="218" t="s">
        <v>149</v>
      </c>
      <c r="AU124" s="218" t="s">
        <v>21</v>
      </c>
      <c r="AY124" s="19" t="s">
        <v>147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90</v>
      </c>
      <c r="BK124" s="219">
        <f>ROUND(I124*H124,2)</f>
        <v>0</v>
      </c>
      <c r="BL124" s="19" t="s">
        <v>154</v>
      </c>
      <c r="BM124" s="218" t="s">
        <v>1087</v>
      </c>
    </row>
    <row r="125" s="2" customFormat="1">
      <c r="A125" s="41"/>
      <c r="B125" s="42"/>
      <c r="C125" s="43"/>
      <c r="D125" s="220" t="s">
        <v>156</v>
      </c>
      <c r="E125" s="43"/>
      <c r="F125" s="221" t="s">
        <v>1088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156</v>
      </c>
      <c r="AU125" s="19" t="s">
        <v>21</v>
      </c>
    </row>
    <row r="126" s="2" customFormat="1" ht="24.15" customHeight="1">
      <c r="A126" s="41"/>
      <c r="B126" s="42"/>
      <c r="C126" s="207" t="s">
        <v>8</v>
      </c>
      <c r="D126" s="207" t="s">
        <v>149</v>
      </c>
      <c r="E126" s="208" t="s">
        <v>1089</v>
      </c>
      <c r="F126" s="209" t="s">
        <v>1090</v>
      </c>
      <c r="G126" s="210" t="s">
        <v>617</v>
      </c>
      <c r="H126" s="211">
        <v>6</v>
      </c>
      <c r="I126" s="212"/>
      <c r="J126" s="213">
        <f>ROUND(I126*H126,2)</f>
        <v>0</v>
      </c>
      <c r="K126" s="209" t="s">
        <v>153</v>
      </c>
      <c r="L126" s="47"/>
      <c r="M126" s="214" t="s">
        <v>32</v>
      </c>
      <c r="N126" s="215" t="s">
        <v>53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154</v>
      </c>
      <c r="AT126" s="218" t="s">
        <v>149</v>
      </c>
      <c r="AU126" s="218" t="s">
        <v>21</v>
      </c>
      <c r="AY126" s="19" t="s">
        <v>147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90</v>
      </c>
      <c r="BK126" s="219">
        <f>ROUND(I126*H126,2)</f>
        <v>0</v>
      </c>
      <c r="BL126" s="19" t="s">
        <v>154</v>
      </c>
      <c r="BM126" s="218" t="s">
        <v>1091</v>
      </c>
    </row>
    <row r="127" s="2" customFormat="1">
      <c r="A127" s="41"/>
      <c r="B127" s="42"/>
      <c r="C127" s="43"/>
      <c r="D127" s="220" t="s">
        <v>156</v>
      </c>
      <c r="E127" s="43"/>
      <c r="F127" s="221" t="s">
        <v>1092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156</v>
      </c>
      <c r="AU127" s="19" t="s">
        <v>21</v>
      </c>
    </row>
    <row r="128" s="2" customFormat="1" ht="24.15" customHeight="1">
      <c r="A128" s="41"/>
      <c r="B128" s="42"/>
      <c r="C128" s="207" t="s">
        <v>252</v>
      </c>
      <c r="D128" s="207" t="s">
        <v>149</v>
      </c>
      <c r="E128" s="208" t="s">
        <v>1093</v>
      </c>
      <c r="F128" s="209" t="s">
        <v>1094</v>
      </c>
      <c r="G128" s="210" t="s">
        <v>617</v>
      </c>
      <c r="H128" s="211">
        <v>1</v>
      </c>
      <c r="I128" s="212"/>
      <c r="J128" s="213">
        <f>ROUND(I128*H128,2)</f>
        <v>0</v>
      </c>
      <c r="K128" s="209" t="s">
        <v>153</v>
      </c>
      <c r="L128" s="47"/>
      <c r="M128" s="214" t="s">
        <v>32</v>
      </c>
      <c r="N128" s="215" t="s">
        <v>53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154</v>
      </c>
      <c r="AT128" s="218" t="s">
        <v>149</v>
      </c>
      <c r="AU128" s="218" t="s">
        <v>21</v>
      </c>
      <c r="AY128" s="19" t="s">
        <v>147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90</v>
      </c>
      <c r="BK128" s="219">
        <f>ROUND(I128*H128,2)</f>
        <v>0</v>
      </c>
      <c r="BL128" s="19" t="s">
        <v>154</v>
      </c>
      <c r="BM128" s="218" t="s">
        <v>1095</v>
      </c>
    </row>
    <row r="129" s="2" customFormat="1">
      <c r="A129" s="41"/>
      <c r="B129" s="42"/>
      <c r="C129" s="43"/>
      <c r="D129" s="220" t="s">
        <v>156</v>
      </c>
      <c r="E129" s="43"/>
      <c r="F129" s="221" t="s">
        <v>1096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156</v>
      </c>
      <c r="AU129" s="19" t="s">
        <v>21</v>
      </c>
    </row>
    <row r="130" s="2" customFormat="1" ht="21.75" customHeight="1">
      <c r="A130" s="41"/>
      <c r="B130" s="42"/>
      <c r="C130" s="207" t="s">
        <v>259</v>
      </c>
      <c r="D130" s="207" t="s">
        <v>149</v>
      </c>
      <c r="E130" s="208" t="s">
        <v>1097</v>
      </c>
      <c r="F130" s="209" t="s">
        <v>1098</v>
      </c>
      <c r="G130" s="210" t="s">
        <v>152</v>
      </c>
      <c r="H130" s="211">
        <v>2732</v>
      </c>
      <c r="I130" s="212"/>
      <c r="J130" s="213">
        <f>ROUND(I130*H130,2)</f>
        <v>0</v>
      </c>
      <c r="K130" s="209" t="s">
        <v>153</v>
      </c>
      <c r="L130" s="47"/>
      <c r="M130" s="214" t="s">
        <v>32</v>
      </c>
      <c r="N130" s="215" t="s">
        <v>53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154</v>
      </c>
      <c r="AT130" s="218" t="s">
        <v>149</v>
      </c>
      <c r="AU130" s="218" t="s">
        <v>21</v>
      </c>
      <c r="AY130" s="19" t="s">
        <v>147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90</v>
      </c>
      <c r="BK130" s="219">
        <f>ROUND(I130*H130,2)</f>
        <v>0</v>
      </c>
      <c r="BL130" s="19" t="s">
        <v>154</v>
      </c>
      <c r="BM130" s="218" t="s">
        <v>1099</v>
      </c>
    </row>
    <row r="131" s="2" customFormat="1">
      <c r="A131" s="41"/>
      <c r="B131" s="42"/>
      <c r="C131" s="43"/>
      <c r="D131" s="220" t="s">
        <v>156</v>
      </c>
      <c r="E131" s="43"/>
      <c r="F131" s="221" t="s">
        <v>1100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156</v>
      </c>
      <c r="AU131" s="19" t="s">
        <v>21</v>
      </c>
    </row>
    <row r="132" s="2" customFormat="1" ht="37.8" customHeight="1">
      <c r="A132" s="41"/>
      <c r="B132" s="42"/>
      <c r="C132" s="207" t="s">
        <v>264</v>
      </c>
      <c r="D132" s="207" t="s">
        <v>149</v>
      </c>
      <c r="E132" s="208" t="s">
        <v>1101</v>
      </c>
      <c r="F132" s="209" t="s">
        <v>1102</v>
      </c>
      <c r="G132" s="210" t="s">
        <v>617</v>
      </c>
      <c r="H132" s="211">
        <v>14</v>
      </c>
      <c r="I132" s="212"/>
      <c r="J132" s="213">
        <f>ROUND(I132*H132,2)</f>
        <v>0</v>
      </c>
      <c r="K132" s="209" t="s">
        <v>153</v>
      </c>
      <c r="L132" s="47"/>
      <c r="M132" s="214" t="s">
        <v>32</v>
      </c>
      <c r="N132" s="215" t="s">
        <v>53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154</v>
      </c>
      <c r="AT132" s="218" t="s">
        <v>149</v>
      </c>
      <c r="AU132" s="218" t="s">
        <v>21</v>
      </c>
      <c r="AY132" s="19" t="s">
        <v>147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90</v>
      </c>
      <c r="BK132" s="219">
        <f>ROUND(I132*H132,2)</f>
        <v>0</v>
      </c>
      <c r="BL132" s="19" t="s">
        <v>154</v>
      </c>
      <c r="BM132" s="218" t="s">
        <v>1103</v>
      </c>
    </row>
    <row r="133" s="2" customFormat="1">
      <c r="A133" s="41"/>
      <c r="B133" s="42"/>
      <c r="C133" s="43"/>
      <c r="D133" s="220" t="s">
        <v>156</v>
      </c>
      <c r="E133" s="43"/>
      <c r="F133" s="221" t="s">
        <v>1104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156</v>
      </c>
      <c r="AU133" s="19" t="s">
        <v>21</v>
      </c>
    </row>
    <row r="134" s="13" customFormat="1">
      <c r="A134" s="13"/>
      <c r="B134" s="225"/>
      <c r="C134" s="226"/>
      <c r="D134" s="227" t="s">
        <v>158</v>
      </c>
      <c r="E134" s="228" t="s">
        <v>32</v>
      </c>
      <c r="F134" s="229" t="s">
        <v>1105</v>
      </c>
      <c r="G134" s="226"/>
      <c r="H134" s="230">
        <v>14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158</v>
      </c>
      <c r="AU134" s="236" t="s">
        <v>21</v>
      </c>
      <c r="AV134" s="13" t="s">
        <v>21</v>
      </c>
      <c r="AW134" s="13" t="s">
        <v>41</v>
      </c>
      <c r="AX134" s="13" t="s">
        <v>82</v>
      </c>
      <c r="AY134" s="236" t="s">
        <v>147</v>
      </c>
    </row>
    <row r="135" s="15" customFormat="1">
      <c r="A135" s="15"/>
      <c r="B135" s="247"/>
      <c r="C135" s="248"/>
      <c r="D135" s="227" t="s">
        <v>158</v>
      </c>
      <c r="E135" s="249" t="s">
        <v>32</v>
      </c>
      <c r="F135" s="250" t="s">
        <v>161</v>
      </c>
      <c r="G135" s="248"/>
      <c r="H135" s="251">
        <v>14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7" t="s">
        <v>158</v>
      </c>
      <c r="AU135" s="257" t="s">
        <v>21</v>
      </c>
      <c r="AV135" s="15" t="s">
        <v>154</v>
      </c>
      <c r="AW135" s="15" t="s">
        <v>41</v>
      </c>
      <c r="AX135" s="15" t="s">
        <v>90</v>
      </c>
      <c r="AY135" s="257" t="s">
        <v>147</v>
      </c>
    </row>
    <row r="136" s="2" customFormat="1" ht="37.8" customHeight="1">
      <c r="A136" s="41"/>
      <c r="B136" s="42"/>
      <c r="C136" s="207" t="s">
        <v>273</v>
      </c>
      <c r="D136" s="207" t="s">
        <v>149</v>
      </c>
      <c r="E136" s="208" t="s">
        <v>1106</v>
      </c>
      <c r="F136" s="209" t="s">
        <v>1107</v>
      </c>
      <c r="G136" s="210" t="s">
        <v>617</v>
      </c>
      <c r="H136" s="211">
        <v>84</v>
      </c>
      <c r="I136" s="212"/>
      <c r="J136" s="213">
        <f>ROUND(I136*H136,2)</f>
        <v>0</v>
      </c>
      <c r="K136" s="209" t="s">
        <v>153</v>
      </c>
      <c r="L136" s="47"/>
      <c r="M136" s="214" t="s">
        <v>32</v>
      </c>
      <c r="N136" s="215" t="s">
        <v>53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154</v>
      </c>
      <c r="AT136" s="218" t="s">
        <v>149</v>
      </c>
      <c r="AU136" s="218" t="s">
        <v>21</v>
      </c>
      <c r="AY136" s="19" t="s">
        <v>147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90</v>
      </c>
      <c r="BK136" s="219">
        <f>ROUND(I136*H136,2)</f>
        <v>0</v>
      </c>
      <c r="BL136" s="19" t="s">
        <v>154</v>
      </c>
      <c r="BM136" s="218" t="s">
        <v>1108</v>
      </c>
    </row>
    <row r="137" s="2" customFormat="1">
      <c r="A137" s="41"/>
      <c r="B137" s="42"/>
      <c r="C137" s="43"/>
      <c r="D137" s="220" t="s">
        <v>156</v>
      </c>
      <c r="E137" s="43"/>
      <c r="F137" s="221" t="s">
        <v>1109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156</v>
      </c>
      <c r="AU137" s="19" t="s">
        <v>21</v>
      </c>
    </row>
    <row r="138" s="13" customFormat="1">
      <c r="A138" s="13"/>
      <c r="B138" s="225"/>
      <c r="C138" s="226"/>
      <c r="D138" s="227" t="s">
        <v>158</v>
      </c>
      <c r="E138" s="228" t="s">
        <v>32</v>
      </c>
      <c r="F138" s="229" t="s">
        <v>1110</v>
      </c>
      <c r="G138" s="226"/>
      <c r="H138" s="230">
        <v>84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158</v>
      </c>
      <c r="AU138" s="236" t="s">
        <v>21</v>
      </c>
      <c r="AV138" s="13" t="s">
        <v>21</v>
      </c>
      <c r="AW138" s="13" t="s">
        <v>41</v>
      </c>
      <c r="AX138" s="13" t="s">
        <v>82</v>
      </c>
      <c r="AY138" s="236" t="s">
        <v>147</v>
      </c>
    </row>
    <row r="139" s="15" customFormat="1">
      <c r="A139" s="15"/>
      <c r="B139" s="247"/>
      <c r="C139" s="248"/>
      <c r="D139" s="227" t="s">
        <v>158</v>
      </c>
      <c r="E139" s="249" t="s">
        <v>32</v>
      </c>
      <c r="F139" s="250" t="s">
        <v>161</v>
      </c>
      <c r="G139" s="248"/>
      <c r="H139" s="251">
        <v>84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7" t="s">
        <v>158</v>
      </c>
      <c r="AU139" s="257" t="s">
        <v>21</v>
      </c>
      <c r="AV139" s="15" t="s">
        <v>154</v>
      </c>
      <c r="AW139" s="15" t="s">
        <v>41</v>
      </c>
      <c r="AX139" s="15" t="s">
        <v>90</v>
      </c>
      <c r="AY139" s="257" t="s">
        <v>147</v>
      </c>
    </row>
    <row r="140" s="2" customFormat="1" ht="37.8" customHeight="1">
      <c r="A140" s="41"/>
      <c r="B140" s="42"/>
      <c r="C140" s="207" t="s">
        <v>279</v>
      </c>
      <c r="D140" s="207" t="s">
        <v>149</v>
      </c>
      <c r="E140" s="208" t="s">
        <v>1111</v>
      </c>
      <c r="F140" s="209" t="s">
        <v>1112</v>
      </c>
      <c r="G140" s="210" t="s">
        <v>617</v>
      </c>
      <c r="H140" s="211">
        <v>14</v>
      </c>
      <c r="I140" s="212"/>
      <c r="J140" s="213">
        <f>ROUND(I140*H140,2)</f>
        <v>0</v>
      </c>
      <c r="K140" s="209" t="s">
        <v>153</v>
      </c>
      <c r="L140" s="47"/>
      <c r="M140" s="214" t="s">
        <v>32</v>
      </c>
      <c r="N140" s="215" t="s">
        <v>53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154</v>
      </c>
      <c r="AT140" s="218" t="s">
        <v>149</v>
      </c>
      <c r="AU140" s="218" t="s">
        <v>21</v>
      </c>
      <c r="AY140" s="19" t="s">
        <v>147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90</v>
      </c>
      <c r="BK140" s="219">
        <f>ROUND(I140*H140,2)</f>
        <v>0</v>
      </c>
      <c r="BL140" s="19" t="s">
        <v>154</v>
      </c>
      <c r="BM140" s="218" t="s">
        <v>1113</v>
      </c>
    </row>
    <row r="141" s="2" customFormat="1">
      <c r="A141" s="41"/>
      <c r="B141" s="42"/>
      <c r="C141" s="43"/>
      <c r="D141" s="220" t="s">
        <v>156</v>
      </c>
      <c r="E141" s="43"/>
      <c r="F141" s="221" t="s">
        <v>1114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156</v>
      </c>
      <c r="AU141" s="19" t="s">
        <v>21</v>
      </c>
    </row>
    <row r="142" s="13" customFormat="1">
      <c r="A142" s="13"/>
      <c r="B142" s="225"/>
      <c r="C142" s="226"/>
      <c r="D142" s="227" t="s">
        <v>158</v>
      </c>
      <c r="E142" s="228" t="s">
        <v>32</v>
      </c>
      <c r="F142" s="229" t="s">
        <v>1105</v>
      </c>
      <c r="G142" s="226"/>
      <c r="H142" s="230">
        <v>14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158</v>
      </c>
      <c r="AU142" s="236" t="s">
        <v>21</v>
      </c>
      <c r="AV142" s="13" t="s">
        <v>21</v>
      </c>
      <c r="AW142" s="13" t="s">
        <v>41</v>
      </c>
      <c r="AX142" s="13" t="s">
        <v>82</v>
      </c>
      <c r="AY142" s="236" t="s">
        <v>147</v>
      </c>
    </row>
    <row r="143" s="15" customFormat="1">
      <c r="A143" s="15"/>
      <c r="B143" s="247"/>
      <c r="C143" s="248"/>
      <c r="D143" s="227" t="s">
        <v>158</v>
      </c>
      <c r="E143" s="249" t="s">
        <v>32</v>
      </c>
      <c r="F143" s="250" t="s">
        <v>161</v>
      </c>
      <c r="G143" s="248"/>
      <c r="H143" s="251">
        <v>14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158</v>
      </c>
      <c r="AU143" s="257" t="s">
        <v>21</v>
      </c>
      <c r="AV143" s="15" t="s">
        <v>154</v>
      </c>
      <c r="AW143" s="15" t="s">
        <v>41</v>
      </c>
      <c r="AX143" s="15" t="s">
        <v>90</v>
      </c>
      <c r="AY143" s="257" t="s">
        <v>147</v>
      </c>
    </row>
    <row r="144" s="2" customFormat="1" ht="33" customHeight="1">
      <c r="A144" s="41"/>
      <c r="B144" s="42"/>
      <c r="C144" s="207" t="s">
        <v>7</v>
      </c>
      <c r="D144" s="207" t="s">
        <v>149</v>
      </c>
      <c r="E144" s="208" t="s">
        <v>1115</v>
      </c>
      <c r="F144" s="209" t="s">
        <v>1116</v>
      </c>
      <c r="G144" s="210" t="s">
        <v>617</v>
      </c>
      <c r="H144" s="211">
        <v>14</v>
      </c>
      <c r="I144" s="212"/>
      <c r="J144" s="213">
        <f>ROUND(I144*H144,2)</f>
        <v>0</v>
      </c>
      <c r="K144" s="209" t="s">
        <v>153</v>
      </c>
      <c r="L144" s="47"/>
      <c r="M144" s="214" t="s">
        <v>32</v>
      </c>
      <c r="N144" s="215" t="s">
        <v>53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154</v>
      </c>
      <c r="AT144" s="218" t="s">
        <v>149</v>
      </c>
      <c r="AU144" s="218" t="s">
        <v>21</v>
      </c>
      <c r="AY144" s="19" t="s">
        <v>147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90</v>
      </c>
      <c r="BK144" s="219">
        <f>ROUND(I144*H144,2)</f>
        <v>0</v>
      </c>
      <c r="BL144" s="19" t="s">
        <v>154</v>
      </c>
      <c r="BM144" s="218" t="s">
        <v>1117</v>
      </c>
    </row>
    <row r="145" s="2" customFormat="1">
      <c r="A145" s="41"/>
      <c r="B145" s="42"/>
      <c r="C145" s="43"/>
      <c r="D145" s="220" t="s">
        <v>156</v>
      </c>
      <c r="E145" s="43"/>
      <c r="F145" s="221" t="s">
        <v>1118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156</v>
      </c>
      <c r="AU145" s="19" t="s">
        <v>21</v>
      </c>
    </row>
    <row r="146" s="13" customFormat="1">
      <c r="A146" s="13"/>
      <c r="B146" s="225"/>
      <c r="C146" s="226"/>
      <c r="D146" s="227" t="s">
        <v>158</v>
      </c>
      <c r="E146" s="228" t="s">
        <v>32</v>
      </c>
      <c r="F146" s="229" t="s">
        <v>1105</v>
      </c>
      <c r="G146" s="226"/>
      <c r="H146" s="230">
        <v>14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158</v>
      </c>
      <c r="AU146" s="236" t="s">
        <v>21</v>
      </c>
      <c r="AV146" s="13" t="s">
        <v>21</v>
      </c>
      <c r="AW146" s="13" t="s">
        <v>41</v>
      </c>
      <c r="AX146" s="13" t="s">
        <v>82</v>
      </c>
      <c r="AY146" s="236" t="s">
        <v>147</v>
      </c>
    </row>
    <row r="147" s="15" customFormat="1">
      <c r="A147" s="15"/>
      <c r="B147" s="247"/>
      <c r="C147" s="248"/>
      <c r="D147" s="227" t="s">
        <v>158</v>
      </c>
      <c r="E147" s="249" t="s">
        <v>32</v>
      </c>
      <c r="F147" s="250" t="s">
        <v>161</v>
      </c>
      <c r="G147" s="248"/>
      <c r="H147" s="251">
        <v>14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7" t="s">
        <v>158</v>
      </c>
      <c r="AU147" s="257" t="s">
        <v>21</v>
      </c>
      <c r="AV147" s="15" t="s">
        <v>154</v>
      </c>
      <c r="AW147" s="15" t="s">
        <v>41</v>
      </c>
      <c r="AX147" s="15" t="s">
        <v>90</v>
      </c>
      <c r="AY147" s="257" t="s">
        <v>147</v>
      </c>
    </row>
    <row r="148" s="2" customFormat="1" ht="33" customHeight="1">
      <c r="A148" s="41"/>
      <c r="B148" s="42"/>
      <c r="C148" s="207" t="s">
        <v>289</v>
      </c>
      <c r="D148" s="207" t="s">
        <v>149</v>
      </c>
      <c r="E148" s="208" t="s">
        <v>1119</v>
      </c>
      <c r="F148" s="209" t="s">
        <v>1120</v>
      </c>
      <c r="G148" s="210" t="s">
        <v>617</v>
      </c>
      <c r="H148" s="211">
        <v>84</v>
      </c>
      <c r="I148" s="212"/>
      <c r="J148" s="213">
        <f>ROUND(I148*H148,2)</f>
        <v>0</v>
      </c>
      <c r="K148" s="209" t="s">
        <v>153</v>
      </c>
      <c r="L148" s="47"/>
      <c r="M148" s="214" t="s">
        <v>32</v>
      </c>
      <c r="N148" s="215" t="s">
        <v>53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154</v>
      </c>
      <c r="AT148" s="218" t="s">
        <v>149</v>
      </c>
      <c r="AU148" s="218" t="s">
        <v>21</v>
      </c>
      <c r="AY148" s="19" t="s">
        <v>147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90</v>
      </c>
      <c r="BK148" s="219">
        <f>ROUND(I148*H148,2)</f>
        <v>0</v>
      </c>
      <c r="BL148" s="19" t="s">
        <v>154</v>
      </c>
      <c r="BM148" s="218" t="s">
        <v>1121</v>
      </c>
    </row>
    <row r="149" s="2" customFormat="1">
      <c r="A149" s="41"/>
      <c r="B149" s="42"/>
      <c r="C149" s="43"/>
      <c r="D149" s="220" t="s">
        <v>156</v>
      </c>
      <c r="E149" s="43"/>
      <c r="F149" s="221" t="s">
        <v>1122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156</v>
      </c>
      <c r="AU149" s="19" t="s">
        <v>21</v>
      </c>
    </row>
    <row r="150" s="13" customFormat="1">
      <c r="A150" s="13"/>
      <c r="B150" s="225"/>
      <c r="C150" s="226"/>
      <c r="D150" s="227" t="s">
        <v>158</v>
      </c>
      <c r="E150" s="228" t="s">
        <v>32</v>
      </c>
      <c r="F150" s="229" t="s">
        <v>1110</v>
      </c>
      <c r="G150" s="226"/>
      <c r="H150" s="230">
        <v>84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158</v>
      </c>
      <c r="AU150" s="236" t="s">
        <v>21</v>
      </c>
      <c r="AV150" s="13" t="s">
        <v>21</v>
      </c>
      <c r="AW150" s="13" t="s">
        <v>41</v>
      </c>
      <c r="AX150" s="13" t="s">
        <v>82</v>
      </c>
      <c r="AY150" s="236" t="s">
        <v>147</v>
      </c>
    </row>
    <row r="151" s="15" customFormat="1">
      <c r="A151" s="15"/>
      <c r="B151" s="247"/>
      <c r="C151" s="248"/>
      <c r="D151" s="227" t="s">
        <v>158</v>
      </c>
      <c r="E151" s="249" t="s">
        <v>32</v>
      </c>
      <c r="F151" s="250" t="s">
        <v>161</v>
      </c>
      <c r="G151" s="248"/>
      <c r="H151" s="251">
        <v>84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7" t="s">
        <v>158</v>
      </c>
      <c r="AU151" s="257" t="s">
        <v>21</v>
      </c>
      <c r="AV151" s="15" t="s">
        <v>154</v>
      </c>
      <c r="AW151" s="15" t="s">
        <v>41</v>
      </c>
      <c r="AX151" s="15" t="s">
        <v>90</v>
      </c>
      <c r="AY151" s="257" t="s">
        <v>147</v>
      </c>
    </row>
    <row r="152" s="2" customFormat="1" ht="33" customHeight="1">
      <c r="A152" s="41"/>
      <c r="B152" s="42"/>
      <c r="C152" s="207" t="s">
        <v>295</v>
      </c>
      <c r="D152" s="207" t="s">
        <v>149</v>
      </c>
      <c r="E152" s="208" t="s">
        <v>1123</v>
      </c>
      <c r="F152" s="209" t="s">
        <v>1124</v>
      </c>
      <c r="G152" s="210" t="s">
        <v>617</v>
      </c>
      <c r="H152" s="211">
        <v>14</v>
      </c>
      <c r="I152" s="212"/>
      <c r="J152" s="213">
        <f>ROUND(I152*H152,2)</f>
        <v>0</v>
      </c>
      <c r="K152" s="209" t="s">
        <v>153</v>
      </c>
      <c r="L152" s="47"/>
      <c r="M152" s="214" t="s">
        <v>32</v>
      </c>
      <c r="N152" s="215" t="s">
        <v>53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154</v>
      </c>
      <c r="AT152" s="218" t="s">
        <v>149</v>
      </c>
      <c r="AU152" s="218" t="s">
        <v>21</v>
      </c>
      <c r="AY152" s="19" t="s">
        <v>147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90</v>
      </c>
      <c r="BK152" s="219">
        <f>ROUND(I152*H152,2)</f>
        <v>0</v>
      </c>
      <c r="BL152" s="19" t="s">
        <v>154</v>
      </c>
      <c r="BM152" s="218" t="s">
        <v>1125</v>
      </c>
    </row>
    <row r="153" s="2" customFormat="1">
      <c r="A153" s="41"/>
      <c r="B153" s="42"/>
      <c r="C153" s="43"/>
      <c r="D153" s="220" t="s">
        <v>156</v>
      </c>
      <c r="E153" s="43"/>
      <c r="F153" s="221" t="s">
        <v>1126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156</v>
      </c>
      <c r="AU153" s="19" t="s">
        <v>21</v>
      </c>
    </row>
    <row r="154" s="13" customFormat="1">
      <c r="A154" s="13"/>
      <c r="B154" s="225"/>
      <c r="C154" s="226"/>
      <c r="D154" s="227" t="s">
        <v>158</v>
      </c>
      <c r="E154" s="228" t="s">
        <v>32</v>
      </c>
      <c r="F154" s="229" t="s">
        <v>1105</v>
      </c>
      <c r="G154" s="226"/>
      <c r="H154" s="230">
        <v>14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158</v>
      </c>
      <c r="AU154" s="236" t="s">
        <v>21</v>
      </c>
      <c r="AV154" s="13" t="s">
        <v>21</v>
      </c>
      <c r="AW154" s="13" t="s">
        <v>41</v>
      </c>
      <c r="AX154" s="13" t="s">
        <v>82</v>
      </c>
      <c r="AY154" s="236" t="s">
        <v>147</v>
      </c>
    </row>
    <row r="155" s="15" customFormat="1">
      <c r="A155" s="15"/>
      <c r="B155" s="247"/>
      <c r="C155" s="248"/>
      <c r="D155" s="227" t="s">
        <v>158</v>
      </c>
      <c r="E155" s="249" t="s">
        <v>32</v>
      </c>
      <c r="F155" s="250" t="s">
        <v>161</v>
      </c>
      <c r="G155" s="248"/>
      <c r="H155" s="251">
        <v>14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7" t="s">
        <v>158</v>
      </c>
      <c r="AU155" s="257" t="s">
        <v>21</v>
      </c>
      <c r="AV155" s="15" t="s">
        <v>154</v>
      </c>
      <c r="AW155" s="15" t="s">
        <v>41</v>
      </c>
      <c r="AX155" s="15" t="s">
        <v>90</v>
      </c>
      <c r="AY155" s="257" t="s">
        <v>147</v>
      </c>
    </row>
    <row r="156" s="2" customFormat="1" ht="33" customHeight="1">
      <c r="A156" s="41"/>
      <c r="B156" s="42"/>
      <c r="C156" s="207" t="s">
        <v>302</v>
      </c>
      <c r="D156" s="207" t="s">
        <v>149</v>
      </c>
      <c r="E156" s="208" t="s">
        <v>1127</v>
      </c>
      <c r="F156" s="209" t="s">
        <v>1128</v>
      </c>
      <c r="G156" s="210" t="s">
        <v>617</v>
      </c>
      <c r="H156" s="211">
        <v>14</v>
      </c>
      <c r="I156" s="212"/>
      <c r="J156" s="213">
        <f>ROUND(I156*H156,2)</f>
        <v>0</v>
      </c>
      <c r="K156" s="209" t="s">
        <v>153</v>
      </c>
      <c r="L156" s="47"/>
      <c r="M156" s="214" t="s">
        <v>32</v>
      </c>
      <c r="N156" s="215" t="s">
        <v>53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154</v>
      </c>
      <c r="AT156" s="218" t="s">
        <v>149</v>
      </c>
      <c r="AU156" s="218" t="s">
        <v>21</v>
      </c>
      <c r="AY156" s="19" t="s">
        <v>147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90</v>
      </c>
      <c r="BK156" s="219">
        <f>ROUND(I156*H156,2)</f>
        <v>0</v>
      </c>
      <c r="BL156" s="19" t="s">
        <v>154</v>
      </c>
      <c r="BM156" s="218" t="s">
        <v>1129</v>
      </c>
    </row>
    <row r="157" s="2" customFormat="1">
      <c r="A157" s="41"/>
      <c r="B157" s="42"/>
      <c r="C157" s="43"/>
      <c r="D157" s="220" t="s">
        <v>156</v>
      </c>
      <c r="E157" s="43"/>
      <c r="F157" s="221" t="s">
        <v>1130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156</v>
      </c>
      <c r="AU157" s="19" t="s">
        <v>21</v>
      </c>
    </row>
    <row r="158" s="13" customFormat="1">
      <c r="A158" s="13"/>
      <c r="B158" s="225"/>
      <c r="C158" s="226"/>
      <c r="D158" s="227" t="s">
        <v>158</v>
      </c>
      <c r="E158" s="228" t="s">
        <v>32</v>
      </c>
      <c r="F158" s="229" t="s">
        <v>1105</v>
      </c>
      <c r="G158" s="226"/>
      <c r="H158" s="230">
        <v>14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158</v>
      </c>
      <c r="AU158" s="236" t="s">
        <v>21</v>
      </c>
      <c r="AV158" s="13" t="s">
        <v>21</v>
      </c>
      <c r="AW158" s="13" t="s">
        <v>41</v>
      </c>
      <c r="AX158" s="13" t="s">
        <v>82</v>
      </c>
      <c r="AY158" s="236" t="s">
        <v>147</v>
      </c>
    </row>
    <row r="159" s="15" customFormat="1">
      <c r="A159" s="15"/>
      <c r="B159" s="247"/>
      <c r="C159" s="248"/>
      <c r="D159" s="227" t="s">
        <v>158</v>
      </c>
      <c r="E159" s="249" t="s">
        <v>32</v>
      </c>
      <c r="F159" s="250" t="s">
        <v>161</v>
      </c>
      <c r="G159" s="248"/>
      <c r="H159" s="251">
        <v>14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7" t="s">
        <v>158</v>
      </c>
      <c r="AU159" s="257" t="s">
        <v>21</v>
      </c>
      <c r="AV159" s="15" t="s">
        <v>154</v>
      </c>
      <c r="AW159" s="15" t="s">
        <v>41</v>
      </c>
      <c r="AX159" s="15" t="s">
        <v>90</v>
      </c>
      <c r="AY159" s="257" t="s">
        <v>147</v>
      </c>
    </row>
    <row r="160" s="2" customFormat="1" ht="33" customHeight="1">
      <c r="A160" s="41"/>
      <c r="B160" s="42"/>
      <c r="C160" s="207" t="s">
        <v>308</v>
      </c>
      <c r="D160" s="207" t="s">
        <v>149</v>
      </c>
      <c r="E160" s="208" t="s">
        <v>1131</v>
      </c>
      <c r="F160" s="209" t="s">
        <v>1132</v>
      </c>
      <c r="G160" s="210" t="s">
        <v>617</v>
      </c>
      <c r="H160" s="211">
        <v>84</v>
      </c>
      <c r="I160" s="212"/>
      <c r="J160" s="213">
        <f>ROUND(I160*H160,2)</f>
        <v>0</v>
      </c>
      <c r="K160" s="209" t="s">
        <v>153</v>
      </c>
      <c r="L160" s="47"/>
      <c r="M160" s="214" t="s">
        <v>32</v>
      </c>
      <c r="N160" s="215" t="s">
        <v>53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154</v>
      </c>
      <c r="AT160" s="218" t="s">
        <v>149</v>
      </c>
      <c r="AU160" s="218" t="s">
        <v>21</v>
      </c>
      <c r="AY160" s="19" t="s">
        <v>147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90</v>
      </c>
      <c r="BK160" s="219">
        <f>ROUND(I160*H160,2)</f>
        <v>0</v>
      </c>
      <c r="BL160" s="19" t="s">
        <v>154</v>
      </c>
      <c r="BM160" s="218" t="s">
        <v>1133</v>
      </c>
    </row>
    <row r="161" s="2" customFormat="1">
      <c r="A161" s="41"/>
      <c r="B161" s="42"/>
      <c r="C161" s="43"/>
      <c r="D161" s="220" t="s">
        <v>156</v>
      </c>
      <c r="E161" s="43"/>
      <c r="F161" s="221" t="s">
        <v>1134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156</v>
      </c>
      <c r="AU161" s="19" t="s">
        <v>21</v>
      </c>
    </row>
    <row r="162" s="13" customFormat="1">
      <c r="A162" s="13"/>
      <c r="B162" s="225"/>
      <c r="C162" s="226"/>
      <c r="D162" s="227" t="s">
        <v>158</v>
      </c>
      <c r="E162" s="228" t="s">
        <v>32</v>
      </c>
      <c r="F162" s="229" t="s">
        <v>1110</v>
      </c>
      <c r="G162" s="226"/>
      <c r="H162" s="230">
        <v>84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158</v>
      </c>
      <c r="AU162" s="236" t="s">
        <v>21</v>
      </c>
      <c r="AV162" s="13" t="s">
        <v>21</v>
      </c>
      <c r="AW162" s="13" t="s">
        <v>41</v>
      </c>
      <c r="AX162" s="13" t="s">
        <v>82</v>
      </c>
      <c r="AY162" s="236" t="s">
        <v>147</v>
      </c>
    </row>
    <row r="163" s="15" customFormat="1">
      <c r="A163" s="15"/>
      <c r="B163" s="247"/>
      <c r="C163" s="248"/>
      <c r="D163" s="227" t="s">
        <v>158</v>
      </c>
      <c r="E163" s="249" t="s">
        <v>32</v>
      </c>
      <c r="F163" s="250" t="s">
        <v>161</v>
      </c>
      <c r="G163" s="248"/>
      <c r="H163" s="251">
        <v>84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7" t="s">
        <v>158</v>
      </c>
      <c r="AU163" s="257" t="s">
        <v>21</v>
      </c>
      <c r="AV163" s="15" t="s">
        <v>154</v>
      </c>
      <c r="AW163" s="15" t="s">
        <v>41</v>
      </c>
      <c r="AX163" s="15" t="s">
        <v>90</v>
      </c>
      <c r="AY163" s="257" t="s">
        <v>147</v>
      </c>
    </row>
    <row r="164" s="2" customFormat="1" ht="33" customHeight="1">
      <c r="A164" s="41"/>
      <c r="B164" s="42"/>
      <c r="C164" s="207" t="s">
        <v>314</v>
      </c>
      <c r="D164" s="207" t="s">
        <v>149</v>
      </c>
      <c r="E164" s="208" t="s">
        <v>1135</v>
      </c>
      <c r="F164" s="209" t="s">
        <v>1136</v>
      </c>
      <c r="G164" s="210" t="s">
        <v>617</v>
      </c>
      <c r="H164" s="211">
        <v>14</v>
      </c>
      <c r="I164" s="212"/>
      <c r="J164" s="213">
        <f>ROUND(I164*H164,2)</f>
        <v>0</v>
      </c>
      <c r="K164" s="209" t="s">
        <v>153</v>
      </c>
      <c r="L164" s="47"/>
      <c r="M164" s="214" t="s">
        <v>32</v>
      </c>
      <c r="N164" s="215" t="s">
        <v>53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154</v>
      </c>
      <c r="AT164" s="218" t="s">
        <v>149</v>
      </c>
      <c r="AU164" s="218" t="s">
        <v>21</v>
      </c>
      <c r="AY164" s="19" t="s">
        <v>147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90</v>
      </c>
      <c r="BK164" s="219">
        <f>ROUND(I164*H164,2)</f>
        <v>0</v>
      </c>
      <c r="BL164" s="19" t="s">
        <v>154</v>
      </c>
      <c r="BM164" s="218" t="s">
        <v>1137</v>
      </c>
    </row>
    <row r="165" s="2" customFormat="1">
      <c r="A165" s="41"/>
      <c r="B165" s="42"/>
      <c r="C165" s="43"/>
      <c r="D165" s="220" t="s">
        <v>156</v>
      </c>
      <c r="E165" s="43"/>
      <c r="F165" s="221" t="s">
        <v>1138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156</v>
      </c>
      <c r="AU165" s="19" t="s">
        <v>21</v>
      </c>
    </row>
    <row r="166" s="13" customFormat="1">
      <c r="A166" s="13"/>
      <c r="B166" s="225"/>
      <c r="C166" s="226"/>
      <c r="D166" s="227" t="s">
        <v>158</v>
      </c>
      <c r="E166" s="228" t="s">
        <v>32</v>
      </c>
      <c r="F166" s="229" t="s">
        <v>1105</v>
      </c>
      <c r="G166" s="226"/>
      <c r="H166" s="230">
        <v>14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158</v>
      </c>
      <c r="AU166" s="236" t="s">
        <v>21</v>
      </c>
      <c r="AV166" s="13" t="s">
        <v>21</v>
      </c>
      <c r="AW166" s="13" t="s">
        <v>41</v>
      </c>
      <c r="AX166" s="13" t="s">
        <v>82</v>
      </c>
      <c r="AY166" s="236" t="s">
        <v>147</v>
      </c>
    </row>
    <row r="167" s="15" customFormat="1">
      <c r="A167" s="15"/>
      <c r="B167" s="247"/>
      <c r="C167" s="248"/>
      <c r="D167" s="227" t="s">
        <v>158</v>
      </c>
      <c r="E167" s="249" t="s">
        <v>32</v>
      </c>
      <c r="F167" s="250" t="s">
        <v>161</v>
      </c>
      <c r="G167" s="248"/>
      <c r="H167" s="251">
        <v>14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7" t="s">
        <v>158</v>
      </c>
      <c r="AU167" s="257" t="s">
        <v>21</v>
      </c>
      <c r="AV167" s="15" t="s">
        <v>154</v>
      </c>
      <c r="AW167" s="15" t="s">
        <v>41</v>
      </c>
      <c r="AX167" s="15" t="s">
        <v>90</v>
      </c>
      <c r="AY167" s="257" t="s">
        <v>147</v>
      </c>
    </row>
    <row r="168" s="2" customFormat="1" ht="21.75" customHeight="1">
      <c r="A168" s="41"/>
      <c r="B168" s="42"/>
      <c r="C168" s="207" t="s">
        <v>320</v>
      </c>
      <c r="D168" s="207" t="s">
        <v>149</v>
      </c>
      <c r="E168" s="208" t="s">
        <v>1139</v>
      </c>
      <c r="F168" s="209" t="s">
        <v>1140</v>
      </c>
      <c r="G168" s="210" t="s">
        <v>152</v>
      </c>
      <c r="H168" s="211">
        <v>13660</v>
      </c>
      <c r="I168" s="212"/>
      <c r="J168" s="213">
        <f>ROUND(I168*H168,2)</f>
        <v>0</v>
      </c>
      <c r="K168" s="209" t="s">
        <v>153</v>
      </c>
      <c r="L168" s="47"/>
      <c r="M168" s="214" t="s">
        <v>32</v>
      </c>
      <c r="N168" s="215" t="s">
        <v>53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154</v>
      </c>
      <c r="AT168" s="218" t="s">
        <v>149</v>
      </c>
      <c r="AU168" s="218" t="s">
        <v>21</v>
      </c>
      <c r="AY168" s="19" t="s">
        <v>147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90</v>
      </c>
      <c r="BK168" s="219">
        <f>ROUND(I168*H168,2)</f>
        <v>0</v>
      </c>
      <c r="BL168" s="19" t="s">
        <v>154</v>
      </c>
      <c r="BM168" s="218" t="s">
        <v>1141</v>
      </c>
    </row>
    <row r="169" s="2" customFormat="1">
      <c r="A169" s="41"/>
      <c r="B169" s="42"/>
      <c r="C169" s="43"/>
      <c r="D169" s="220" t="s">
        <v>156</v>
      </c>
      <c r="E169" s="43"/>
      <c r="F169" s="221" t="s">
        <v>1142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156</v>
      </c>
      <c r="AU169" s="19" t="s">
        <v>21</v>
      </c>
    </row>
    <row r="170" s="13" customFormat="1">
      <c r="A170" s="13"/>
      <c r="B170" s="225"/>
      <c r="C170" s="226"/>
      <c r="D170" s="227" t="s">
        <v>158</v>
      </c>
      <c r="E170" s="228" t="s">
        <v>32</v>
      </c>
      <c r="F170" s="229" t="s">
        <v>1143</v>
      </c>
      <c r="G170" s="226"/>
      <c r="H170" s="230">
        <v>13660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158</v>
      </c>
      <c r="AU170" s="236" t="s">
        <v>21</v>
      </c>
      <c r="AV170" s="13" t="s">
        <v>21</v>
      </c>
      <c r="AW170" s="13" t="s">
        <v>41</v>
      </c>
      <c r="AX170" s="13" t="s">
        <v>82</v>
      </c>
      <c r="AY170" s="236" t="s">
        <v>147</v>
      </c>
    </row>
    <row r="171" s="15" customFormat="1">
      <c r="A171" s="15"/>
      <c r="B171" s="247"/>
      <c r="C171" s="248"/>
      <c r="D171" s="227" t="s">
        <v>158</v>
      </c>
      <c r="E171" s="249" t="s">
        <v>32</v>
      </c>
      <c r="F171" s="250" t="s">
        <v>161</v>
      </c>
      <c r="G171" s="248"/>
      <c r="H171" s="251">
        <v>13660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7" t="s">
        <v>158</v>
      </c>
      <c r="AU171" s="257" t="s">
        <v>21</v>
      </c>
      <c r="AV171" s="15" t="s">
        <v>154</v>
      </c>
      <c r="AW171" s="15" t="s">
        <v>41</v>
      </c>
      <c r="AX171" s="15" t="s">
        <v>90</v>
      </c>
      <c r="AY171" s="257" t="s">
        <v>147</v>
      </c>
    </row>
    <row r="172" s="2" customFormat="1" ht="24.15" customHeight="1">
      <c r="A172" s="41"/>
      <c r="B172" s="42"/>
      <c r="C172" s="207" t="s">
        <v>326</v>
      </c>
      <c r="D172" s="207" t="s">
        <v>149</v>
      </c>
      <c r="E172" s="208" t="s">
        <v>1144</v>
      </c>
      <c r="F172" s="209" t="s">
        <v>1145</v>
      </c>
      <c r="G172" s="210" t="s">
        <v>617</v>
      </c>
      <c r="H172" s="211">
        <v>60</v>
      </c>
      <c r="I172" s="212"/>
      <c r="J172" s="213">
        <f>ROUND(I172*H172,2)</f>
        <v>0</v>
      </c>
      <c r="K172" s="209" t="s">
        <v>153</v>
      </c>
      <c r="L172" s="47"/>
      <c r="M172" s="214" t="s">
        <v>32</v>
      </c>
      <c r="N172" s="215" t="s">
        <v>53</v>
      </c>
      <c r="O172" s="87"/>
      <c r="P172" s="216">
        <f>O172*H172</f>
        <v>0</v>
      </c>
      <c r="Q172" s="216">
        <v>0.019220000000000001</v>
      </c>
      <c r="R172" s="216">
        <f>Q172*H172</f>
        <v>1.1532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154</v>
      </c>
      <c r="AT172" s="218" t="s">
        <v>149</v>
      </c>
      <c r="AU172" s="218" t="s">
        <v>21</v>
      </c>
      <c r="AY172" s="19" t="s">
        <v>147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90</v>
      </c>
      <c r="BK172" s="219">
        <f>ROUND(I172*H172,2)</f>
        <v>0</v>
      </c>
      <c r="BL172" s="19" t="s">
        <v>154</v>
      </c>
      <c r="BM172" s="218" t="s">
        <v>1146</v>
      </c>
    </row>
    <row r="173" s="2" customFormat="1">
      <c r="A173" s="41"/>
      <c r="B173" s="42"/>
      <c r="C173" s="43"/>
      <c r="D173" s="220" t="s">
        <v>156</v>
      </c>
      <c r="E173" s="43"/>
      <c r="F173" s="221" t="s">
        <v>1147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156</v>
      </c>
      <c r="AU173" s="19" t="s">
        <v>21</v>
      </c>
    </row>
    <row r="174" s="13" customFormat="1">
      <c r="A174" s="13"/>
      <c r="B174" s="225"/>
      <c r="C174" s="226"/>
      <c r="D174" s="227" t="s">
        <v>158</v>
      </c>
      <c r="E174" s="228" t="s">
        <v>32</v>
      </c>
      <c r="F174" s="229" t="s">
        <v>531</v>
      </c>
      <c r="G174" s="226"/>
      <c r="H174" s="230">
        <v>60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158</v>
      </c>
      <c r="AU174" s="236" t="s">
        <v>21</v>
      </c>
      <c r="AV174" s="13" t="s">
        <v>21</v>
      </c>
      <c r="AW174" s="13" t="s">
        <v>41</v>
      </c>
      <c r="AX174" s="13" t="s">
        <v>82</v>
      </c>
      <c r="AY174" s="236" t="s">
        <v>147</v>
      </c>
    </row>
    <row r="175" s="14" customFormat="1">
      <c r="A175" s="14"/>
      <c r="B175" s="237"/>
      <c r="C175" s="238"/>
      <c r="D175" s="227" t="s">
        <v>158</v>
      </c>
      <c r="E175" s="239" t="s">
        <v>32</v>
      </c>
      <c r="F175" s="240" t="s">
        <v>167</v>
      </c>
      <c r="G175" s="238"/>
      <c r="H175" s="239" t="s">
        <v>32</v>
      </c>
      <c r="I175" s="241"/>
      <c r="J175" s="238"/>
      <c r="K175" s="238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158</v>
      </c>
      <c r="AU175" s="246" t="s">
        <v>21</v>
      </c>
      <c r="AV175" s="14" t="s">
        <v>90</v>
      </c>
      <c r="AW175" s="14" t="s">
        <v>41</v>
      </c>
      <c r="AX175" s="14" t="s">
        <v>82</v>
      </c>
      <c r="AY175" s="246" t="s">
        <v>147</v>
      </c>
    </row>
    <row r="176" s="15" customFormat="1">
      <c r="A176" s="15"/>
      <c r="B176" s="247"/>
      <c r="C176" s="248"/>
      <c r="D176" s="227" t="s">
        <v>158</v>
      </c>
      <c r="E176" s="249" t="s">
        <v>32</v>
      </c>
      <c r="F176" s="250" t="s">
        <v>161</v>
      </c>
      <c r="G176" s="248"/>
      <c r="H176" s="251">
        <v>60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7" t="s">
        <v>158</v>
      </c>
      <c r="AU176" s="257" t="s">
        <v>21</v>
      </c>
      <c r="AV176" s="15" t="s">
        <v>154</v>
      </c>
      <c r="AW176" s="15" t="s">
        <v>41</v>
      </c>
      <c r="AX176" s="15" t="s">
        <v>90</v>
      </c>
      <c r="AY176" s="257" t="s">
        <v>147</v>
      </c>
    </row>
    <row r="177" s="12" customFormat="1" ht="22.8" customHeight="1">
      <c r="A177" s="12"/>
      <c r="B177" s="191"/>
      <c r="C177" s="192"/>
      <c r="D177" s="193" t="s">
        <v>81</v>
      </c>
      <c r="E177" s="205" t="s">
        <v>922</v>
      </c>
      <c r="F177" s="205" t="s">
        <v>923</v>
      </c>
      <c r="G177" s="192"/>
      <c r="H177" s="192"/>
      <c r="I177" s="195"/>
      <c r="J177" s="206">
        <f>BK177</f>
        <v>0</v>
      </c>
      <c r="K177" s="192"/>
      <c r="L177" s="197"/>
      <c r="M177" s="198"/>
      <c r="N177" s="199"/>
      <c r="O177" s="199"/>
      <c r="P177" s="200">
        <f>SUM(P178:P182)</f>
        <v>0</v>
      </c>
      <c r="Q177" s="199"/>
      <c r="R177" s="200">
        <f>SUM(R178:R182)</f>
        <v>0</v>
      </c>
      <c r="S177" s="199"/>
      <c r="T177" s="201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2" t="s">
        <v>90</v>
      </c>
      <c r="AT177" s="203" t="s">
        <v>81</v>
      </c>
      <c r="AU177" s="203" t="s">
        <v>90</v>
      </c>
      <c r="AY177" s="202" t="s">
        <v>147</v>
      </c>
      <c r="BK177" s="204">
        <f>SUM(BK178:BK182)</f>
        <v>0</v>
      </c>
    </row>
    <row r="178" s="2" customFormat="1" ht="24.15" customHeight="1">
      <c r="A178" s="41"/>
      <c r="B178" s="42"/>
      <c r="C178" s="207" t="s">
        <v>331</v>
      </c>
      <c r="D178" s="207" t="s">
        <v>149</v>
      </c>
      <c r="E178" s="208" t="s">
        <v>1148</v>
      </c>
      <c r="F178" s="209" t="s">
        <v>1149</v>
      </c>
      <c r="G178" s="210" t="s">
        <v>299</v>
      </c>
      <c r="H178" s="211">
        <v>14.16</v>
      </c>
      <c r="I178" s="212"/>
      <c r="J178" s="213">
        <f>ROUND(I178*H178,2)</f>
        <v>0</v>
      </c>
      <c r="K178" s="209" t="s">
        <v>153</v>
      </c>
      <c r="L178" s="47"/>
      <c r="M178" s="214" t="s">
        <v>32</v>
      </c>
      <c r="N178" s="215" t="s">
        <v>53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154</v>
      </c>
      <c r="AT178" s="218" t="s">
        <v>149</v>
      </c>
      <c r="AU178" s="218" t="s">
        <v>21</v>
      </c>
      <c r="AY178" s="19" t="s">
        <v>147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90</v>
      </c>
      <c r="BK178" s="219">
        <f>ROUND(I178*H178,2)</f>
        <v>0</v>
      </c>
      <c r="BL178" s="19" t="s">
        <v>154</v>
      </c>
      <c r="BM178" s="218" t="s">
        <v>1150</v>
      </c>
    </row>
    <row r="179" s="2" customFormat="1">
      <c r="A179" s="41"/>
      <c r="B179" s="42"/>
      <c r="C179" s="43"/>
      <c r="D179" s="220" t="s">
        <v>156</v>
      </c>
      <c r="E179" s="43"/>
      <c r="F179" s="221" t="s">
        <v>1151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156</v>
      </c>
      <c r="AU179" s="19" t="s">
        <v>21</v>
      </c>
    </row>
    <row r="180" s="13" customFormat="1">
      <c r="A180" s="13"/>
      <c r="B180" s="225"/>
      <c r="C180" s="226"/>
      <c r="D180" s="227" t="s">
        <v>158</v>
      </c>
      <c r="E180" s="228" t="s">
        <v>32</v>
      </c>
      <c r="F180" s="229" t="s">
        <v>1152</v>
      </c>
      <c r="G180" s="226"/>
      <c r="H180" s="230">
        <v>14.16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158</v>
      </c>
      <c r="AU180" s="236" t="s">
        <v>21</v>
      </c>
      <c r="AV180" s="13" t="s">
        <v>21</v>
      </c>
      <c r="AW180" s="13" t="s">
        <v>41</v>
      </c>
      <c r="AX180" s="13" t="s">
        <v>82</v>
      </c>
      <c r="AY180" s="236" t="s">
        <v>147</v>
      </c>
    </row>
    <row r="181" s="14" customFormat="1">
      <c r="A181" s="14"/>
      <c r="B181" s="237"/>
      <c r="C181" s="238"/>
      <c r="D181" s="227" t="s">
        <v>158</v>
      </c>
      <c r="E181" s="239" t="s">
        <v>32</v>
      </c>
      <c r="F181" s="240" t="s">
        <v>1035</v>
      </c>
      <c r="G181" s="238"/>
      <c r="H181" s="239" t="s">
        <v>32</v>
      </c>
      <c r="I181" s="241"/>
      <c r="J181" s="238"/>
      <c r="K181" s="238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158</v>
      </c>
      <c r="AU181" s="246" t="s">
        <v>21</v>
      </c>
      <c r="AV181" s="14" t="s">
        <v>90</v>
      </c>
      <c r="AW181" s="14" t="s">
        <v>41</v>
      </c>
      <c r="AX181" s="14" t="s">
        <v>82</v>
      </c>
      <c r="AY181" s="246" t="s">
        <v>147</v>
      </c>
    </row>
    <row r="182" s="15" customFormat="1">
      <c r="A182" s="15"/>
      <c r="B182" s="247"/>
      <c r="C182" s="248"/>
      <c r="D182" s="227" t="s">
        <v>158</v>
      </c>
      <c r="E182" s="249" t="s">
        <v>32</v>
      </c>
      <c r="F182" s="250" t="s">
        <v>161</v>
      </c>
      <c r="G182" s="248"/>
      <c r="H182" s="251">
        <v>14.16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7" t="s">
        <v>158</v>
      </c>
      <c r="AU182" s="257" t="s">
        <v>21</v>
      </c>
      <c r="AV182" s="15" t="s">
        <v>154</v>
      </c>
      <c r="AW182" s="15" t="s">
        <v>41</v>
      </c>
      <c r="AX182" s="15" t="s">
        <v>90</v>
      </c>
      <c r="AY182" s="257" t="s">
        <v>147</v>
      </c>
    </row>
    <row r="183" s="12" customFormat="1" ht="22.8" customHeight="1">
      <c r="A183" s="12"/>
      <c r="B183" s="191"/>
      <c r="C183" s="192"/>
      <c r="D183" s="193" t="s">
        <v>81</v>
      </c>
      <c r="E183" s="205" t="s">
        <v>1022</v>
      </c>
      <c r="F183" s="205" t="s">
        <v>1023</v>
      </c>
      <c r="G183" s="192"/>
      <c r="H183" s="192"/>
      <c r="I183" s="195"/>
      <c r="J183" s="206">
        <f>BK183</f>
        <v>0</v>
      </c>
      <c r="K183" s="192"/>
      <c r="L183" s="197"/>
      <c r="M183" s="198"/>
      <c r="N183" s="199"/>
      <c r="O183" s="199"/>
      <c r="P183" s="200">
        <f>SUM(P184:P185)</f>
        <v>0</v>
      </c>
      <c r="Q183" s="199"/>
      <c r="R183" s="200">
        <f>SUM(R184:R185)</f>
        <v>0</v>
      </c>
      <c r="S183" s="199"/>
      <c r="T183" s="201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2" t="s">
        <v>90</v>
      </c>
      <c r="AT183" s="203" t="s">
        <v>81</v>
      </c>
      <c r="AU183" s="203" t="s">
        <v>90</v>
      </c>
      <c r="AY183" s="202" t="s">
        <v>147</v>
      </c>
      <c r="BK183" s="204">
        <f>SUM(BK184:BK185)</f>
        <v>0</v>
      </c>
    </row>
    <row r="184" s="2" customFormat="1" ht="16.5" customHeight="1">
      <c r="A184" s="41"/>
      <c r="B184" s="42"/>
      <c r="C184" s="207" t="s">
        <v>336</v>
      </c>
      <c r="D184" s="207" t="s">
        <v>149</v>
      </c>
      <c r="E184" s="208" t="s">
        <v>1153</v>
      </c>
      <c r="F184" s="209" t="s">
        <v>1154</v>
      </c>
      <c r="G184" s="210" t="s">
        <v>299</v>
      </c>
      <c r="H184" s="211">
        <v>1.153</v>
      </c>
      <c r="I184" s="212"/>
      <c r="J184" s="213">
        <f>ROUND(I184*H184,2)</f>
        <v>0</v>
      </c>
      <c r="K184" s="209" t="s">
        <v>153</v>
      </c>
      <c r="L184" s="47"/>
      <c r="M184" s="214" t="s">
        <v>32</v>
      </c>
      <c r="N184" s="215" t="s">
        <v>53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154</v>
      </c>
      <c r="AT184" s="218" t="s">
        <v>149</v>
      </c>
      <c r="AU184" s="218" t="s">
        <v>21</v>
      </c>
      <c r="AY184" s="19" t="s">
        <v>147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90</v>
      </c>
      <c r="BK184" s="219">
        <f>ROUND(I184*H184,2)</f>
        <v>0</v>
      </c>
      <c r="BL184" s="19" t="s">
        <v>154</v>
      </c>
      <c r="BM184" s="218" t="s">
        <v>1155</v>
      </c>
    </row>
    <row r="185" s="2" customFormat="1">
      <c r="A185" s="41"/>
      <c r="B185" s="42"/>
      <c r="C185" s="43"/>
      <c r="D185" s="220" t="s">
        <v>156</v>
      </c>
      <c r="E185" s="43"/>
      <c r="F185" s="221" t="s">
        <v>1156</v>
      </c>
      <c r="G185" s="43"/>
      <c r="H185" s="43"/>
      <c r="I185" s="222"/>
      <c r="J185" s="43"/>
      <c r="K185" s="43"/>
      <c r="L185" s="47"/>
      <c r="M185" s="279"/>
      <c r="N185" s="280"/>
      <c r="O185" s="281"/>
      <c r="P185" s="281"/>
      <c r="Q185" s="281"/>
      <c r="R185" s="281"/>
      <c r="S185" s="281"/>
      <c r="T185" s="282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156</v>
      </c>
      <c r="AU185" s="19" t="s">
        <v>21</v>
      </c>
    </row>
    <row r="186" s="2" customFormat="1" ht="6.96" customHeight="1">
      <c r="A186" s="41"/>
      <c r="B186" s="62"/>
      <c r="C186" s="63"/>
      <c r="D186" s="63"/>
      <c r="E186" s="63"/>
      <c r="F186" s="63"/>
      <c r="G186" s="63"/>
      <c r="H186" s="63"/>
      <c r="I186" s="63"/>
      <c r="J186" s="63"/>
      <c r="K186" s="63"/>
      <c r="L186" s="47"/>
      <c r="M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</row>
  </sheetData>
  <sheetProtection sheet="1" autoFilter="0" formatColumns="0" formatRows="0" objects="1" scenarios="1" spinCount="100000" saltValue="0R9oJnaMx8FSp8yQaTqRkUJgOzRacnu//L7ypYblaHTW88qPbTlJF3eNXQ4wcVbQ/JmVtCHFw3Bfy14hjAwHQg==" hashValue="/tVB+/yBhdqrhmgm13Sw90T/ALh6I5GsY+IfETlMrdKTlpIkkL4wmlwsG6ub8sf+X4YqOo8n6TUNhSJlEHad0Q==" algorithmName="SHA-512" password="CC35"/>
  <autoFilter ref="C82:K18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2_01/111203202"/>
    <hyperlink ref="F92" r:id="rId2" display="https://podminky.urs.cz/item/CS_URS_2022_01/112101101"/>
    <hyperlink ref="F97" r:id="rId3" display="https://podminky.urs.cz/item/CS_URS_2022_01/112101102"/>
    <hyperlink ref="F102" r:id="rId4" display="https://podminky.urs.cz/item/CS_URS_2022_01/112101105"/>
    <hyperlink ref="F107" r:id="rId5" display="https://podminky.urs.cz/item/CS_URS_2022_01/112251101"/>
    <hyperlink ref="F109" r:id="rId6" display="https://podminky.urs.cz/item/CS_URS_2022_01/112251102"/>
    <hyperlink ref="F111" r:id="rId7" display="https://podminky.urs.cz/item/CS_URS_2022_01/112251105"/>
    <hyperlink ref="F113" r:id="rId8" display="https://podminky.urs.cz/item/CS_URS_2022_01/162201401"/>
    <hyperlink ref="F115" r:id="rId9" display="https://podminky.urs.cz/item/CS_URS_2022_01/162201402"/>
    <hyperlink ref="F117" r:id="rId10" display="https://podminky.urs.cz/item/CS_URS_2022_01/162201404"/>
    <hyperlink ref="F119" r:id="rId11" display="https://podminky.urs.cz/item/CS_URS_2022_01/162201411"/>
    <hyperlink ref="F121" r:id="rId12" display="https://podminky.urs.cz/item/CS_URS_2022_01/162201412"/>
    <hyperlink ref="F123" r:id="rId13" display="https://podminky.urs.cz/item/CS_URS_2022_01/162201414"/>
    <hyperlink ref="F125" r:id="rId14" display="https://podminky.urs.cz/item/CS_URS_2022_01/162201421"/>
    <hyperlink ref="F127" r:id="rId15" display="https://podminky.urs.cz/item/CS_URS_2022_01/162201422"/>
    <hyperlink ref="F129" r:id="rId16" display="https://podminky.urs.cz/item/CS_URS_2022_01/162201424"/>
    <hyperlink ref="F131" r:id="rId17" display="https://podminky.urs.cz/item/CS_URS_2022_01/162301501"/>
    <hyperlink ref="F133" r:id="rId18" display="https://podminky.urs.cz/item/CS_URS_2022_01/162301931"/>
    <hyperlink ref="F137" r:id="rId19" display="https://podminky.urs.cz/item/CS_URS_2022_01/162301932"/>
    <hyperlink ref="F141" r:id="rId20" display="https://podminky.urs.cz/item/CS_URS_2022_01/162301934"/>
    <hyperlink ref="F145" r:id="rId21" display="https://podminky.urs.cz/item/CS_URS_2022_01/162301951"/>
    <hyperlink ref="F149" r:id="rId22" display="https://podminky.urs.cz/item/CS_URS_2022_01/162301952"/>
    <hyperlink ref="F153" r:id="rId23" display="https://podminky.urs.cz/item/CS_URS_2022_01/162301954"/>
    <hyperlink ref="F157" r:id="rId24" display="https://podminky.urs.cz/item/CS_URS_2022_01/162301971"/>
    <hyperlink ref="F161" r:id="rId25" display="https://podminky.urs.cz/item/CS_URS_2022_01/162301972"/>
    <hyperlink ref="F165" r:id="rId26" display="https://podminky.urs.cz/item/CS_URS_2022_01/162301974"/>
    <hyperlink ref="F169" r:id="rId27" display="https://podminky.urs.cz/item/CS_URS_2022_01/162301981"/>
    <hyperlink ref="F173" r:id="rId28" display="https://podminky.urs.cz/item/CS_URS_2022_01/184818241"/>
    <hyperlink ref="F179" r:id="rId29" display="https://podminky.urs.cz/item/CS_URS_2022_01/997013811"/>
    <hyperlink ref="F185" r:id="rId30" display="https://podminky.urs.cz/item/CS_URS_2022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21</v>
      </c>
    </row>
    <row r="4" s="1" customFormat="1" ht="24.96" customHeight="1">
      <c r="B4" s="22"/>
      <c r="D4" s="133" t="s">
        <v>116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II/203 Vejprnice - Tlučná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117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1157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1. 2. 2022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40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43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45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48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50</v>
      </c>
      <c r="G32" s="41"/>
      <c r="H32" s="41"/>
      <c r="I32" s="148" t="s">
        <v>49</v>
      </c>
      <c r="J32" s="148" t="s">
        <v>51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52</v>
      </c>
      <c r="E33" s="135" t="s">
        <v>53</v>
      </c>
      <c r="F33" s="150">
        <f>ROUND((SUM(BE84:BE105)),  2)</f>
        <v>0</v>
      </c>
      <c r="G33" s="41"/>
      <c r="H33" s="41"/>
      <c r="I33" s="151">
        <v>0.20999999999999999</v>
      </c>
      <c r="J33" s="150">
        <f>ROUND(((SUM(BE84:BE105))*I33),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54</v>
      </c>
      <c r="F34" s="150">
        <f>ROUND((SUM(BF84:BF105)),  2)</f>
        <v>0</v>
      </c>
      <c r="G34" s="41"/>
      <c r="H34" s="41"/>
      <c r="I34" s="151">
        <v>0.14999999999999999</v>
      </c>
      <c r="J34" s="150">
        <f>ROUND(((SUM(BF84:BF105))*I34),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55</v>
      </c>
      <c r="F35" s="150">
        <f>ROUND((SUM(BG84:BG105)),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56</v>
      </c>
      <c r="F36" s="150">
        <f>ROUND((SUM(BH84:BH105)),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57</v>
      </c>
      <c r="F37" s="150">
        <f>ROUND((SUM(BI84:BI105)),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58</v>
      </c>
      <c r="E39" s="154"/>
      <c r="F39" s="154"/>
      <c r="G39" s="155" t="s">
        <v>59</v>
      </c>
      <c r="H39" s="156" t="s">
        <v>60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II/203 Vejprnice - Tlučná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SKD8703 - VON SO 101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1. 2. 2022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SÚS Plzeňského kraje</v>
      </c>
      <c r="G54" s="43"/>
      <c r="H54" s="43"/>
      <c r="I54" s="34" t="s">
        <v>37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120</v>
      </c>
      <c r="D57" s="165"/>
      <c r="E57" s="165"/>
      <c r="F57" s="165"/>
      <c r="G57" s="165"/>
      <c r="H57" s="165"/>
      <c r="I57" s="165"/>
      <c r="J57" s="166" t="s">
        <v>121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80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122</v>
      </c>
    </row>
    <row r="60" s="9" customFormat="1" ht="24.96" customHeight="1">
      <c r="A60" s="9"/>
      <c r="B60" s="168"/>
      <c r="C60" s="169"/>
      <c r="D60" s="170" t="s">
        <v>1158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1159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1160</v>
      </c>
      <c r="E62" s="177"/>
      <c r="F62" s="177"/>
      <c r="G62" s="177"/>
      <c r="H62" s="177"/>
      <c r="I62" s="177"/>
      <c r="J62" s="178">
        <f>J98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1161</v>
      </c>
      <c r="E63" s="177"/>
      <c r="F63" s="177"/>
      <c r="G63" s="177"/>
      <c r="H63" s="177"/>
      <c r="I63" s="177"/>
      <c r="J63" s="178">
        <f>J101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1162</v>
      </c>
      <c r="E64" s="177"/>
      <c r="F64" s="177"/>
      <c r="G64" s="177"/>
      <c r="H64" s="177"/>
      <c r="I64" s="177"/>
      <c r="J64" s="178">
        <f>J104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5" t="s">
        <v>132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II/203 Vejprnice - Tlučná</v>
      </c>
      <c r="F74" s="34"/>
      <c r="G74" s="34"/>
      <c r="H74" s="34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117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SKD8703 - VON SO 101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22</v>
      </c>
      <c r="D78" s="43"/>
      <c r="E78" s="43"/>
      <c r="F78" s="29" t="str">
        <f>F12</f>
        <v xml:space="preserve"> </v>
      </c>
      <c r="G78" s="43"/>
      <c r="H78" s="43"/>
      <c r="I78" s="34" t="s">
        <v>24</v>
      </c>
      <c r="J78" s="75" t="str">
        <f>IF(J12="","",J12)</f>
        <v>1. 2. 2022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4" t="s">
        <v>30</v>
      </c>
      <c r="D80" s="43"/>
      <c r="E80" s="43"/>
      <c r="F80" s="29" t="str">
        <f>E15</f>
        <v>SÚS Plzeňského kraje</v>
      </c>
      <c r="G80" s="43"/>
      <c r="H80" s="43"/>
      <c r="I80" s="34" t="s">
        <v>37</v>
      </c>
      <c r="J80" s="39" t="str">
        <f>E21</f>
        <v>Projekční kancelář Ing.Škubalová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4" t="s">
        <v>35</v>
      </c>
      <c r="D81" s="43"/>
      <c r="E81" s="43"/>
      <c r="F81" s="29" t="str">
        <f>IF(E18="","",E18)</f>
        <v>Vyplň údaj</v>
      </c>
      <c r="G81" s="43"/>
      <c r="H81" s="43"/>
      <c r="I81" s="34" t="s">
        <v>42</v>
      </c>
      <c r="J81" s="39" t="str">
        <f>E24</f>
        <v>Straka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133</v>
      </c>
      <c r="D83" s="183" t="s">
        <v>67</v>
      </c>
      <c r="E83" s="183" t="s">
        <v>63</v>
      </c>
      <c r="F83" s="183" t="s">
        <v>64</v>
      </c>
      <c r="G83" s="183" t="s">
        <v>134</v>
      </c>
      <c r="H83" s="183" t="s">
        <v>135</v>
      </c>
      <c r="I83" s="183" t="s">
        <v>136</v>
      </c>
      <c r="J83" s="183" t="s">
        <v>121</v>
      </c>
      <c r="K83" s="184" t="s">
        <v>137</v>
      </c>
      <c r="L83" s="185"/>
      <c r="M83" s="95" t="s">
        <v>32</v>
      </c>
      <c r="N83" s="96" t="s">
        <v>52</v>
      </c>
      <c r="O83" s="96" t="s">
        <v>138</v>
      </c>
      <c r="P83" s="96" t="s">
        <v>139</v>
      </c>
      <c r="Q83" s="96" t="s">
        <v>140</v>
      </c>
      <c r="R83" s="96" t="s">
        <v>141</v>
      </c>
      <c r="S83" s="96" t="s">
        <v>142</v>
      </c>
      <c r="T83" s="97" t="s">
        <v>143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144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19" t="s">
        <v>81</v>
      </c>
      <c r="AU84" s="19" t="s">
        <v>122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81</v>
      </c>
      <c r="E85" s="194" t="s">
        <v>1163</v>
      </c>
      <c r="F85" s="194" t="s">
        <v>1164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P86+P98+P101+P104</f>
        <v>0</v>
      </c>
      <c r="Q85" s="199"/>
      <c r="R85" s="200">
        <f>R86+R98+R101+R104</f>
        <v>0</v>
      </c>
      <c r="S85" s="199"/>
      <c r="T85" s="201">
        <f>T86+T98+T101+T104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179</v>
      </c>
      <c r="AT85" s="203" t="s">
        <v>81</v>
      </c>
      <c r="AU85" s="203" t="s">
        <v>82</v>
      </c>
      <c r="AY85" s="202" t="s">
        <v>147</v>
      </c>
      <c r="BK85" s="204">
        <f>BK86+BK98+BK101+BK104</f>
        <v>0</v>
      </c>
    </row>
    <row r="86" s="12" customFormat="1" ht="22.8" customHeight="1">
      <c r="A86" s="12"/>
      <c r="B86" s="191"/>
      <c r="C86" s="192"/>
      <c r="D86" s="193" t="s">
        <v>81</v>
      </c>
      <c r="E86" s="205" t="s">
        <v>1165</v>
      </c>
      <c r="F86" s="205" t="s">
        <v>1166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SUM(P87:P97)</f>
        <v>0</v>
      </c>
      <c r="Q86" s="199"/>
      <c r="R86" s="200">
        <f>SUM(R87:R97)</f>
        <v>0</v>
      </c>
      <c r="S86" s="199"/>
      <c r="T86" s="201">
        <f>SUM(T87:T97)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179</v>
      </c>
      <c r="AT86" s="203" t="s">
        <v>81</v>
      </c>
      <c r="AU86" s="203" t="s">
        <v>90</v>
      </c>
      <c r="AY86" s="202" t="s">
        <v>147</v>
      </c>
      <c r="BK86" s="204">
        <f>SUM(BK87:BK97)</f>
        <v>0</v>
      </c>
    </row>
    <row r="87" s="2" customFormat="1" ht="16.5" customHeight="1">
      <c r="A87" s="41"/>
      <c r="B87" s="42"/>
      <c r="C87" s="207" t="s">
        <v>90</v>
      </c>
      <c r="D87" s="207" t="s">
        <v>149</v>
      </c>
      <c r="E87" s="208" t="s">
        <v>1167</v>
      </c>
      <c r="F87" s="209" t="s">
        <v>1168</v>
      </c>
      <c r="G87" s="210" t="s">
        <v>789</v>
      </c>
      <c r="H87" s="211">
        <v>1</v>
      </c>
      <c r="I87" s="212"/>
      <c r="J87" s="213">
        <f>ROUND(I87*H87,2)</f>
        <v>0</v>
      </c>
      <c r="K87" s="209" t="s">
        <v>153</v>
      </c>
      <c r="L87" s="47"/>
      <c r="M87" s="214" t="s">
        <v>32</v>
      </c>
      <c r="N87" s="215" t="s">
        <v>53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1169</v>
      </c>
      <c r="AT87" s="218" t="s">
        <v>149</v>
      </c>
      <c r="AU87" s="218" t="s">
        <v>21</v>
      </c>
      <c r="AY87" s="19" t="s">
        <v>147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90</v>
      </c>
      <c r="BK87" s="219">
        <f>ROUND(I87*H87,2)</f>
        <v>0</v>
      </c>
      <c r="BL87" s="19" t="s">
        <v>1169</v>
      </c>
      <c r="BM87" s="218" t="s">
        <v>1170</v>
      </c>
    </row>
    <row r="88" s="2" customFormat="1">
      <c r="A88" s="41"/>
      <c r="B88" s="42"/>
      <c r="C88" s="43"/>
      <c r="D88" s="220" t="s">
        <v>156</v>
      </c>
      <c r="E88" s="43"/>
      <c r="F88" s="221" t="s">
        <v>1171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156</v>
      </c>
      <c r="AU88" s="19" t="s">
        <v>21</v>
      </c>
    </row>
    <row r="89" s="2" customFormat="1" ht="16.5" customHeight="1">
      <c r="A89" s="41"/>
      <c r="B89" s="42"/>
      <c r="C89" s="207" t="s">
        <v>21</v>
      </c>
      <c r="D89" s="207" t="s">
        <v>149</v>
      </c>
      <c r="E89" s="208" t="s">
        <v>1172</v>
      </c>
      <c r="F89" s="209" t="s">
        <v>1173</v>
      </c>
      <c r="G89" s="210" t="s">
        <v>789</v>
      </c>
      <c r="H89" s="211">
        <v>1</v>
      </c>
      <c r="I89" s="212"/>
      <c r="J89" s="213">
        <f>ROUND(I89*H89,2)</f>
        <v>0</v>
      </c>
      <c r="K89" s="209" t="s">
        <v>32</v>
      </c>
      <c r="L89" s="47"/>
      <c r="M89" s="214" t="s">
        <v>32</v>
      </c>
      <c r="N89" s="215" t="s">
        <v>53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1169</v>
      </c>
      <c r="AT89" s="218" t="s">
        <v>149</v>
      </c>
      <c r="AU89" s="218" t="s">
        <v>21</v>
      </c>
      <c r="AY89" s="19" t="s">
        <v>147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90</v>
      </c>
      <c r="BK89" s="219">
        <f>ROUND(I89*H89,2)</f>
        <v>0</v>
      </c>
      <c r="BL89" s="19" t="s">
        <v>1169</v>
      </c>
      <c r="BM89" s="218" t="s">
        <v>1174</v>
      </c>
    </row>
    <row r="90" s="2" customFormat="1" ht="16.5" customHeight="1">
      <c r="A90" s="41"/>
      <c r="B90" s="42"/>
      <c r="C90" s="207" t="s">
        <v>168</v>
      </c>
      <c r="D90" s="207" t="s">
        <v>149</v>
      </c>
      <c r="E90" s="208" t="s">
        <v>1175</v>
      </c>
      <c r="F90" s="209" t="s">
        <v>1176</v>
      </c>
      <c r="G90" s="210" t="s">
        <v>789</v>
      </c>
      <c r="H90" s="211">
        <v>1</v>
      </c>
      <c r="I90" s="212"/>
      <c r="J90" s="213">
        <f>ROUND(I90*H90,2)</f>
        <v>0</v>
      </c>
      <c r="K90" s="209" t="s">
        <v>153</v>
      </c>
      <c r="L90" s="47"/>
      <c r="M90" s="214" t="s">
        <v>32</v>
      </c>
      <c r="N90" s="215" t="s">
        <v>53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1169</v>
      </c>
      <c r="AT90" s="218" t="s">
        <v>149</v>
      </c>
      <c r="AU90" s="218" t="s">
        <v>21</v>
      </c>
      <c r="AY90" s="19" t="s">
        <v>147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90</v>
      </c>
      <c r="BK90" s="219">
        <f>ROUND(I90*H90,2)</f>
        <v>0</v>
      </c>
      <c r="BL90" s="19" t="s">
        <v>1169</v>
      </c>
      <c r="BM90" s="218" t="s">
        <v>1177</v>
      </c>
    </row>
    <row r="91" s="2" customFormat="1">
      <c r="A91" s="41"/>
      <c r="B91" s="42"/>
      <c r="C91" s="43"/>
      <c r="D91" s="220" t="s">
        <v>156</v>
      </c>
      <c r="E91" s="43"/>
      <c r="F91" s="221" t="s">
        <v>1178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156</v>
      </c>
      <c r="AU91" s="19" t="s">
        <v>21</v>
      </c>
    </row>
    <row r="92" s="2" customFormat="1" ht="16.5" customHeight="1">
      <c r="A92" s="41"/>
      <c r="B92" s="42"/>
      <c r="C92" s="207" t="s">
        <v>154</v>
      </c>
      <c r="D92" s="207" t="s">
        <v>149</v>
      </c>
      <c r="E92" s="208" t="s">
        <v>1179</v>
      </c>
      <c r="F92" s="209" t="s">
        <v>1180</v>
      </c>
      <c r="G92" s="210" t="s">
        <v>789</v>
      </c>
      <c r="H92" s="211">
        <v>1</v>
      </c>
      <c r="I92" s="212"/>
      <c r="J92" s="213">
        <f>ROUND(I92*H92,2)</f>
        <v>0</v>
      </c>
      <c r="K92" s="209" t="s">
        <v>153</v>
      </c>
      <c r="L92" s="47"/>
      <c r="M92" s="214" t="s">
        <v>32</v>
      </c>
      <c r="N92" s="215" t="s">
        <v>53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1169</v>
      </c>
      <c r="AT92" s="218" t="s">
        <v>149</v>
      </c>
      <c r="AU92" s="218" t="s">
        <v>21</v>
      </c>
      <c r="AY92" s="19" t="s">
        <v>147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90</v>
      </c>
      <c r="BK92" s="219">
        <f>ROUND(I92*H92,2)</f>
        <v>0</v>
      </c>
      <c r="BL92" s="19" t="s">
        <v>1169</v>
      </c>
      <c r="BM92" s="218" t="s">
        <v>1181</v>
      </c>
    </row>
    <row r="93" s="2" customFormat="1">
      <c r="A93" s="41"/>
      <c r="B93" s="42"/>
      <c r="C93" s="43"/>
      <c r="D93" s="220" t="s">
        <v>156</v>
      </c>
      <c r="E93" s="43"/>
      <c r="F93" s="221" t="s">
        <v>1182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156</v>
      </c>
      <c r="AU93" s="19" t="s">
        <v>21</v>
      </c>
    </row>
    <row r="94" s="2" customFormat="1" ht="16.5" customHeight="1">
      <c r="A94" s="41"/>
      <c r="B94" s="42"/>
      <c r="C94" s="207" t="s">
        <v>179</v>
      </c>
      <c r="D94" s="207" t="s">
        <v>149</v>
      </c>
      <c r="E94" s="208" t="s">
        <v>1183</v>
      </c>
      <c r="F94" s="209" t="s">
        <v>1184</v>
      </c>
      <c r="G94" s="210" t="s">
        <v>789</v>
      </c>
      <c r="H94" s="211">
        <v>1</v>
      </c>
      <c r="I94" s="212"/>
      <c r="J94" s="213">
        <f>ROUND(I94*H94,2)</f>
        <v>0</v>
      </c>
      <c r="K94" s="209" t="s">
        <v>153</v>
      </c>
      <c r="L94" s="47"/>
      <c r="M94" s="214" t="s">
        <v>32</v>
      </c>
      <c r="N94" s="215" t="s">
        <v>53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1169</v>
      </c>
      <c r="AT94" s="218" t="s">
        <v>149</v>
      </c>
      <c r="AU94" s="218" t="s">
        <v>21</v>
      </c>
      <c r="AY94" s="19" t="s">
        <v>147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90</v>
      </c>
      <c r="BK94" s="219">
        <f>ROUND(I94*H94,2)</f>
        <v>0</v>
      </c>
      <c r="BL94" s="19" t="s">
        <v>1169</v>
      </c>
      <c r="BM94" s="218" t="s">
        <v>1185</v>
      </c>
    </row>
    <row r="95" s="2" customFormat="1">
      <c r="A95" s="41"/>
      <c r="B95" s="42"/>
      <c r="C95" s="43"/>
      <c r="D95" s="220" t="s">
        <v>156</v>
      </c>
      <c r="E95" s="43"/>
      <c r="F95" s="221" t="s">
        <v>1186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156</v>
      </c>
      <c r="AU95" s="19" t="s">
        <v>21</v>
      </c>
    </row>
    <row r="96" s="2" customFormat="1" ht="16.5" customHeight="1">
      <c r="A96" s="41"/>
      <c r="B96" s="42"/>
      <c r="C96" s="207" t="s">
        <v>184</v>
      </c>
      <c r="D96" s="207" t="s">
        <v>149</v>
      </c>
      <c r="E96" s="208" t="s">
        <v>1187</v>
      </c>
      <c r="F96" s="209" t="s">
        <v>1188</v>
      </c>
      <c r="G96" s="210" t="s">
        <v>789</v>
      </c>
      <c r="H96" s="211">
        <v>1</v>
      </c>
      <c r="I96" s="212"/>
      <c r="J96" s="213">
        <f>ROUND(I96*H96,2)</f>
        <v>0</v>
      </c>
      <c r="K96" s="209" t="s">
        <v>153</v>
      </c>
      <c r="L96" s="47"/>
      <c r="M96" s="214" t="s">
        <v>32</v>
      </c>
      <c r="N96" s="215" t="s">
        <v>53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1169</v>
      </c>
      <c r="AT96" s="218" t="s">
        <v>149</v>
      </c>
      <c r="AU96" s="218" t="s">
        <v>21</v>
      </c>
      <c r="AY96" s="19" t="s">
        <v>147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90</v>
      </c>
      <c r="BK96" s="219">
        <f>ROUND(I96*H96,2)</f>
        <v>0</v>
      </c>
      <c r="BL96" s="19" t="s">
        <v>1169</v>
      </c>
      <c r="BM96" s="218" t="s">
        <v>1189</v>
      </c>
    </row>
    <row r="97" s="2" customFormat="1">
      <c r="A97" s="41"/>
      <c r="B97" s="42"/>
      <c r="C97" s="43"/>
      <c r="D97" s="220" t="s">
        <v>156</v>
      </c>
      <c r="E97" s="43"/>
      <c r="F97" s="221" t="s">
        <v>1190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156</v>
      </c>
      <c r="AU97" s="19" t="s">
        <v>21</v>
      </c>
    </row>
    <row r="98" s="12" customFormat="1" ht="22.8" customHeight="1">
      <c r="A98" s="12"/>
      <c r="B98" s="191"/>
      <c r="C98" s="192"/>
      <c r="D98" s="193" t="s">
        <v>81</v>
      </c>
      <c r="E98" s="205" t="s">
        <v>1191</v>
      </c>
      <c r="F98" s="205" t="s">
        <v>1192</v>
      </c>
      <c r="G98" s="192"/>
      <c r="H98" s="192"/>
      <c r="I98" s="195"/>
      <c r="J98" s="206">
        <f>BK98</f>
        <v>0</v>
      </c>
      <c r="K98" s="192"/>
      <c r="L98" s="197"/>
      <c r="M98" s="198"/>
      <c r="N98" s="199"/>
      <c r="O98" s="199"/>
      <c r="P98" s="200">
        <f>SUM(P99:P100)</f>
        <v>0</v>
      </c>
      <c r="Q98" s="199"/>
      <c r="R98" s="200">
        <f>SUM(R99:R100)</f>
        <v>0</v>
      </c>
      <c r="S98" s="199"/>
      <c r="T98" s="201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179</v>
      </c>
      <c r="AT98" s="203" t="s">
        <v>81</v>
      </c>
      <c r="AU98" s="203" t="s">
        <v>90</v>
      </c>
      <c r="AY98" s="202" t="s">
        <v>147</v>
      </c>
      <c r="BK98" s="204">
        <f>SUM(BK99:BK100)</f>
        <v>0</v>
      </c>
    </row>
    <row r="99" s="2" customFormat="1" ht="24.15" customHeight="1">
      <c r="A99" s="41"/>
      <c r="B99" s="42"/>
      <c r="C99" s="207" t="s">
        <v>191</v>
      </c>
      <c r="D99" s="207" t="s">
        <v>149</v>
      </c>
      <c r="E99" s="208" t="s">
        <v>1193</v>
      </c>
      <c r="F99" s="209" t="s">
        <v>1194</v>
      </c>
      <c r="G99" s="210" t="s">
        <v>789</v>
      </c>
      <c r="H99" s="211">
        <v>1</v>
      </c>
      <c r="I99" s="212"/>
      <c r="J99" s="213">
        <f>ROUND(I99*H99,2)</f>
        <v>0</v>
      </c>
      <c r="K99" s="209" t="s">
        <v>153</v>
      </c>
      <c r="L99" s="47"/>
      <c r="M99" s="214" t="s">
        <v>32</v>
      </c>
      <c r="N99" s="215" t="s">
        <v>53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1169</v>
      </c>
      <c r="AT99" s="218" t="s">
        <v>149</v>
      </c>
      <c r="AU99" s="218" t="s">
        <v>21</v>
      </c>
      <c r="AY99" s="19" t="s">
        <v>147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90</v>
      </c>
      <c r="BK99" s="219">
        <f>ROUND(I99*H99,2)</f>
        <v>0</v>
      </c>
      <c r="BL99" s="19" t="s">
        <v>1169</v>
      </c>
      <c r="BM99" s="218" t="s">
        <v>1195</v>
      </c>
    </row>
    <row r="100" s="2" customFormat="1">
      <c r="A100" s="41"/>
      <c r="B100" s="42"/>
      <c r="C100" s="43"/>
      <c r="D100" s="220" t="s">
        <v>156</v>
      </c>
      <c r="E100" s="43"/>
      <c r="F100" s="221" t="s">
        <v>1196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156</v>
      </c>
      <c r="AU100" s="19" t="s">
        <v>21</v>
      </c>
    </row>
    <row r="101" s="12" customFormat="1" ht="22.8" customHeight="1">
      <c r="A101" s="12"/>
      <c r="B101" s="191"/>
      <c r="C101" s="192"/>
      <c r="D101" s="193" t="s">
        <v>81</v>
      </c>
      <c r="E101" s="205" t="s">
        <v>1197</v>
      </c>
      <c r="F101" s="205" t="s">
        <v>1198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SUM(P102:P103)</f>
        <v>0</v>
      </c>
      <c r="Q101" s="199"/>
      <c r="R101" s="200">
        <f>SUM(R102:R103)</f>
        <v>0</v>
      </c>
      <c r="S101" s="199"/>
      <c r="T101" s="201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179</v>
      </c>
      <c r="AT101" s="203" t="s">
        <v>81</v>
      </c>
      <c r="AU101" s="203" t="s">
        <v>90</v>
      </c>
      <c r="AY101" s="202" t="s">
        <v>147</v>
      </c>
      <c r="BK101" s="204">
        <f>SUM(BK102:BK103)</f>
        <v>0</v>
      </c>
    </row>
    <row r="102" s="2" customFormat="1" ht="16.5" customHeight="1">
      <c r="A102" s="41"/>
      <c r="B102" s="42"/>
      <c r="C102" s="207" t="s">
        <v>195</v>
      </c>
      <c r="D102" s="207" t="s">
        <v>149</v>
      </c>
      <c r="E102" s="208" t="s">
        <v>1199</v>
      </c>
      <c r="F102" s="209" t="s">
        <v>1200</v>
      </c>
      <c r="G102" s="210" t="s">
        <v>789</v>
      </c>
      <c r="H102" s="211">
        <v>1</v>
      </c>
      <c r="I102" s="212"/>
      <c r="J102" s="213">
        <f>ROUND(I102*H102,2)</f>
        <v>0</v>
      </c>
      <c r="K102" s="209" t="s">
        <v>153</v>
      </c>
      <c r="L102" s="47"/>
      <c r="M102" s="214" t="s">
        <v>32</v>
      </c>
      <c r="N102" s="215" t="s">
        <v>53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1169</v>
      </c>
      <c r="AT102" s="218" t="s">
        <v>149</v>
      </c>
      <c r="AU102" s="218" t="s">
        <v>21</v>
      </c>
      <c r="AY102" s="19" t="s">
        <v>147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90</v>
      </c>
      <c r="BK102" s="219">
        <f>ROUND(I102*H102,2)</f>
        <v>0</v>
      </c>
      <c r="BL102" s="19" t="s">
        <v>1169</v>
      </c>
      <c r="BM102" s="218" t="s">
        <v>1201</v>
      </c>
    </row>
    <row r="103" s="2" customFormat="1">
      <c r="A103" s="41"/>
      <c r="B103" s="42"/>
      <c r="C103" s="43"/>
      <c r="D103" s="220" t="s">
        <v>156</v>
      </c>
      <c r="E103" s="43"/>
      <c r="F103" s="221" t="s">
        <v>1202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156</v>
      </c>
      <c r="AU103" s="19" t="s">
        <v>21</v>
      </c>
    </row>
    <row r="104" s="12" customFormat="1" ht="22.8" customHeight="1">
      <c r="A104" s="12"/>
      <c r="B104" s="191"/>
      <c r="C104" s="192"/>
      <c r="D104" s="193" t="s">
        <v>81</v>
      </c>
      <c r="E104" s="205" t="s">
        <v>1203</v>
      </c>
      <c r="F104" s="205" t="s">
        <v>1204</v>
      </c>
      <c r="G104" s="192"/>
      <c r="H104" s="192"/>
      <c r="I104" s="195"/>
      <c r="J104" s="206">
        <f>BK104</f>
        <v>0</v>
      </c>
      <c r="K104" s="192"/>
      <c r="L104" s="197"/>
      <c r="M104" s="198"/>
      <c r="N104" s="199"/>
      <c r="O104" s="199"/>
      <c r="P104" s="200">
        <f>P105</f>
        <v>0</v>
      </c>
      <c r="Q104" s="199"/>
      <c r="R104" s="200">
        <f>R105</f>
        <v>0</v>
      </c>
      <c r="S104" s="199"/>
      <c r="T104" s="201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179</v>
      </c>
      <c r="AT104" s="203" t="s">
        <v>81</v>
      </c>
      <c r="AU104" s="203" t="s">
        <v>90</v>
      </c>
      <c r="AY104" s="202" t="s">
        <v>147</v>
      </c>
      <c r="BK104" s="204">
        <f>BK105</f>
        <v>0</v>
      </c>
    </row>
    <row r="105" s="2" customFormat="1" ht="16.5" customHeight="1">
      <c r="A105" s="41"/>
      <c r="B105" s="42"/>
      <c r="C105" s="207" t="s">
        <v>198</v>
      </c>
      <c r="D105" s="207" t="s">
        <v>149</v>
      </c>
      <c r="E105" s="208" t="s">
        <v>1205</v>
      </c>
      <c r="F105" s="209" t="s">
        <v>1206</v>
      </c>
      <c r="G105" s="210" t="s">
        <v>789</v>
      </c>
      <c r="H105" s="211">
        <v>1</v>
      </c>
      <c r="I105" s="212"/>
      <c r="J105" s="213">
        <f>ROUND(I105*H105,2)</f>
        <v>0</v>
      </c>
      <c r="K105" s="209" t="s">
        <v>32</v>
      </c>
      <c r="L105" s="47"/>
      <c r="M105" s="283" t="s">
        <v>32</v>
      </c>
      <c r="N105" s="284" t="s">
        <v>53</v>
      </c>
      <c r="O105" s="281"/>
      <c r="P105" s="285">
        <f>O105*H105</f>
        <v>0</v>
      </c>
      <c r="Q105" s="285">
        <v>0</v>
      </c>
      <c r="R105" s="285">
        <f>Q105*H105</f>
        <v>0</v>
      </c>
      <c r="S105" s="285">
        <v>0</v>
      </c>
      <c r="T105" s="28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1169</v>
      </c>
      <c r="AT105" s="218" t="s">
        <v>149</v>
      </c>
      <c r="AU105" s="218" t="s">
        <v>21</v>
      </c>
      <c r="AY105" s="19" t="s">
        <v>147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90</v>
      </c>
      <c r="BK105" s="219">
        <f>ROUND(I105*H105,2)</f>
        <v>0</v>
      </c>
      <c r="BL105" s="19" t="s">
        <v>1169</v>
      </c>
      <c r="BM105" s="218" t="s">
        <v>1207</v>
      </c>
    </row>
    <row r="106" s="2" customFormat="1" ht="6.96" customHeight="1">
      <c r="A106" s="41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47"/>
      <c r="M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</sheetData>
  <sheetProtection sheet="1" autoFilter="0" formatColumns="0" formatRows="0" objects="1" scenarios="1" spinCount="100000" saltValue="NqnPp78oPTlNByLlCCV13IuSps4seZyKcDrCag/YrkrzjtTg6UT0N+d94S83nY85cIkqH1QkdngHgrtkS54SCQ==" hashValue="vipNJ3axP94SRkXdf6Py7e5VXZ2lSwEZhOjA7fyyB6yWflonzYsvNRKiuaCmtfZTsIT6+ifcBHg2BsdJssL5Ow==" algorithmName="SHA-512" password="CC35"/>
  <autoFilter ref="C83:K10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1/012103000"/>
    <hyperlink ref="F91" r:id="rId2" display="https://podminky.urs.cz/item/CS_URS_2022_01/012303000"/>
    <hyperlink ref="F93" r:id="rId3" display="https://podminky.urs.cz/item/CS_URS_2022_01/012403000"/>
    <hyperlink ref="F95" r:id="rId4" display="https://podminky.urs.cz/item/CS_URS_2022_01/013254000"/>
    <hyperlink ref="F97" r:id="rId5" display="https://podminky.urs.cz/item/CS_URS_2022_01/013274000"/>
    <hyperlink ref="F100" r:id="rId6" display="https://podminky.urs.cz/item/CS_URS_2022_01/030001000"/>
    <hyperlink ref="F103" r:id="rId7" display="https://podminky.urs.cz/item/CS_URS_2022_01/04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21</v>
      </c>
    </row>
    <row r="4" s="1" customFormat="1" ht="24.96" customHeight="1">
      <c r="B4" s="22"/>
      <c r="D4" s="133" t="s">
        <v>116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II/203 Vejprnice - Tlučná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117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1208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1. 2. 2022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40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43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45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48</v>
      </c>
      <c r="E30" s="41"/>
      <c r="F30" s="41"/>
      <c r="G30" s="41"/>
      <c r="H30" s="41"/>
      <c r="I30" s="41"/>
      <c r="J30" s="147">
        <f>ROUND(J91,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50</v>
      </c>
      <c r="G32" s="41"/>
      <c r="H32" s="41"/>
      <c r="I32" s="148" t="s">
        <v>49</v>
      </c>
      <c r="J32" s="148" t="s">
        <v>51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52</v>
      </c>
      <c r="E33" s="135" t="s">
        <v>53</v>
      </c>
      <c r="F33" s="150">
        <f>ROUND((SUM(BE91:BE272)),  2)</f>
        <v>0</v>
      </c>
      <c r="G33" s="41"/>
      <c r="H33" s="41"/>
      <c r="I33" s="151">
        <v>0.20999999999999999</v>
      </c>
      <c r="J33" s="150">
        <f>ROUND(((SUM(BE91:BE272))*I33),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54</v>
      </c>
      <c r="F34" s="150">
        <f>ROUND((SUM(BF91:BF272)),  2)</f>
        <v>0</v>
      </c>
      <c r="G34" s="41"/>
      <c r="H34" s="41"/>
      <c r="I34" s="151">
        <v>0.14999999999999999</v>
      </c>
      <c r="J34" s="150">
        <f>ROUND(((SUM(BF91:BF272))*I34),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55</v>
      </c>
      <c r="F35" s="150">
        <f>ROUND((SUM(BG91:BG272)),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56</v>
      </c>
      <c r="F36" s="150">
        <f>ROUND((SUM(BH91:BH272)),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57</v>
      </c>
      <c r="F37" s="150">
        <f>ROUND((SUM(BI91:BI272)),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58</v>
      </c>
      <c r="E39" s="154"/>
      <c r="F39" s="154"/>
      <c r="G39" s="155" t="s">
        <v>59</v>
      </c>
      <c r="H39" s="156" t="s">
        <v>60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II/203 Vejprnice - Tlučná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SKD8704 - SO 501.1 Přeložka VTL plynovodu DN 300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1. 2. 2022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SÚS Plzeňského kraje</v>
      </c>
      <c r="G54" s="43"/>
      <c r="H54" s="43"/>
      <c r="I54" s="34" t="s">
        <v>37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120</v>
      </c>
      <c r="D57" s="165"/>
      <c r="E57" s="165"/>
      <c r="F57" s="165"/>
      <c r="G57" s="165"/>
      <c r="H57" s="165"/>
      <c r="I57" s="165"/>
      <c r="J57" s="166" t="s">
        <v>121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80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122</v>
      </c>
    </row>
    <row r="60" s="9" customFormat="1" ht="24.96" customHeight="1">
      <c r="A60" s="9"/>
      <c r="B60" s="168"/>
      <c r="C60" s="169"/>
      <c r="D60" s="170" t="s">
        <v>123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124</v>
      </c>
      <c r="E61" s="177"/>
      <c r="F61" s="177"/>
      <c r="G61" s="177"/>
      <c r="H61" s="177"/>
      <c r="I61" s="177"/>
      <c r="J61" s="178">
        <f>J93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126</v>
      </c>
      <c r="E62" s="177"/>
      <c r="F62" s="177"/>
      <c r="G62" s="177"/>
      <c r="H62" s="177"/>
      <c r="I62" s="177"/>
      <c r="J62" s="178">
        <f>J157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127</v>
      </c>
      <c r="E63" s="177"/>
      <c r="F63" s="177"/>
      <c r="G63" s="177"/>
      <c r="H63" s="177"/>
      <c r="I63" s="177"/>
      <c r="J63" s="178">
        <f>J165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128</v>
      </c>
      <c r="E64" s="177"/>
      <c r="F64" s="177"/>
      <c r="G64" s="177"/>
      <c r="H64" s="177"/>
      <c r="I64" s="177"/>
      <c r="J64" s="178">
        <f>J176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130</v>
      </c>
      <c r="E65" s="177"/>
      <c r="F65" s="177"/>
      <c r="G65" s="177"/>
      <c r="H65" s="177"/>
      <c r="I65" s="177"/>
      <c r="J65" s="178">
        <f>J191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131</v>
      </c>
      <c r="E66" s="177"/>
      <c r="F66" s="177"/>
      <c r="G66" s="177"/>
      <c r="H66" s="177"/>
      <c r="I66" s="177"/>
      <c r="J66" s="178">
        <f>J202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1209</v>
      </c>
      <c r="E67" s="171"/>
      <c r="F67" s="171"/>
      <c r="G67" s="171"/>
      <c r="H67" s="171"/>
      <c r="I67" s="171"/>
      <c r="J67" s="172">
        <f>J205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1210</v>
      </c>
      <c r="E68" s="177"/>
      <c r="F68" s="177"/>
      <c r="G68" s="177"/>
      <c r="H68" s="177"/>
      <c r="I68" s="177"/>
      <c r="J68" s="178">
        <f>J206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1211</v>
      </c>
      <c r="E69" s="171"/>
      <c r="F69" s="171"/>
      <c r="G69" s="171"/>
      <c r="H69" s="171"/>
      <c r="I69" s="171"/>
      <c r="J69" s="172">
        <f>J215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1212</v>
      </c>
      <c r="E70" s="177"/>
      <c r="F70" s="177"/>
      <c r="G70" s="177"/>
      <c r="H70" s="177"/>
      <c r="I70" s="177"/>
      <c r="J70" s="178">
        <f>J216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1213</v>
      </c>
      <c r="E71" s="177"/>
      <c r="F71" s="177"/>
      <c r="G71" s="177"/>
      <c r="H71" s="177"/>
      <c r="I71" s="177"/>
      <c r="J71" s="178">
        <f>J265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5" t="s">
        <v>132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16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63" t="str">
        <f>E7</f>
        <v>II/203 Vejprnice - Tlučná</v>
      </c>
      <c r="F81" s="34"/>
      <c r="G81" s="34"/>
      <c r="H81" s="34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117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SKD8704 - SO 501.1 Přeložka VTL plynovodu DN 300</v>
      </c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22</v>
      </c>
      <c r="D85" s="43"/>
      <c r="E85" s="43"/>
      <c r="F85" s="29" t="str">
        <f>F12</f>
        <v xml:space="preserve"> </v>
      </c>
      <c r="G85" s="43"/>
      <c r="H85" s="43"/>
      <c r="I85" s="34" t="s">
        <v>24</v>
      </c>
      <c r="J85" s="75" t="str">
        <f>IF(J12="","",J12)</f>
        <v>1. 2. 2022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4" t="s">
        <v>30</v>
      </c>
      <c r="D87" s="43"/>
      <c r="E87" s="43"/>
      <c r="F87" s="29" t="str">
        <f>E15</f>
        <v>SÚS Plzeňského kraje</v>
      </c>
      <c r="G87" s="43"/>
      <c r="H87" s="43"/>
      <c r="I87" s="34" t="s">
        <v>37</v>
      </c>
      <c r="J87" s="39" t="str">
        <f>E21</f>
        <v>Projekční kancelář Ing.Škubalová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4" t="s">
        <v>35</v>
      </c>
      <c r="D88" s="43"/>
      <c r="E88" s="43"/>
      <c r="F88" s="29" t="str">
        <f>IF(E18="","",E18)</f>
        <v>Vyplň údaj</v>
      </c>
      <c r="G88" s="43"/>
      <c r="H88" s="43"/>
      <c r="I88" s="34" t="s">
        <v>42</v>
      </c>
      <c r="J88" s="39" t="str">
        <f>E24</f>
        <v>Straka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0"/>
      <c r="B90" s="181"/>
      <c r="C90" s="182" t="s">
        <v>133</v>
      </c>
      <c r="D90" s="183" t="s">
        <v>67</v>
      </c>
      <c r="E90" s="183" t="s">
        <v>63</v>
      </c>
      <c r="F90" s="183" t="s">
        <v>64</v>
      </c>
      <c r="G90" s="183" t="s">
        <v>134</v>
      </c>
      <c r="H90" s="183" t="s">
        <v>135</v>
      </c>
      <c r="I90" s="183" t="s">
        <v>136</v>
      </c>
      <c r="J90" s="183" t="s">
        <v>121</v>
      </c>
      <c r="K90" s="184" t="s">
        <v>137</v>
      </c>
      <c r="L90" s="185"/>
      <c r="M90" s="95" t="s">
        <v>32</v>
      </c>
      <c r="N90" s="96" t="s">
        <v>52</v>
      </c>
      <c r="O90" s="96" t="s">
        <v>138</v>
      </c>
      <c r="P90" s="96" t="s">
        <v>139</v>
      </c>
      <c r="Q90" s="96" t="s">
        <v>140</v>
      </c>
      <c r="R90" s="96" t="s">
        <v>141</v>
      </c>
      <c r="S90" s="96" t="s">
        <v>142</v>
      </c>
      <c r="T90" s="97" t="s">
        <v>143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1"/>
      <c r="B91" s="42"/>
      <c r="C91" s="102" t="s">
        <v>144</v>
      </c>
      <c r="D91" s="43"/>
      <c r="E91" s="43"/>
      <c r="F91" s="43"/>
      <c r="G91" s="43"/>
      <c r="H91" s="43"/>
      <c r="I91" s="43"/>
      <c r="J91" s="186">
        <f>BK91</f>
        <v>0</v>
      </c>
      <c r="K91" s="43"/>
      <c r="L91" s="47"/>
      <c r="M91" s="98"/>
      <c r="N91" s="187"/>
      <c r="O91" s="99"/>
      <c r="P91" s="188">
        <f>P92+P205+P215</f>
        <v>0</v>
      </c>
      <c r="Q91" s="99"/>
      <c r="R91" s="188">
        <f>R92+R205+R215</f>
        <v>42.281072300000005</v>
      </c>
      <c r="S91" s="99"/>
      <c r="T91" s="189">
        <f>T92+T205+T215</f>
        <v>74.426000000000002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81</v>
      </c>
      <c r="AU91" s="19" t="s">
        <v>122</v>
      </c>
      <c r="BK91" s="190">
        <f>BK92+BK205+BK215</f>
        <v>0</v>
      </c>
    </row>
    <row r="92" s="12" customFormat="1" ht="25.92" customHeight="1">
      <c r="A92" s="12"/>
      <c r="B92" s="191"/>
      <c r="C92" s="192"/>
      <c r="D92" s="193" t="s">
        <v>81</v>
      </c>
      <c r="E92" s="194" t="s">
        <v>145</v>
      </c>
      <c r="F92" s="194" t="s">
        <v>146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P93+P157+P165+P176+P191+P202</f>
        <v>0</v>
      </c>
      <c r="Q92" s="199"/>
      <c r="R92" s="200">
        <f>R93+R157+R165+R176+R191+R202</f>
        <v>33.932940000000002</v>
      </c>
      <c r="S92" s="199"/>
      <c r="T92" s="201">
        <f>T93+T157+T165+T176+T191+T202</f>
        <v>74.426000000000002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90</v>
      </c>
      <c r="AT92" s="203" t="s">
        <v>81</v>
      </c>
      <c r="AU92" s="203" t="s">
        <v>82</v>
      </c>
      <c r="AY92" s="202" t="s">
        <v>147</v>
      </c>
      <c r="BK92" s="204">
        <f>BK93+BK157+BK165+BK176+BK191+BK202</f>
        <v>0</v>
      </c>
    </row>
    <row r="93" s="12" customFormat="1" ht="22.8" customHeight="1">
      <c r="A93" s="12"/>
      <c r="B93" s="191"/>
      <c r="C93" s="192"/>
      <c r="D93" s="193" t="s">
        <v>81</v>
      </c>
      <c r="E93" s="205" t="s">
        <v>90</v>
      </c>
      <c r="F93" s="205" t="s">
        <v>148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SUM(P94:P156)</f>
        <v>0</v>
      </c>
      <c r="Q93" s="199"/>
      <c r="R93" s="200">
        <f>SUM(R94:R156)</f>
        <v>0.33548</v>
      </c>
      <c r="S93" s="199"/>
      <c r="T93" s="201">
        <f>SUM(T94:T156)</f>
        <v>74.426000000000002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90</v>
      </c>
      <c r="AT93" s="203" t="s">
        <v>81</v>
      </c>
      <c r="AU93" s="203" t="s">
        <v>90</v>
      </c>
      <c r="AY93" s="202" t="s">
        <v>147</v>
      </c>
      <c r="BK93" s="204">
        <f>SUM(BK94:BK156)</f>
        <v>0</v>
      </c>
    </row>
    <row r="94" s="2" customFormat="1" ht="44.25" customHeight="1">
      <c r="A94" s="41"/>
      <c r="B94" s="42"/>
      <c r="C94" s="207" t="s">
        <v>90</v>
      </c>
      <c r="D94" s="207" t="s">
        <v>149</v>
      </c>
      <c r="E94" s="208" t="s">
        <v>1214</v>
      </c>
      <c r="F94" s="209" t="s">
        <v>1215</v>
      </c>
      <c r="G94" s="210" t="s">
        <v>152</v>
      </c>
      <c r="H94" s="211">
        <v>27</v>
      </c>
      <c r="I94" s="212"/>
      <c r="J94" s="213">
        <f>ROUND(I94*H94,2)</f>
        <v>0</v>
      </c>
      <c r="K94" s="209" t="s">
        <v>153</v>
      </c>
      <c r="L94" s="47"/>
      <c r="M94" s="214" t="s">
        <v>32</v>
      </c>
      <c r="N94" s="215" t="s">
        <v>53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0.40799999999999997</v>
      </c>
      <c r="T94" s="217">
        <f>S94*H94</f>
        <v>11.016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154</v>
      </c>
      <c r="AT94" s="218" t="s">
        <v>149</v>
      </c>
      <c r="AU94" s="218" t="s">
        <v>21</v>
      </c>
      <c r="AY94" s="19" t="s">
        <v>147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90</v>
      </c>
      <c r="BK94" s="219">
        <f>ROUND(I94*H94,2)</f>
        <v>0</v>
      </c>
      <c r="BL94" s="19" t="s">
        <v>154</v>
      </c>
      <c r="BM94" s="218" t="s">
        <v>1216</v>
      </c>
    </row>
    <row r="95" s="2" customFormat="1">
      <c r="A95" s="41"/>
      <c r="B95" s="42"/>
      <c r="C95" s="43"/>
      <c r="D95" s="220" t="s">
        <v>156</v>
      </c>
      <c r="E95" s="43"/>
      <c r="F95" s="221" t="s">
        <v>1217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156</v>
      </c>
      <c r="AU95" s="19" t="s">
        <v>21</v>
      </c>
    </row>
    <row r="96" s="2" customFormat="1" ht="37.8" customHeight="1">
      <c r="A96" s="41"/>
      <c r="B96" s="42"/>
      <c r="C96" s="207" t="s">
        <v>21</v>
      </c>
      <c r="D96" s="207" t="s">
        <v>149</v>
      </c>
      <c r="E96" s="208" t="s">
        <v>1218</v>
      </c>
      <c r="F96" s="209" t="s">
        <v>1219</v>
      </c>
      <c r="G96" s="210" t="s">
        <v>152</v>
      </c>
      <c r="H96" s="211">
        <v>373</v>
      </c>
      <c r="I96" s="212"/>
      <c r="J96" s="213">
        <f>ROUND(I96*H96,2)</f>
        <v>0</v>
      </c>
      <c r="K96" s="209" t="s">
        <v>153</v>
      </c>
      <c r="L96" s="47"/>
      <c r="M96" s="214" t="s">
        <v>32</v>
      </c>
      <c r="N96" s="215" t="s">
        <v>53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0.17000000000000001</v>
      </c>
      <c r="T96" s="217">
        <f>S96*H96</f>
        <v>63.410000000000004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154</v>
      </c>
      <c r="AT96" s="218" t="s">
        <v>149</v>
      </c>
      <c r="AU96" s="218" t="s">
        <v>21</v>
      </c>
      <c r="AY96" s="19" t="s">
        <v>147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90</v>
      </c>
      <c r="BK96" s="219">
        <f>ROUND(I96*H96,2)</f>
        <v>0</v>
      </c>
      <c r="BL96" s="19" t="s">
        <v>154</v>
      </c>
      <c r="BM96" s="218" t="s">
        <v>1220</v>
      </c>
    </row>
    <row r="97" s="2" customFormat="1">
      <c r="A97" s="41"/>
      <c r="B97" s="42"/>
      <c r="C97" s="43"/>
      <c r="D97" s="220" t="s">
        <v>156</v>
      </c>
      <c r="E97" s="43"/>
      <c r="F97" s="221" t="s">
        <v>1221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156</v>
      </c>
      <c r="AU97" s="19" t="s">
        <v>21</v>
      </c>
    </row>
    <row r="98" s="2" customFormat="1" ht="16.5" customHeight="1">
      <c r="A98" s="41"/>
      <c r="B98" s="42"/>
      <c r="C98" s="207" t="s">
        <v>168</v>
      </c>
      <c r="D98" s="207" t="s">
        <v>149</v>
      </c>
      <c r="E98" s="208" t="s">
        <v>1222</v>
      </c>
      <c r="F98" s="209" t="s">
        <v>1223</v>
      </c>
      <c r="G98" s="210" t="s">
        <v>1224</v>
      </c>
      <c r="H98" s="211">
        <v>240</v>
      </c>
      <c r="I98" s="212"/>
      <c r="J98" s="213">
        <f>ROUND(I98*H98,2)</f>
        <v>0</v>
      </c>
      <c r="K98" s="209" t="s">
        <v>153</v>
      </c>
      <c r="L98" s="47"/>
      <c r="M98" s="214" t="s">
        <v>32</v>
      </c>
      <c r="N98" s="215" t="s">
        <v>53</v>
      </c>
      <c r="O98" s="87"/>
      <c r="P98" s="216">
        <f>O98*H98</f>
        <v>0</v>
      </c>
      <c r="Q98" s="216">
        <v>3.0000000000000001E-05</v>
      </c>
      <c r="R98" s="216">
        <f>Q98*H98</f>
        <v>0.0071999999999999998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154</v>
      </c>
      <c r="AT98" s="218" t="s">
        <v>149</v>
      </c>
      <c r="AU98" s="218" t="s">
        <v>21</v>
      </c>
      <c r="AY98" s="19" t="s">
        <v>147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90</v>
      </c>
      <c r="BK98" s="219">
        <f>ROUND(I98*H98,2)</f>
        <v>0</v>
      </c>
      <c r="BL98" s="19" t="s">
        <v>154</v>
      </c>
      <c r="BM98" s="218" t="s">
        <v>1225</v>
      </c>
    </row>
    <row r="99" s="2" customFormat="1">
      <c r="A99" s="41"/>
      <c r="B99" s="42"/>
      <c r="C99" s="43"/>
      <c r="D99" s="220" t="s">
        <v>156</v>
      </c>
      <c r="E99" s="43"/>
      <c r="F99" s="221" t="s">
        <v>1226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156</v>
      </c>
      <c r="AU99" s="19" t="s">
        <v>21</v>
      </c>
    </row>
    <row r="100" s="2" customFormat="1" ht="24.15" customHeight="1">
      <c r="A100" s="41"/>
      <c r="B100" s="42"/>
      <c r="C100" s="207" t="s">
        <v>154</v>
      </c>
      <c r="D100" s="207" t="s">
        <v>149</v>
      </c>
      <c r="E100" s="208" t="s">
        <v>1227</v>
      </c>
      <c r="F100" s="209" t="s">
        <v>1228</v>
      </c>
      <c r="G100" s="210" t="s">
        <v>1229</v>
      </c>
      <c r="H100" s="211">
        <v>10</v>
      </c>
      <c r="I100" s="212"/>
      <c r="J100" s="213">
        <f>ROUND(I100*H100,2)</f>
        <v>0</v>
      </c>
      <c r="K100" s="209" t="s">
        <v>153</v>
      </c>
      <c r="L100" s="47"/>
      <c r="M100" s="214" t="s">
        <v>32</v>
      </c>
      <c r="N100" s="215" t="s">
        <v>53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154</v>
      </c>
      <c r="AT100" s="218" t="s">
        <v>149</v>
      </c>
      <c r="AU100" s="218" t="s">
        <v>21</v>
      </c>
      <c r="AY100" s="19" t="s">
        <v>147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90</v>
      </c>
      <c r="BK100" s="219">
        <f>ROUND(I100*H100,2)</f>
        <v>0</v>
      </c>
      <c r="BL100" s="19" t="s">
        <v>154</v>
      </c>
      <c r="BM100" s="218" t="s">
        <v>1230</v>
      </c>
    </row>
    <row r="101" s="2" customFormat="1">
      <c r="A101" s="41"/>
      <c r="B101" s="42"/>
      <c r="C101" s="43"/>
      <c r="D101" s="220" t="s">
        <v>156</v>
      </c>
      <c r="E101" s="43"/>
      <c r="F101" s="221" t="s">
        <v>1231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156</v>
      </c>
      <c r="AU101" s="19" t="s">
        <v>21</v>
      </c>
    </row>
    <row r="102" s="2" customFormat="1" ht="24.15" customHeight="1">
      <c r="A102" s="41"/>
      <c r="B102" s="42"/>
      <c r="C102" s="207" t="s">
        <v>179</v>
      </c>
      <c r="D102" s="207" t="s">
        <v>149</v>
      </c>
      <c r="E102" s="208" t="s">
        <v>1232</v>
      </c>
      <c r="F102" s="209" t="s">
        <v>1233</v>
      </c>
      <c r="G102" s="210" t="s">
        <v>152</v>
      </c>
      <c r="H102" s="211">
        <v>72</v>
      </c>
      <c r="I102" s="212"/>
      <c r="J102" s="213">
        <f>ROUND(I102*H102,2)</f>
        <v>0</v>
      </c>
      <c r="K102" s="209" t="s">
        <v>153</v>
      </c>
      <c r="L102" s="47"/>
      <c r="M102" s="214" t="s">
        <v>32</v>
      </c>
      <c r="N102" s="215" t="s">
        <v>53</v>
      </c>
      <c r="O102" s="87"/>
      <c r="P102" s="216">
        <f>O102*H102</f>
        <v>0</v>
      </c>
      <c r="Q102" s="216">
        <v>0.00064000000000000005</v>
      </c>
      <c r="R102" s="216">
        <f>Q102*H102</f>
        <v>0.046080000000000003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154</v>
      </c>
      <c r="AT102" s="218" t="s">
        <v>149</v>
      </c>
      <c r="AU102" s="218" t="s">
        <v>21</v>
      </c>
      <c r="AY102" s="19" t="s">
        <v>147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90</v>
      </c>
      <c r="BK102" s="219">
        <f>ROUND(I102*H102,2)</f>
        <v>0</v>
      </c>
      <c r="BL102" s="19" t="s">
        <v>154</v>
      </c>
      <c r="BM102" s="218" t="s">
        <v>1234</v>
      </c>
    </row>
    <row r="103" s="2" customFormat="1">
      <c r="A103" s="41"/>
      <c r="B103" s="42"/>
      <c r="C103" s="43"/>
      <c r="D103" s="220" t="s">
        <v>156</v>
      </c>
      <c r="E103" s="43"/>
      <c r="F103" s="221" t="s">
        <v>1235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156</v>
      </c>
      <c r="AU103" s="19" t="s">
        <v>21</v>
      </c>
    </row>
    <row r="104" s="13" customFormat="1">
      <c r="A104" s="13"/>
      <c r="B104" s="225"/>
      <c r="C104" s="226"/>
      <c r="D104" s="227" t="s">
        <v>158</v>
      </c>
      <c r="E104" s="228" t="s">
        <v>32</v>
      </c>
      <c r="F104" s="229" t="s">
        <v>1236</v>
      </c>
      <c r="G104" s="226"/>
      <c r="H104" s="230">
        <v>72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158</v>
      </c>
      <c r="AU104" s="236" t="s">
        <v>21</v>
      </c>
      <c r="AV104" s="13" t="s">
        <v>21</v>
      </c>
      <c r="AW104" s="13" t="s">
        <v>41</v>
      </c>
      <c r="AX104" s="13" t="s">
        <v>82</v>
      </c>
      <c r="AY104" s="236" t="s">
        <v>147</v>
      </c>
    </row>
    <row r="105" s="14" customFormat="1">
      <c r="A105" s="14"/>
      <c r="B105" s="237"/>
      <c r="C105" s="238"/>
      <c r="D105" s="227" t="s">
        <v>158</v>
      </c>
      <c r="E105" s="239" t="s">
        <v>32</v>
      </c>
      <c r="F105" s="240" t="s">
        <v>1237</v>
      </c>
      <c r="G105" s="238"/>
      <c r="H105" s="239" t="s">
        <v>32</v>
      </c>
      <c r="I105" s="241"/>
      <c r="J105" s="238"/>
      <c r="K105" s="238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158</v>
      </c>
      <c r="AU105" s="246" t="s">
        <v>21</v>
      </c>
      <c r="AV105" s="14" t="s">
        <v>90</v>
      </c>
      <c r="AW105" s="14" t="s">
        <v>41</v>
      </c>
      <c r="AX105" s="14" t="s">
        <v>82</v>
      </c>
      <c r="AY105" s="246" t="s">
        <v>147</v>
      </c>
    </row>
    <row r="106" s="15" customFormat="1">
      <c r="A106" s="15"/>
      <c r="B106" s="247"/>
      <c r="C106" s="248"/>
      <c r="D106" s="227" t="s">
        <v>158</v>
      </c>
      <c r="E106" s="249" t="s">
        <v>32</v>
      </c>
      <c r="F106" s="250" t="s">
        <v>161</v>
      </c>
      <c r="G106" s="248"/>
      <c r="H106" s="251">
        <v>72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7" t="s">
        <v>158</v>
      </c>
      <c r="AU106" s="257" t="s">
        <v>21</v>
      </c>
      <c r="AV106" s="15" t="s">
        <v>154</v>
      </c>
      <c r="AW106" s="15" t="s">
        <v>41</v>
      </c>
      <c r="AX106" s="15" t="s">
        <v>90</v>
      </c>
      <c r="AY106" s="257" t="s">
        <v>147</v>
      </c>
    </row>
    <row r="107" s="2" customFormat="1" ht="24.15" customHeight="1">
      <c r="A107" s="41"/>
      <c r="B107" s="42"/>
      <c r="C107" s="207" t="s">
        <v>184</v>
      </c>
      <c r="D107" s="207" t="s">
        <v>149</v>
      </c>
      <c r="E107" s="208" t="s">
        <v>1238</v>
      </c>
      <c r="F107" s="209" t="s">
        <v>1239</v>
      </c>
      <c r="G107" s="210" t="s">
        <v>152</v>
      </c>
      <c r="H107" s="211">
        <v>72</v>
      </c>
      <c r="I107" s="212"/>
      <c r="J107" s="213">
        <f>ROUND(I107*H107,2)</f>
        <v>0</v>
      </c>
      <c r="K107" s="209" t="s">
        <v>153</v>
      </c>
      <c r="L107" s="47"/>
      <c r="M107" s="214" t="s">
        <v>32</v>
      </c>
      <c r="N107" s="215" t="s">
        <v>53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154</v>
      </c>
      <c r="AT107" s="218" t="s">
        <v>149</v>
      </c>
      <c r="AU107" s="218" t="s">
        <v>21</v>
      </c>
      <c r="AY107" s="19" t="s">
        <v>147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90</v>
      </c>
      <c r="BK107" s="219">
        <f>ROUND(I107*H107,2)</f>
        <v>0</v>
      </c>
      <c r="BL107" s="19" t="s">
        <v>154</v>
      </c>
      <c r="BM107" s="218" t="s">
        <v>1240</v>
      </c>
    </row>
    <row r="108" s="2" customFormat="1">
      <c r="A108" s="41"/>
      <c r="B108" s="42"/>
      <c r="C108" s="43"/>
      <c r="D108" s="220" t="s">
        <v>156</v>
      </c>
      <c r="E108" s="43"/>
      <c r="F108" s="221" t="s">
        <v>1241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156</v>
      </c>
      <c r="AU108" s="19" t="s">
        <v>21</v>
      </c>
    </row>
    <row r="109" s="2" customFormat="1" ht="16.5" customHeight="1">
      <c r="A109" s="41"/>
      <c r="B109" s="42"/>
      <c r="C109" s="207" t="s">
        <v>191</v>
      </c>
      <c r="D109" s="207" t="s">
        <v>149</v>
      </c>
      <c r="E109" s="208" t="s">
        <v>1242</v>
      </c>
      <c r="F109" s="209" t="s">
        <v>1243</v>
      </c>
      <c r="G109" s="210" t="s">
        <v>206</v>
      </c>
      <c r="H109" s="211">
        <v>170</v>
      </c>
      <c r="I109" s="212"/>
      <c r="J109" s="213">
        <f>ROUND(I109*H109,2)</f>
        <v>0</v>
      </c>
      <c r="K109" s="209" t="s">
        <v>153</v>
      </c>
      <c r="L109" s="47"/>
      <c r="M109" s="214" t="s">
        <v>32</v>
      </c>
      <c r="N109" s="215" t="s">
        <v>53</v>
      </c>
      <c r="O109" s="87"/>
      <c r="P109" s="216">
        <f>O109*H109</f>
        <v>0</v>
      </c>
      <c r="Q109" s="216">
        <v>0.00055999999999999995</v>
      </c>
      <c r="R109" s="216">
        <f>Q109*H109</f>
        <v>0.095199999999999993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154</v>
      </c>
      <c r="AT109" s="218" t="s">
        <v>149</v>
      </c>
      <c r="AU109" s="218" t="s">
        <v>21</v>
      </c>
      <c r="AY109" s="19" t="s">
        <v>147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90</v>
      </c>
      <c r="BK109" s="219">
        <f>ROUND(I109*H109,2)</f>
        <v>0</v>
      </c>
      <c r="BL109" s="19" t="s">
        <v>154</v>
      </c>
      <c r="BM109" s="218" t="s">
        <v>1244</v>
      </c>
    </row>
    <row r="110" s="2" customFormat="1">
      <c r="A110" s="41"/>
      <c r="B110" s="42"/>
      <c r="C110" s="43"/>
      <c r="D110" s="220" t="s">
        <v>156</v>
      </c>
      <c r="E110" s="43"/>
      <c r="F110" s="221" t="s">
        <v>1245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156</v>
      </c>
      <c r="AU110" s="19" t="s">
        <v>21</v>
      </c>
    </row>
    <row r="111" s="2" customFormat="1" ht="16.5" customHeight="1">
      <c r="A111" s="41"/>
      <c r="B111" s="42"/>
      <c r="C111" s="207" t="s">
        <v>195</v>
      </c>
      <c r="D111" s="207" t="s">
        <v>149</v>
      </c>
      <c r="E111" s="208" t="s">
        <v>1246</v>
      </c>
      <c r="F111" s="209" t="s">
        <v>1247</v>
      </c>
      <c r="G111" s="210" t="s">
        <v>206</v>
      </c>
      <c r="H111" s="211">
        <v>170</v>
      </c>
      <c r="I111" s="212"/>
      <c r="J111" s="213">
        <f>ROUND(I111*H111,2)</f>
        <v>0</v>
      </c>
      <c r="K111" s="209" t="s">
        <v>153</v>
      </c>
      <c r="L111" s="47"/>
      <c r="M111" s="214" t="s">
        <v>32</v>
      </c>
      <c r="N111" s="215" t="s">
        <v>53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154</v>
      </c>
      <c r="AT111" s="218" t="s">
        <v>149</v>
      </c>
      <c r="AU111" s="218" t="s">
        <v>21</v>
      </c>
      <c r="AY111" s="19" t="s">
        <v>147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90</v>
      </c>
      <c r="BK111" s="219">
        <f>ROUND(I111*H111,2)</f>
        <v>0</v>
      </c>
      <c r="BL111" s="19" t="s">
        <v>154</v>
      </c>
      <c r="BM111" s="218" t="s">
        <v>1248</v>
      </c>
    </row>
    <row r="112" s="2" customFormat="1">
      <c r="A112" s="41"/>
      <c r="B112" s="42"/>
      <c r="C112" s="43"/>
      <c r="D112" s="220" t="s">
        <v>156</v>
      </c>
      <c r="E112" s="43"/>
      <c r="F112" s="221" t="s">
        <v>1249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156</v>
      </c>
      <c r="AU112" s="19" t="s">
        <v>21</v>
      </c>
    </row>
    <row r="113" s="2" customFormat="1" ht="24.15" customHeight="1">
      <c r="A113" s="41"/>
      <c r="B113" s="42"/>
      <c r="C113" s="207" t="s">
        <v>198</v>
      </c>
      <c r="D113" s="207" t="s">
        <v>149</v>
      </c>
      <c r="E113" s="208" t="s">
        <v>1250</v>
      </c>
      <c r="F113" s="209" t="s">
        <v>1251</v>
      </c>
      <c r="G113" s="210" t="s">
        <v>219</v>
      </c>
      <c r="H113" s="211">
        <v>27.681000000000001</v>
      </c>
      <c r="I113" s="212"/>
      <c r="J113" s="213">
        <f>ROUND(I113*H113,2)</f>
        <v>0</v>
      </c>
      <c r="K113" s="209" t="s">
        <v>153</v>
      </c>
      <c r="L113" s="47"/>
      <c r="M113" s="214" t="s">
        <v>32</v>
      </c>
      <c r="N113" s="215" t="s">
        <v>53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154</v>
      </c>
      <c r="AT113" s="218" t="s">
        <v>149</v>
      </c>
      <c r="AU113" s="218" t="s">
        <v>21</v>
      </c>
      <c r="AY113" s="19" t="s">
        <v>147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90</v>
      </c>
      <c r="BK113" s="219">
        <f>ROUND(I113*H113,2)</f>
        <v>0</v>
      </c>
      <c r="BL113" s="19" t="s">
        <v>154</v>
      </c>
      <c r="BM113" s="218" t="s">
        <v>1252</v>
      </c>
    </row>
    <row r="114" s="2" customFormat="1">
      <c r="A114" s="41"/>
      <c r="B114" s="42"/>
      <c r="C114" s="43"/>
      <c r="D114" s="220" t="s">
        <v>156</v>
      </c>
      <c r="E114" s="43"/>
      <c r="F114" s="221" t="s">
        <v>1253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156</v>
      </c>
      <c r="AU114" s="19" t="s">
        <v>21</v>
      </c>
    </row>
    <row r="115" s="13" customFormat="1">
      <c r="A115" s="13"/>
      <c r="B115" s="225"/>
      <c r="C115" s="226"/>
      <c r="D115" s="227" t="s">
        <v>158</v>
      </c>
      <c r="E115" s="228" t="s">
        <v>32</v>
      </c>
      <c r="F115" s="229" t="s">
        <v>1254</v>
      </c>
      <c r="G115" s="226"/>
      <c r="H115" s="230">
        <v>27.681000000000001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158</v>
      </c>
      <c r="AU115" s="236" t="s">
        <v>21</v>
      </c>
      <c r="AV115" s="13" t="s">
        <v>21</v>
      </c>
      <c r="AW115" s="13" t="s">
        <v>41</v>
      </c>
      <c r="AX115" s="13" t="s">
        <v>82</v>
      </c>
      <c r="AY115" s="236" t="s">
        <v>147</v>
      </c>
    </row>
    <row r="116" s="15" customFormat="1">
      <c r="A116" s="15"/>
      <c r="B116" s="247"/>
      <c r="C116" s="248"/>
      <c r="D116" s="227" t="s">
        <v>158</v>
      </c>
      <c r="E116" s="249" t="s">
        <v>32</v>
      </c>
      <c r="F116" s="250" t="s">
        <v>161</v>
      </c>
      <c r="G116" s="248"/>
      <c r="H116" s="251">
        <v>27.681000000000001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7" t="s">
        <v>158</v>
      </c>
      <c r="AU116" s="257" t="s">
        <v>21</v>
      </c>
      <c r="AV116" s="15" t="s">
        <v>154</v>
      </c>
      <c r="AW116" s="15" t="s">
        <v>41</v>
      </c>
      <c r="AX116" s="15" t="s">
        <v>90</v>
      </c>
      <c r="AY116" s="257" t="s">
        <v>147</v>
      </c>
    </row>
    <row r="117" s="2" customFormat="1" ht="24.15" customHeight="1">
      <c r="A117" s="41"/>
      <c r="B117" s="42"/>
      <c r="C117" s="207" t="s">
        <v>203</v>
      </c>
      <c r="D117" s="207" t="s">
        <v>149</v>
      </c>
      <c r="E117" s="208" t="s">
        <v>1255</v>
      </c>
      <c r="F117" s="209" t="s">
        <v>1256</v>
      </c>
      <c r="G117" s="210" t="s">
        <v>219</v>
      </c>
      <c r="H117" s="211">
        <v>103.806</v>
      </c>
      <c r="I117" s="212"/>
      <c r="J117" s="213">
        <f>ROUND(I117*H117,2)</f>
        <v>0</v>
      </c>
      <c r="K117" s="209" t="s">
        <v>153</v>
      </c>
      <c r="L117" s="47"/>
      <c r="M117" s="214" t="s">
        <v>32</v>
      </c>
      <c r="N117" s="215" t="s">
        <v>53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154</v>
      </c>
      <c r="AT117" s="218" t="s">
        <v>149</v>
      </c>
      <c r="AU117" s="218" t="s">
        <v>21</v>
      </c>
      <c r="AY117" s="19" t="s">
        <v>147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90</v>
      </c>
      <c r="BK117" s="219">
        <f>ROUND(I117*H117,2)</f>
        <v>0</v>
      </c>
      <c r="BL117" s="19" t="s">
        <v>154</v>
      </c>
      <c r="BM117" s="218" t="s">
        <v>1257</v>
      </c>
    </row>
    <row r="118" s="2" customFormat="1">
      <c r="A118" s="41"/>
      <c r="B118" s="42"/>
      <c r="C118" s="43"/>
      <c r="D118" s="220" t="s">
        <v>156</v>
      </c>
      <c r="E118" s="43"/>
      <c r="F118" s="221" t="s">
        <v>1258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156</v>
      </c>
      <c r="AU118" s="19" t="s">
        <v>21</v>
      </c>
    </row>
    <row r="119" s="13" customFormat="1">
      <c r="A119" s="13"/>
      <c r="B119" s="225"/>
      <c r="C119" s="226"/>
      <c r="D119" s="227" t="s">
        <v>158</v>
      </c>
      <c r="E119" s="228" t="s">
        <v>32</v>
      </c>
      <c r="F119" s="229" t="s">
        <v>1259</v>
      </c>
      <c r="G119" s="226"/>
      <c r="H119" s="230">
        <v>103.806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158</v>
      </c>
      <c r="AU119" s="236" t="s">
        <v>21</v>
      </c>
      <c r="AV119" s="13" t="s">
        <v>21</v>
      </c>
      <c r="AW119" s="13" t="s">
        <v>41</v>
      </c>
      <c r="AX119" s="13" t="s">
        <v>82</v>
      </c>
      <c r="AY119" s="236" t="s">
        <v>147</v>
      </c>
    </row>
    <row r="120" s="15" customFormat="1">
      <c r="A120" s="15"/>
      <c r="B120" s="247"/>
      <c r="C120" s="248"/>
      <c r="D120" s="227" t="s">
        <v>158</v>
      </c>
      <c r="E120" s="249" t="s">
        <v>32</v>
      </c>
      <c r="F120" s="250" t="s">
        <v>161</v>
      </c>
      <c r="G120" s="248"/>
      <c r="H120" s="251">
        <v>103.806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7" t="s">
        <v>158</v>
      </c>
      <c r="AU120" s="257" t="s">
        <v>21</v>
      </c>
      <c r="AV120" s="15" t="s">
        <v>154</v>
      </c>
      <c r="AW120" s="15" t="s">
        <v>41</v>
      </c>
      <c r="AX120" s="15" t="s">
        <v>90</v>
      </c>
      <c r="AY120" s="257" t="s">
        <v>147</v>
      </c>
    </row>
    <row r="121" s="2" customFormat="1" ht="24.15" customHeight="1">
      <c r="A121" s="41"/>
      <c r="B121" s="42"/>
      <c r="C121" s="207" t="s">
        <v>210</v>
      </c>
      <c r="D121" s="207" t="s">
        <v>149</v>
      </c>
      <c r="E121" s="208" t="s">
        <v>1260</v>
      </c>
      <c r="F121" s="209" t="s">
        <v>1261</v>
      </c>
      <c r="G121" s="210" t="s">
        <v>219</v>
      </c>
      <c r="H121" s="211">
        <v>27.68</v>
      </c>
      <c r="I121" s="212"/>
      <c r="J121" s="213">
        <f>ROUND(I121*H121,2)</f>
        <v>0</v>
      </c>
      <c r="K121" s="209" t="s">
        <v>153</v>
      </c>
      <c r="L121" s="47"/>
      <c r="M121" s="214" t="s">
        <v>32</v>
      </c>
      <c r="N121" s="215" t="s">
        <v>53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154</v>
      </c>
      <c r="AT121" s="218" t="s">
        <v>149</v>
      </c>
      <c r="AU121" s="218" t="s">
        <v>21</v>
      </c>
      <c r="AY121" s="19" t="s">
        <v>147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90</v>
      </c>
      <c r="BK121" s="219">
        <f>ROUND(I121*H121,2)</f>
        <v>0</v>
      </c>
      <c r="BL121" s="19" t="s">
        <v>154</v>
      </c>
      <c r="BM121" s="218" t="s">
        <v>1262</v>
      </c>
    </row>
    <row r="122" s="2" customFormat="1">
      <c r="A122" s="41"/>
      <c r="B122" s="42"/>
      <c r="C122" s="43"/>
      <c r="D122" s="220" t="s">
        <v>156</v>
      </c>
      <c r="E122" s="43"/>
      <c r="F122" s="221" t="s">
        <v>1263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156</v>
      </c>
      <c r="AU122" s="19" t="s">
        <v>21</v>
      </c>
    </row>
    <row r="123" s="2" customFormat="1" ht="24.15" customHeight="1">
      <c r="A123" s="41"/>
      <c r="B123" s="42"/>
      <c r="C123" s="207" t="s">
        <v>216</v>
      </c>
      <c r="D123" s="207" t="s">
        <v>149</v>
      </c>
      <c r="E123" s="208" t="s">
        <v>1264</v>
      </c>
      <c r="F123" s="209" t="s">
        <v>1265</v>
      </c>
      <c r="G123" s="210" t="s">
        <v>219</v>
      </c>
      <c r="H123" s="211">
        <v>103.81</v>
      </c>
      <c r="I123" s="212"/>
      <c r="J123" s="213">
        <f>ROUND(I123*H123,2)</f>
        <v>0</v>
      </c>
      <c r="K123" s="209" t="s">
        <v>153</v>
      </c>
      <c r="L123" s="47"/>
      <c r="M123" s="214" t="s">
        <v>32</v>
      </c>
      <c r="N123" s="215" t="s">
        <v>53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154</v>
      </c>
      <c r="AT123" s="218" t="s">
        <v>149</v>
      </c>
      <c r="AU123" s="218" t="s">
        <v>21</v>
      </c>
      <c r="AY123" s="19" t="s">
        <v>147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90</v>
      </c>
      <c r="BK123" s="219">
        <f>ROUND(I123*H123,2)</f>
        <v>0</v>
      </c>
      <c r="BL123" s="19" t="s">
        <v>154</v>
      </c>
      <c r="BM123" s="218" t="s">
        <v>1266</v>
      </c>
    </row>
    <row r="124" s="2" customFormat="1">
      <c r="A124" s="41"/>
      <c r="B124" s="42"/>
      <c r="C124" s="43"/>
      <c r="D124" s="220" t="s">
        <v>156</v>
      </c>
      <c r="E124" s="43"/>
      <c r="F124" s="221" t="s">
        <v>1267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156</v>
      </c>
      <c r="AU124" s="19" t="s">
        <v>21</v>
      </c>
    </row>
    <row r="125" s="2" customFormat="1" ht="24.15" customHeight="1">
      <c r="A125" s="41"/>
      <c r="B125" s="42"/>
      <c r="C125" s="207" t="s">
        <v>223</v>
      </c>
      <c r="D125" s="207" t="s">
        <v>149</v>
      </c>
      <c r="E125" s="208" t="s">
        <v>253</v>
      </c>
      <c r="F125" s="209" t="s">
        <v>254</v>
      </c>
      <c r="G125" s="210" t="s">
        <v>219</v>
      </c>
      <c r="H125" s="211">
        <v>153.84</v>
      </c>
      <c r="I125" s="212"/>
      <c r="J125" s="213">
        <f>ROUND(I125*H125,2)</f>
        <v>0</v>
      </c>
      <c r="K125" s="209" t="s">
        <v>153</v>
      </c>
      <c r="L125" s="47"/>
      <c r="M125" s="214" t="s">
        <v>32</v>
      </c>
      <c r="N125" s="215" t="s">
        <v>53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154</v>
      </c>
      <c r="AT125" s="218" t="s">
        <v>149</v>
      </c>
      <c r="AU125" s="218" t="s">
        <v>21</v>
      </c>
      <c r="AY125" s="19" t="s">
        <v>147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90</v>
      </c>
      <c r="BK125" s="219">
        <f>ROUND(I125*H125,2)</f>
        <v>0</v>
      </c>
      <c r="BL125" s="19" t="s">
        <v>154</v>
      </c>
      <c r="BM125" s="218" t="s">
        <v>1268</v>
      </c>
    </row>
    <row r="126" s="2" customFormat="1">
      <c r="A126" s="41"/>
      <c r="B126" s="42"/>
      <c r="C126" s="43"/>
      <c r="D126" s="220" t="s">
        <v>156</v>
      </c>
      <c r="E126" s="43"/>
      <c r="F126" s="221" t="s">
        <v>256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156</v>
      </c>
      <c r="AU126" s="19" t="s">
        <v>21</v>
      </c>
    </row>
    <row r="127" s="13" customFormat="1">
      <c r="A127" s="13"/>
      <c r="B127" s="225"/>
      <c r="C127" s="226"/>
      <c r="D127" s="227" t="s">
        <v>158</v>
      </c>
      <c r="E127" s="228" t="s">
        <v>32</v>
      </c>
      <c r="F127" s="229" t="s">
        <v>1269</v>
      </c>
      <c r="G127" s="226"/>
      <c r="H127" s="230">
        <v>32.640000000000001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158</v>
      </c>
      <c r="AU127" s="236" t="s">
        <v>21</v>
      </c>
      <c r="AV127" s="13" t="s">
        <v>21</v>
      </c>
      <c r="AW127" s="13" t="s">
        <v>41</v>
      </c>
      <c r="AX127" s="13" t="s">
        <v>82</v>
      </c>
      <c r="AY127" s="236" t="s">
        <v>147</v>
      </c>
    </row>
    <row r="128" s="13" customFormat="1">
      <c r="A128" s="13"/>
      <c r="B128" s="225"/>
      <c r="C128" s="226"/>
      <c r="D128" s="227" t="s">
        <v>158</v>
      </c>
      <c r="E128" s="228" t="s">
        <v>32</v>
      </c>
      <c r="F128" s="229" t="s">
        <v>1270</v>
      </c>
      <c r="G128" s="226"/>
      <c r="H128" s="230">
        <v>43.200000000000003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158</v>
      </c>
      <c r="AU128" s="236" t="s">
        <v>21</v>
      </c>
      <c r="AV128" s="13" t="s">
        <v>21</v>
      </c>
      <c r="AW128" s="13" t="s">
        <v>41</v>
      </c>
      <c r="AX128" s="13" t="s">
        <v>82</v>
      </c>
      <c r="AY128" s="236" t="s">
        <v>147</v>
      </c>
    </row>
    <row r="129" s="13" customFormat="1">
      <c r="A129" s="13"/>
      <c r="B129" s="225"/>
      <c r="C129" s="226"/>
      <c r="D129" s="227" t="s">
        <v>158</v>
      </c>
      <c r="E129" s="228" t="s">
        <v>32</v>
      </c>
      <c r="F129" s="229" t="s">
        <v>1271</v>
      </c>
      <c r="G129" s="226"/>
      <c r="H129" s="230">
        <v>78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158</v>
      </c>
      <c r="AU129" s="236" t="s">
        <v>21</v>
      </c>
      <c r="AV129" s="13" t="s">
        <v>21</v>
      </c>
      <c r="AW129" s="13" t="s">
        <v>41</v>
      </c>
      <c r="AX129" s="13" t="s">
        <v>82</v>
      </c>
      <c r="AY129" s="236" t="s">
        <v>147</v>
      </c>
    </row>
    <row r="130" s="15" customFormat="1">
      <c r="A130" s="15"/>
      <c r="B130" s="247"/>
      <c r="C130" s="248"/>
      <c r="D130" s="227" t="s">
        <v>158</v>
      </c>
      <c r="E130" s="249" t="s">
        <v>32</v>
      </c>
      <c r="F130" s="250" t="s">
        <v>161</v>
      </c>
      <c r="G130" s="248"/>
      <c r="H130" s="251">
        <v>153.84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7" t="s">
        <v>158</v>
      </c>
      <c r="AU130" s="257" t="s">
        <v>21</v>
      </c>
      <c r="AV130" s="15" t="s">
        <v>154</v>
      </c>
      <c r="AW130" s="15" t="s">
        <v>41</v>
      </c>
      <c r="AX130" s="15" t="s">
        <v>90</v>
      </c>
      <c r="AY130" s="257" t="s">
        <v>147</v>
      </c>
    </row>
    <row r="131" s="2" customFormat="1" ht="24.15" customHeight="1">
      <c r="A131" s="41"/>
      <c r="B131" s="42"/>
      <c r="C131" s="207" t="s">
        <v>235</v>
      </c>
      <c r="D131" s="207" t="s">
        <v>149</v>
      </c>
      <c r="E131" s="208" t="s">
        <v>1272</v>
      </c>
      <c r="F131" s="209" t="s">
        <v>1273</v>
      </c>
      <c r="G131" s="210" t="s">
        <v>206</v>
      </c>
      <c r="H131" s="211">
        <v>17</v>
      </c>
      <c r="I131" s="212"/>
      <c r="J131" s="213">
        <f>ROUND(I131*H131,2)</f>
        <v>0</v>
      </c>
      <c r="K131" s="209" t="s">
        <v>153</v>
      </c>
      <c r="L131" s="47"/>
      <c r="M131" s="214" t="s">
        <v>32</v>
      </c>
      <c r="N131" s="215" t="s">
        <v>53</v>
      </c>
      <c r="O131" s="87"/>
      <c r="P131" s="216">
        <f>O131*H131</f>
        <v>0</v>
      </c>
      <c r="Q131" s="216">
        <v>0.010999999999999999</v>
      </c>
      <c r="R131" s="216">
        <f>Q131*H131</f>
        <v>0.187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154</v>
      </c>
      <c r="AT131" s="218" t="s">
        <v>149</v>
      </c>
      <c r="AU131" s="218" t="s">
        <v>21</v>
      </c>
      <c r="AY131" s="19" t="s">
        <v>147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90</v>
      </c>
      <c r="BK131" s="219">
        <f>ROUND(I131*H131,2)</f>
        <v>0</v>
      </c>
      <c r="BL131" s="19" t="s">
        <v>154</v>
      </c>
      <c r="BM131" s="218" t="s">
        <v>1274</v>
      </c>
    </row>
    <row r="132" s="2" customFormat="1">
      <c r="A132" s="41"/>
      <c r="B132" s="42"/>
      <c r="C132" s="43"/>
      <c r="D132" s="220" t="s">
        <v>156</v>
      </c>
      <c r="E132" s="43"/>
      <c r="F132" s="221" t="s">
        <v>1275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156</v>
      </c>
      <c r="AU132" s="19" t="s">
        <v>21</v>
      </c>
    </row>
    <row r="133" s="2" customFormat="1" ht="37.8" customHeight="1">
      <c r="A133" s="41"/>
      <c r="B133" s="42"/>
      <c r="C133" s="207" t="s">
        <v>8</v>
      </c>
      <c r="D133" s="207" t="s">
        <v>149</v>
      </c>
      <c r="E133" s="208" t="s">
        <v>1276</v>
      </c>
      <c r="F133" s="209" t="s">
        <v>1277</v>
      </c>
      <c r="G133" s="210" t="s">
        <v>219</v>
      </c>
      <c r="H133" s="211">
        <v>9.1639999999999997</v>
      </c>
      <c r="I133" s="212"/>
      <c r="J133" s="213">
        <f>ROUND(I133*H133,2)</f>
        <v>0</v>
      </c>
      <c r="K133" s="209" t="s">
        <v>153</v>
      </c>
      <c r="L133" s="47"/>
      <c r="M133" s="214" t="s">
        <v>32</v>
      </c>
      <c r="N133" s="215" t="s">
        <v>53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154</v>
      </c>
      <c r="AT133" s="218" t="s">
        <v>149</v>
      </c>
      <c r="AU133" s="218" t="s">
        <v>21</v>
      </c>
      <c r="AY133" s="19" t="s">
        <v>147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90</v>
      </c>
      <c r="BK133" s="219">
        <f>ROUND(I133*H133,2)</f>
        <v>0</v>
      </c>
      <c r="BL133" s="19" t="s">
        <v>154</v>
      </c>
      <c r="BM133" s="218" t="s">
        <v>1278</v>
      </c>
    </row>
    <row r="134" s="2" customFormat="1">
      <c r="A134" s="41"/>
      <c r="B134" s="42"/>
      <c r="C134" s="43"/>
      <c r="D134" s="220" t="s">
        <v>156</v>
      </c>
      <c r="E134" s="43"/>
      <c r="F134" s="221" t="s">
        <v>1279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156</v>
      </c>
      <c r="AU134" s="19" t="s">
        <v>21</v>
      </c>
    </row>
    <row r="135" s="13" customFormat="1">
      <c r="A135" s="13"/>
      <c r="B135" s="225"/>
      <c r="C135" s="226"/>
      <c r="D135" s="227" t="s">
        <v>158</v>
      </c>
      <c r="E135" s="228" t="s">
        <v>32</v>
      </c>
      <c r="F135" s="229" t="s">
        <v>1280</v>
      </c>
      <c r="G135" s="226"/>
      <c r="H135" s="230">
        <v>9.1639999999999997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158</v>
      </c>
      <c r="AU135" s="236" t="s">
        <v>21</v>
      </c>
      <c r="AV135" s="13" t="s">
        <v>21</v>
      </c>
      <c r="AW135" s="13" t="s">
        <v>41</v>
      </c>
      <c r="AX135" s="13" t="s">
        <v>82</v>
      </c>
      <c r="AY135" s="236" t="s">
        <v>147</v>
      </c>
    </row>
    <row r="136" s="15" customFormat="1">
      <c r="A136" s="15"/>
      <c r="B136" s="247"/>
      <c r="C136" s="248"/>
      <c r="D136" s="227" t="s">
        <v>158</v>
      </c>
      <c r="E136" s="249" t="s">
        <v>32</v>
      </c>
      <c r="F136" s="250" t="s">
        <v>161</v>
      </c>
      <c r="G136" s="248"/>
      <c r="H136" s="251">
        <v>9.1639999999999997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7" t="s">
        <v>158</v>
      </c>
      <c r="AU136" s="257" t="s">
        <v>21</v>
      </c>
      <c r="AV136" s="15" t="s">
        <v>154</v>
      </c>
      <c r="AW136" s="15" t="s">
        <v>41</v>
      </c>
      <c r="AX136" s="15" t="s">
        <v>90</v>
      </c>
      <c r="AY136" s="257" t="s">
        <v>147</v>
      </c>
    </row>
    <row r="137" s="2" customFormat="1" ht="24.15" customHeight="1">
      <c r="A137" s="41"/>
      <c r="B137" s="42"/>
      <c r="C137" s="207" t="s">
        <v>252</v>
      </c>
      <c r="D137" s="207" t="s">
        <v>149</v>
      </c>
      <c r="E137" s="208" t="s">
        <v>303</v>
      </c>
      <c r="F137" s="209" t="s">
        <v>304</v>
      </c>
      <c r="G137" s="210" t="s">
        <v>299</v>
      </c>
      <c r="H137" s="211">
        <v>16.495000000000001</v>
      </c>
      <c r="I137" s="212"/>
      <c r="J137" s="213">
        <f>ROUND(I137*H137,2)</f>
        <v>0</v>
      </c>
      <c r="K137" s="209" t="s">
        <v>153</v>
      </c>
      <c r="L137" s="47"/>
      <c r="M137" s="214" t="s">
        <v>32</v>
      </c>
      <c r="N137" s="215" t="s">
        <v>53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154</v>
      </c>
      <c r="AT137" s="218" t="s">
        <v>149</v>
      </c>
      <c r="AU137" s="218" t="s">
        <v>21</v>
      </c>
      <c r="AY137" s="19" t="s">
        <v>147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90</v>
      </c>
      <c r="BK137" s="219">
        <f>ROUND(I137*H137,2)</f>
        <v>0</v>
      </c>
      <c r="BL137" s="19" t="s">
        <v>154</v>
      </c>
      <c r="BM137" s="218" t="s">
        <v>1281</v>
      </c>
    </row>
    <row r="138" s="2" customFormat="1">
      <c r="A138" s="41"/>
      <c r="B138" s="42"/>
      <c r="C138" s="43"/>
      <c r="D138" s="220" t="s">
        <v>156</v>
      </c>
      <c r="E138" s="43"/>
      <c r="F138" s="221" t="s">
        <v>306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156</v>
      </c>
      <c r="AU138" s="19" t="s">
        <v>21</v>
      </c>
    </row>
    <row r="139" s="13" customFormat="1">
      <c r="A139" s="13"/>
      <c r="B139" s="225"/>
      <c r="C139" s="226"/>
      <c r="D139" s="227" t="s">
        <v>158</v>
      </c>
      <c r="E139" s="228" t="s">
        <v>32</v>
      </c>
      <c r="F139" s="229" t="s">
        <v>1282</v>
      </c>
      <c r="G139" s="226"/>
      <c r="H139" s="230">
        <v>16.495000000000001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158</v>
      </c>
      <c r="AU139" s="236" t="s">
        <v>21</v>
      </c>
      <c r="AV139" s="13" t="s">
        <v>21</v>
      </c>
      <c r="AW139" s="13" t="s">
        <v>41</v>
      </c>
      <c r="AX139" s="13" t="s">
        <v>82</v>
      </c>
      <c r="AY139" s="236" t="s">
        <v>147</v>
      </c>
    </row>
    <row r="140" s="15" customFormat="1">
      <c r="A140" s="15"/>
      <c r="B140" s="247"/>
      <c r="C140" s="248"/>
      <c r="D140" s="227" t="s">
        <v>158</v>
      </c>
      <c r="E140" s="249" t="s">
        <v>32</v>
      </c>
      <c r="F140" s="250" t="s">
        <v>161</v>
      </c>
      <c r="G140" s="248"/>
      <c r="H140" s="251">
        <v>16.495000000000001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7" t="s">
        <v>158</v>
      </c>
      <c r="AU140" s="257" t="s">
        <v>21</v>
      </c>
      <c r="AV140" s="15" t="s">
        <v>154</v>
      </c>
      <c r="AW140" s="15" t="s">
        <v>41</v>
      </c>
      <c r="AX140" s="15" t="s">
        <v>90</v>
      </c>
      <c r="AY140" s="257" t="s">
        <v>147</v>
      </c>
    </row>
    <row r="141" s="2" customFormat="1" ht="24.15" customHeight="1">
      <c r="A141" s="41"/>
      <c r="B141" s="42"/>
      <c r="C141" s="207" t="s">
        <v>259</v>
      </c>
      <c r="D141" s="207" t="s">
        <v>149</v>
      </c>
      <c r="E141" s="208" t="s">
        <v>309</v>
      </c>
      <c r="F141" s="209" t="s">
        <v>310</v>
      </c>
      <c r="G141" s="210" t="s">
        <v>219</v>
      </c>
      <c r="H141" s="211">
        <v>9.1639999999999997</v>
      </c>
      <c r="I141" s="212"/>
      <c r="J141" s="213">
        <f>ROUND(I141*H141,2)</f>
        <v>0</v>
      </c>
      <c r="K141" s="209" t="s">
        <v>153</v>
      </c>
      <c r="L141" s="47"/>
      <c r="M141" s="214" t="s">
        <v>32</v>
      </c>
      <c r="N141" s="215" t="s">
        <v>53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154</v>
      </c>
      <c r="AT141" s="218" t="s">
        <v>149</v>
      </c>
      <c r="AU141" s="218" t="s">
        <v>21</v>
      </c>
      <c r="AY141" s="19" t="s">
        <v>147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90</v>
      </c>
      <c r="BK141" s="219">
        <f>ROUND(I141*H141,2)</f>
        <v>0</v>
      </c>
      <c r="BL141" s="19" t="s">
        <v>154</v>
      </c>
      <c r="BM141" s="218" t="s">
        <v>1283</v>
      </c>
    </row>
    <row r="142" s="2" customFormat="1">
      <c r="A142" s="41"/>
      <c r="B142" s="42"/>
      <c r="C142" s="43"/>
      <c r="D142" s="220" t="s">
        <v>156</v>
      </c>
      <c r="E142" s="43"/>
      <c r="F142" s="221" t="s">
        <v>312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156</v>
      </c>
      <c r="AU142" s="19" t="s">
        <v>21</v>
      </c>
    </row>
    <row r="143" s="2" customFormat="1" ht="24.15" customHeight="1">
      <c r="A143" s="41"/>
      <c r="B143" s="42"/>
      <c r="C143" s="207" t="s">
        <v>264</v>
      </c>
      <c r="D143" s="207" t="s">
        <v>149</v>
      </c>
      <c r="E143" s="208" t="s">
        <v>1284</v>
      </c>
      <c r="F143" s="209" t="s">
        <v>1285</v>
      </c>
      <c r="G143" s="210" t="s">
        <v>219</v>
      </c>
      <c r="H143" s="211">
        <v>407.64800000000002</v>
      </c>
      <c r="I143" s="212"/>
      <c r="J143" s="213">
        <f>ROUND(I143*H143,2)</f>
        <v>0</v>
      </c>
      <c r="K143" s="209" t="s">
        <v>153</v>
      </c>
      <c r="L143" s="47"/>
      <c r="M143" s="214" t="s">
        <v>32</v>
      </c>
      <c r="N143" s="215" t="s">
        <v>53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154</v>
      </c>
      <c r="AT143" s="218" t="s">
        <v>149</v>
      </c>
      <c r="AU143" s="218" t="s">
        <v>21</v>
      </c>
      <c r="AY143" s="19" t="s">
        <v>147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90</v>
      </c>
      <c r="BK143" s="219">
        <f>ROUND(I143*H143,2)</f>
        <v>0</v>
      </c>
      <c r="BL143" s="19" t="s">
        <v>154</v>
      </c>
      <c r="BM143" s="218" t="s">
        <v>1286</v>
      </c>
    </row>
    <row r="144" s="2" customFormat="1">
      <c r="A144" s="41"/>
      <c r="B144" s="42"/>
      <c r="C144" s="43"/>
      <c r="D144" s="220" t="s">
        <v>156</v>
      </c>
      <c r="E144" s="43"/>
      <c r="F144" s="221" t="s">
        <v>1287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156</v>
      </c>
      <c r="AU144" s="19" t="s">
        <v>21</v>
      </c>
    </row>
    <row r="145" s="2" customFormat="1" ht="33" customHeight="1">
      <c r="A145" s="41"/>
      <c r="B145" s="42"/>
      <c r="C145" s="207" t="s">
        <v>273</v>
      </c>
      <c r="D145" s="207" t="s">
        <v>149</v>
      </c>
      <c r="E145" s="208" t="s">
        <v>1288</v>
      </c>
      <c r="F145" s="209" t="s">
        <v>1289</v>
      </c>
      <c r="G145" s="210" t="s">
        <v>152</v>
      </c>
      <c r="H145" s="211">
        <v>952</v>
      </c>
      <c r="I145" s="212"/>
      <c r="J145" s="213">
        <f>ROUND(I145*H145,2)</f>
        <v>0</v>
      </c>
      <c r="K145" s="209" t="s">
        <v>153</v>
      </c>
      <c r="L145" s="47"/>
      <c r="M145" s="214" t="s">
        <v>32</v>
      </c>
      <c r="N145" s="215" t="s">
        <v>53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154</v>
      </c>
      <c r="AT145" s="218" t="s">
        <v>149</v>
      </c>
      <c r="AU145" s="218" t="s">
        <v>21</v>
      </c>
      <c r="AY145" s="19" t="s">
        <v>147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90</v>
      </c>
      <c r="BK145" s="219">
        <f>ROUND(I145*H145,2)</f>
        <v>0</v>
      </c>
      <c r="BL145" s="19" t="s">
        <v>154</v>
      </c>
      <c r="BM145" s="218" t="s">
        <v>1290</v>
      </c>
    </row>
    <row r="146" s="2" customFormat="1">
      <c r="A146" s="41"/>
      <c r="B146" s="42"/>
      <c r="C146" s="43"/>
      <c r="D146" s="220" t="s">
        <v>156</v>
      </c>
      <c r="E146" s="43"/>
      <c r="F146" s="221" t="s">
        <v>1291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156</v>
      </c>
      <c r="AU146" s="19" t="s">
        <v>21</v>
      </c>
    </row>
    <row r="147" s="13" customFormat="1">
      <c r="A147" s="13"/>
      <c r="B147" s="225"/>
      <c r="C147" s="226"/>
      <c r="D147" s="227" t="s">
        <v>158</v>
      </c>
      <c r="E147" s="228" t="s">
        <v>32</v>
      </c>
      <c r="F147" s="229" t="s">
        <v>1292</v>
      </c>
      <c r="G147" s="226"/>
      <c r="H147" s="230">
        <v>160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158</v>
      </c>
      <c r="AU147" s="236" t="s">
        <v>21</v>
      </c>
      <c r="AV147" s="13" t="s">
        <v>21</v>
      </c>
      <c r="AW147" s="13" t="s">
        <v>41</v>
      </c>
      <c r="AX147" s="13" t="s">
        <v>82</v>
      </c>
      <c r="AY147" s="236" t="s">
        <v>147</v>
      </c>
    </row>
    <row r="148" s="14" customFormat="1">
      <c r="A148" s="14"/>
      <c r="B148" s="237"/>
      <c r="C148" s="238"/>
      <c r="D148" s="227" t="s">
        <v>158</v>
      </c>
      <c r="E148" s="239" t="s">
        <v>32</v>
      </c>
      <c r="F148" s="240" t="s">
        <v>1293</v>
      </c>
      <c r="G148" s="238"/>
      <c r="H148" s="239" t="s">
        <v>32</v>
      </c>
      <c r="I148" s="241"/>
      <c r="J148" s="238"/>
      <c r="K148" s="238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158</v>
      </c>
      <c r="AU148" s="246" t="s">
        <v>21</v>
      </c>
      <c r="AV148" s="14" t="s">
        <v>90</v>
      </c>
      <c r="AW148" s="14" t="s">
        <v>41</v>
      </c>
      <c r="AX148" s="14" t="s">
        <v>82</v>
      </c>
      <c r="AY148" s="246" t="s">
        <v>147</v>
      </c>
    </row>
    <row r="149" s="13" customFormat="1">
      <c r="A149" s="13"/>
      <c r="B149" s="225"/>
      <c r="C149" s="226"/>
      <c r="D149" s="227" t="s">
        <v>158</v>
      </c>
      <c r="E149" s="228" t="s">
        <v>32</v>
      </c>
      <c r="F149" s="229" t="s">
        <v>1294</v>
      </c>
      <c r="G149" s="226"/>
      <c r="H149" s="230">
        <v>200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158</v>
      </c>
      <c r="AU149" s="236" t="s">
        <v>21</v>
      </c>
      <c r="AV149" s="13" t="s">
        <v>21</v>
      </c>
      <c r="AW149" s="13" t="s">
        <v>41</v>
      </c>
      <c r="AX149" s="13" t="s">
        <v>82</v>
      </c>
      <c r="AY149" s="236" t="s">
        <v>147</v>
      </c>
    </row>
    <row r="150" s="14" customFormat="1">
      <c r="A150" s="14"/>
      <c r="B150" s="237"/>
      <c r="C150" s="238"/>
      <c r="D150" s="227" t="s">
        <v>158</v>
      </c>
      <c r="E150" s="239" t="s">
        <v>32</v>
      </c>
      <c r="F150" s="240" t="s">
        <v>1295</v>
      </c>
      <c r="G150" s="238"/>
      <c r="H150" s="239" t="s">
        <v>32</v>
      </c>
      <c r="I150" s="241"/>
      <c r="J150" s="238"/>
      <c r="K150" s="238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158</v>
      </c>
      <c r="AU150" s="246" t="s">
        <v>21</v>
      </c>
      <c r="AV150" s="14" t="s">
        <v>90</v>
      </c>
      <c r="AW150" s="14" t="s">
        <v>41</v>
      </c>
      <c r="AX150" s="14" t="s">
        <v>82</v>
      </c>
      <c r="AY150" s="246" t="s">
        <v>147</v>
      </c>
    </row>
    <row r="151" s="13" customFormat="1">
      <c r="A151" s="13"/>
      <c r="B151" s="225"/>
      <c r="C151" s="226"/>
      <c r="D151" s="227" t="s">
        <v>158</v>
      </c>
      <c r="E151" s="228" t="s">
        <v>32</v>
      </c>
      <c r="F151" s="229" t="s">
        <v>1296</v>
      </c>
      <c r="G151" s="226"/>
      <c r="H151" s="230">
        <v>192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158</v>
      </c>
      <c r="AU151" s="236" t="s">
        <v>21</v>
      </c>
      <c r="AV151" s="13" t="s">
        <v>21</v>
      </c>
      <c r="AW151" s="13" t="s">
        <v>41</v>
      </c>
      <c r="AX151" s="13" t="s">
        <v>82</v>
      </c>
      <c r="AY151" s="236" t="s">
        <v>147</v>
      </c>
    </row>
    <row r="152" s="14" customFormat="1">
      <c r="A152" s="14"/>
      <c r="B152" s="237"/>
      <c r="C152" s="238"/>
      <c r="D152" s="227" t="s">
        <v>158</v>
      </c>
      <c r="E152" s="239" t="s">
        <v>32</v>
      </c>
      <c r="F152" s="240" t="s">
        <v>1297</v>
      </c>
      <c r="G152" s="238"/>
      <c r="H152" s="239" t="s">
        <v>32</v>
      </c>
      <c r="I152" s="241"/>
      <c r="J152" s="238"/>
      <c r="K152" s="238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158</v>
      </c>
      <c r="AU152" s="246" t="s">
        <v>21</v>
      </c>
      <c r="AV152" s="14" t="s">
        <v>90</v>
      </c>
      <c r="AW152" s="14" t="s">
        <v>41</v>
      </c>
      <c r="AX152" s="14" t="s">
        <v>82</v>
      </c>
      <c r="AY152" s="246" t="s">
        <v>147</v>
      </c>
    </row>
    <row r="153" s="13" customFormat="1">
      <c r="A153" s="13"/>
      <c r="B153" s="225"/>
      <c r="C153" s="226"/>
      <c r="D153" s="227" t="s">
        <v>158</v>
      </c>
      <c r="E153" s="228" t="s">
        <v>32</v>
      </c>
      <c r="F153" s="229" t="s">
        <v>1298</v>
      </c>
      <c r="G153" s="226"/>
      <c r="H153" s="230">
        <v>400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158</v>
      </c>
      <c r="AU153" s="236" t="s">
        <v>21</v>
      </c>
      <c r="AV153" s="13" t="s">
        <v>21</v>
      </c>
      <c r="AW153" s="13" t="s">
        <v>41</v>
      </c>
      <c r="AX153" s="13" t="s">
        <v>82</v>
      </c>
      <c r="AY153" s="236" t="s">
        <v>147</v>
      </c>
    </row>
    <row r="154" s="14" customFormat="1">
      <c r="A154" s="14"/>
      <c r="B154" s="237"/>
      <c r="C154" s="238"/>
      <c r="D154" s="227" t="s">
        <v>158</v>
      </c>
      <c r="E154" s="239" t="s">
        <v>32</v>
      </c>
      <c r="F154" s="240" t="s">
        <v>1299</v>
      </c>
      <c r="G154" s="238"/>
      <c r="H154" s="239" t="s">
        <v>32</v>
      </c>
      <c r="I154" s="241"/>
      <c r="J154" s="238"/>
      <c r="K154" s="238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158</v>
      </c>
      <c r="AU154" s="246" t="s">
        <v>21</v>
      </c>
      <c r="AV154" s="14" t="s">
        <v>90</v>
      </c>
      <c r="AW154" s="14" t="s">
        <v>41</v>
      </c>
      <c r="AX154" s="14" t="s">
        <v>82</v>
      </c>
      <c r="AY154" s="246" t="s">
        <v>147</v>
      </c>
    </row>
    <row r="155" s="14" customFormat="1">
      <c r="A155" s="14"/>
      <c r="B155" s="237"/>
      <c r="C155" s="238"/>
      <c r="D155" s="227" t="s">
        <v>158</v>
      </c>
      <c r="E155" s="239" t="s">
        <v>32</v>
      </c>
      <c r="F155" s="240" t="s">
        <v>167</v>
      </c>
      <c r="G155" s="238"/>
      <c r="H155" s="239" t="s">
        <v>32</v>
      </c>
      <c r="I155" s="241"/>
      <c r="J155" s="238"/>
      <c r="K155" s="238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158</v>
      </c>
      <c r="AU155" s="246" t="s">
        <v>21</v>
      </c>
      <c r="AV155" s="14" t="s">
        <v>90</v>
      </c>
      <c r="AW155" s="14" t="s">
        <v>41</v>
      </c>
      <c r="AX155" s="14" t="s">
        <v>82</v>
      </c>
      <c r="AY155" s="246" t="s">
        <v>147</v>
      </c>
    </row>
    <row r="156" s="15" customFormat="1">
      <c r="A156" s="15"/>
      <c r="B156" s="247"/>
      <c r="C156" s="248"/>
      <c r="D156" s="227" t="s">
        <v>158</v>
      </c>
      <c r="E156" s="249" t="s">
        <v>32</v>
      </c>
      <c r="F156" s="250" t="s">
        <v>161</v>
      </c>
      <c r="G156" s="248"/>
      <c r="H156" s="251">
        <v>952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7" t="s">
        <v>158</v>
      </c>
      <c r="AU156" s="257" t="s">
        <v>21</v>
      </c>
      <c r="AV156" s="15" t="s">
        <v>154</v>
      </c>
      <c r="AW156" s="15" t="s">
        <v>41</v>
      </c>
      <c r="AX156" s="15" t="s">
        <v>90</v>
      </c>
      <c r="AY156" s="257" t="s">
        <v>147</v>
      </c>
    </row>
    <row r="157" s="12" customFormat="1" ht="22.8" customHeight="1">
      <c r="A157" s="12"/>
      <c r="B157" s="191"/>
      <c r="C157" s="192"/>
      <c r="D157" s="193" t="s">
        <v>81</v>
      </c>
      <c r="E157" s="205" t="s">
        <v>154</v>
      </c>
      <c r="F157" s="205" t="s">
        <v>382</v>
      </c>
      <c r="G157" s="192"/>
      <c r="H157" s="192"/>
      <c r="I157" s="195"/>
      <c r="J157" s="206">
        <f>BK157</f>
        <v>0</v>
      </c>
      <c r="K157" s="192"/>
      <c r="L157" s="197"/>
      <c r="M157" s="198"/>
      <c r="N157" s="199"/>
      <c r="O157" s="199"/>
      <c r="P157" s="200">
        <f>SUM(P158:P164)</f>
        <v>0</v>
      </c>
      <c r="Q157" s="199"/>
      <c r="R157" s="200">
        <f>SUM(R158:R164)</f>
        <v>0</v>
      </c>
      <c r="S157" s="199"/>
      <c r="T157" s="201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2" t="s">
        <v>90</v>
      </c>
      <c r="AT157" s="203" t="s">
        <v>81</v>
      </c>
      <c r="AU157" s="203" t="s">
        <v>90</v>
      </c>
      <c r="AY157" s="202" t="s">
        <v>147</v>
      </c>
      <c r="BK157" s="204">
        <f>SUM(BK158:BK164)</f>
        <v>0</v>
      </c>
    </row>
    <row r="158" s="2" customFormat="1" ht="21.75" customHeight="1">
      <c r="A158" s="41"/>
      <c r="B158" s="42"/>
      <c r="C158" s="207" t="s">
        <v>279</v>
      </c>
      <c r="D158" s="207" t="s">
        <v>149</v>
      </c>
      <c r="E158" s="208" t="s">
        <v>1300</v>
      </c>
      <c r="F158" s="209" t="s">
        <v>1301</v>
      </c>
      <c r="G158" s="210" t="s">
        <v>219</v>
      </c>
      <c r="H158" s="211">
        <v>9.1639999999999997</v>
      </c>
      <c r="I158" s="212"/>
      <c r="J158" s="213">
        <f>ROUND(I158*H158,2)</f>
        <v>0</v>
      </c>
      <c r="K158" s="209" t="s">
        <v>153</v>
      </c>
      <c r="L158" s="47"/>
      <c r="M158" s="214" t="s">
        <v>32</v>
      </c>
      <c r="N158" s="215" t="s">
        <v>53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154</v>
      </c>
      <c r="AT158" s="218" t="s">
        <v>149</v>
      </c>
      <c r="AU158" s="218" t="s">
        <v>21</v>
      </c>
      <c r="AY158" s="19" t="s">
        <v>147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90</v>
      </c>
      <c r="BK158" s="219">
        <f>ROUND(I158*H158,2)</f>
        <v>0</v>
      </c>
      <c r="BL158" s="19" t="s">
        <v>154</v>
      </c>
      <c r="BM158" s="218" t="s">
        <v>1302</v>
      </c>
    </row>
    <row r="159" s="2" customFormat="1">
      <c r="A159" s="41"/>
      <c r="B159" s="42"/>
      <c r="C159" s="43"/>
      <c r="D159" s="220" t="s">
        <v>156</v>
      </c>
      <c r="E159" s="43"/>
      <c r="F159" s="221" t="s">
        <v>1303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156</v>
      </c>
      <c r="AU159" s="19" t="s">
        <v>21</v>
      </c>
    </row>
    <row r="160" s="13" customFormat="1">
      <c r="A160" s="13"/>
      <c r="B160" s="225"/>
      <c r="C160" s="226"/>
      <c r="D160" s="227" t="s">
        <v>158</v>
      </c>
      <c r="E160" s="228" t="s">
        <v>32</v>
      </c>
      <c r="F160" s="229" t="s">
        <v>1304</v>
      </c>
      <c r="G160" s="226"/>
      <c r="H160" s="230">
        <v>1.28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158</v>
      </c>
      <c r="AU160" s="236" t="s">
        <v>21</v>
      </c>
      <c r="AV160" s="13" t="s">
        <v>21</v>
      </c>
      <c r="AW160" s="13" t="s">
        <v>41</v>
      </c>
      <c r="AX160" s="13" t="s">
        <v>82</v>
      </c>
      <c r="AY160" s="236" t="s">
        <v>147</v>
      </c>
    </row>
    <row r="161" s="13" customFormat="1">
      <c r="A161" s="13"/>
      <c r="B161" s="225"/>
      <c r="C161" s="226"/>
      <c r="D161" s="227" t="s">
        <v>158</v>
      </c>
      <c r="E161" s="228" t="s">
        <v>32</v>
      </c>
      <c r="F161" s="229" t="s">
        <v>1305</v>
      </c>
      <c r="G161" s="226"/>
      <c r="H161" s="230">
        <v>1.1200000000000001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158</v>
      </c>
      <c r="AU161" s="236" t="s">
        <v>21</v>
      </c>
      <c r="AV161" s="13" t="s">
        <v>21</v>
      </c>
      <c r="AW161" s="13" t="s">
        <v>41</v>
      </c>
      <c r="AX161" s="13" t="s">
        <v>82</v>
      </c>
      <c r="AY161" s="236" t="s">
        <v>147</v>
      </c>
    </row>
    <row r="162" s="13" customFormat="1">
      <c r="A162" s="13"/>
      <c r="B162" s="225"/>
      <c r="C162" s="226"/>
      <c r="D162" s="227" t="s">
        <v>158</v>
      </c>
      <c r="E162" s="228" t="s">
        <v>32</v>
      </c>
      <c r="F162" s="229" t="s">
        <v>1306</v>
      </c>
      <c r="G162" s="226"/>
      <c r="H162" s="230">
        <v>6.7640000000000002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158</v>
      </c>
      <c r="AU162" s="236" t="s">
        <v>21</v>
      </c>
      <c r="AV162" s="13" t="s">
        <v>21</v>
      </c>
      <c r="AW162" s="13" t="s">
        <v>41</v>
      </c>
      <c r="AX162" s="13" t="s">
        <v>82</v>
      </c>
      <c r="AY162" s="236" t="s">
        <v>147</v>
      </c>
    </row>
    <row r="163" s="14" customFormat="1">
      <c r="A163" s="14"/>
      <c r="B163" s="237"/>
      <c r="C163" s="238"/>
      <c r="D163" s="227" t="s">
        <v>158</v>
      </c>
      <c r="E163" s="239" t="s">
        <v>32</v>
      </c>
      <c r="F163" s="240" t="s">
        <v>167</v>
      </c>
      <c r="G163" s="238"/>
      <c r="H163" s="239" t="s">
        <v>32</v>
      </c>
      <c r="I163" s="241"/>
      <c r="J163" s="238"/>
      <c r="K163" s="238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158</v>
      </c>
      <c r="AU163" s="246" t="s">
        <v>21</v>
      </c>
      <c r="AV163" s="14" t="s">
        <v>90</v>
      </c>
      <c r="AW163" s="14" t="s">
        <v>41</v>
      </c>
      <c r="AX163" s="14" t="s">
        <v>82</v>
      </c>
      <c r="AY163" s="246" t="s">
        <v>147</v>
      </c>
    </row>
    <row r="164" s="15" customFormat="1">
      <c r="A164" s="15"/>
      <c r="B164" s="247"/>
      <c r="C164" s="248"/>
      <c r="D164" s="227" t="s">
        <v>158</v>
      </c>
      <c r="E164" s="249" t="s">
        <v>32</v>
      </c>
      <c r="F164" s="250" t="s">
        <v>161</v>
      </c>
      <c r="G164" s="248"/>
      <c r="H164" s="251">
        <v>9.1640000000000015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7" t="s">
        <v>158</v>
      </c>
      <c r="AU164" s="257" t="s">
        <v>21</v>
      </c>
      <c r="AV164" s="15" t="s">
        <v>154</v>
      </c>
      <c r="AW164" s="15" t="s">
        <v>41</v>
      </c>
      <c r="AX164" s="15" t="s">
        <v>90</v>
      </c>
      <c r="AY164" s="257" t="s">
        <v>147</v>
      </c>
    </row>
    <row r="165" s="12" customFormat="1" ht="22.8" customHeight="1">
      <c r="A165" s="12"/>
      <c r="B165" s="191"/>
      <c r="C165" s="192"/>
      <c r="D165" s="193" t="s">
        <v>81</v>
      </c>
      <c r="E165" s="205" t="s">
        <v>179</v>
      </c>
      <c r="F165" s="205" t="s">
        <v>412</v>
      </c>
      <c r="G165" s="192"/>
      <c r="H165" s="192"/>
      <c r="I165" s="195"/>
      <c r="J165" s="206">
        <f>BK165</f>
        <v>0</v>
      </c>
      <c r="K165" s="192"/>
      <c r="L165" s="197"/>
      <c r="M165" s="198"/>
      <c r="N165" s="199"/>
      <c r="O165" s="199"/>
      <c r="P165" s="200">
        <f>SUM(P166:P175)</f>
        <v>0</v>
      </c>
      <c r="Q165" s="199"/>
      <c r="R165" s="200">
        <f>SUM(R166:R175)</f>
        <v>16.474499999999999</v>
      </c>
      <c r="S165" s="199"/>
      <c r="T165" s="201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2" t="s">
        <v>90</v>
      </c>
      <c r="AT165" s="203" t="s">
        <v>81</v>
      </c>
      <c r="AU165" s="203" t="s">
        <v>90</v>
      </c>
      <c r="AY165" s="202" t="s">
        <v>147</v>
      </c>
      <c r="BK165" s="204">
        <f>SUM(BK166:BK175)</f>
        <v>0</v>
      </c>
    </row>
    <row r="166" s="2" customFormat="1" ht="24.15" customHeight="1">
      <c r="A166" s="41"/>
      <c r="B166" s="42"/>
      <c r="C166" s="207" t="s">
        <v>7</v>
      </c>
      <c r="D166" s="207" t="s">
        <v>149</v>
      </c>
      <c r="E166" s="208" t="s">
        <v>1307</v>
      </c>
      <c r="F166" s="209" t="s">
        <v>1308</v>
      </c>
      <c r="G166" s="210" t="s">
        <v>152</v>
      </c>
      <c r="H166" s="211">
        <v>373</v>
      </c>
      <c r="I166" s="212"/>
      <c r="J166" s="213">
        <f>ROUND(I166*H166,2)</f>
        <v>0</v>
      </c>
      <c r="K166" s="209" t="s">
        <v>153</v>
      </c>
      <c r="L166" s="47"/>
      <c r="M166" s="214" t="s">
        <v>32</v>
      </c>
      <c r="N166" s="215" t="s">
        <v>53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154</v>
      </c>
      <c r="AT166" s="218" t="s">
        <v>149</v>
      </c>
      <c r="AU166" s="218" t="s">
        <v>21</v>
      </c>
      <c r="AY166" s="19" t="s">
        <v>147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90</v>
      </c>
      <c r="BK166" s="219">
        <f>ROUND(I166*H166,2)</f>
        <v>0</v>
      </c>
      <c r="BL166" s="19" t="s">
        <v>154</v>
      </c>
      <c r="BM166" s="218" t="s">
        <v>1309</v>
      </c>
    </row>
    <row r="167" s="2" customFormat="1">
      <c r="A167" s="41"/>
      <c r="B167" s="42"/>
      <c r="C167" s="43"/>
      <c r="D167" s="220" t="s">
        <v>156</v>
      </c>
      <c r="E167" s="43"/>
      <c r="F167" s="221" t="s">
        <v>1310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156</v>
      </c>
      <c r="AU167" s="19" t="s">
        <v>21</v>
      </c>
    </row>
    <row r="168" s="13" customFormat="1">
      <c r="A168" s="13"/>
      <c r="B168" s="225"/>
      <c r="C168" s="226"/>
      <c r="D168" s="227" t="s">
        <v>158</v>
      </c>
      <c r="E168" s="228" t="s">
        <v>32</v>
      </c>
      <c r="F168" s="229" t="s">
        <v>1311</v>
      </c>
      <c r="G168" s="226"/>
      <c r="H168" s="230">
        <v>373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158</v>
      </c>
      <c r="AU168" s="236" t="s">
        <v>21</v>
      </c>
      <c r="AV168" s="13" t="s">
        <v>21</v>
      </c>
      <c r="AW168" s="13" t="s">
        <v>41</v>
      </c>
      <c r="AX168" s="13" t="s">
        <v>82</v>
      </c>
      <c r="AY168" s="236" t="s">
        <v>147</v>
      </c>
    </row>
    <row r="169" s="14" customFormat="1">
      <c r="A169" s="14"/>
      <c r="B169" s="237"/>
      <c r="C169" s="238"/>
      <c r="D169" s="227" t="s">
        <v>158</v>
      </c>
      <c r="E169" s="239" t="s">
        <v>32</v>
      </c>
      <c r="F169" s="240" t="s">
        <v>1312</v>
      </c>
      <c r="G169" s="238"/>
      <c r="H169" s="239" t="s">
        <v>32</v>
      </c>
      <c r="I169" s="241"/>
      <c r="J169" s="238"/>
      <c r="K169" s="238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158</v>
      </c>
      <c r="AU169" s="246" t="s">
        <v>21</v>
      </c>
      <c r="AV169" s="14" t="s">
        <v>90</v>
      </c>
      <c r="AW169" s="14" t="s">
        <v>41</v>
      </c>
      <c r="AX169" s="14" t="s">
        <v>82</v>
      </c>
      <c r="AY169" s="246" t="s">
        <v>147</v>
      </c>
    </row>
    <row r="170" s="15" customFormat="1">
      <c r="A170" s="15"/>
      <c r="B170" s="247"/>
      <c r="C170" s="248"/>
      <c r="D170" s="227" t="s">
        <v>158</v>
      </c>
      <c r="E170" s="249" t="s">
        <v>32</v>
      </c>
      <c r="F170" s="250" t="s">
        <v>161</v>
      </c>
      <c r="G170" s="248"/>
      <c r="H170" s="251">
        <v>373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7" t="s">
        <v>158</v>
      </c>
      <c r="AU170" s="257" t="s">
        <v>21</v>
      </c>
      <c r="AV170" s="15" t="s">
        <v>154</v>
      </c>
      <c r="AW170" s="15" t="s">
        <v>41</v>
      </c>
      <c r="AX170" s="15" t="s">
        <v>90</v>
      </c>
      <c r="AY170" s="257" t="s">
        <v>147</v>
      </c>
    </row>
    <row r="171" s="2" customFormat="1" ht="24.15" customHeight="1">
      <c r="A171" s="41"/>
      <c r="B171" s="42"/>
      <c r="C171" s="207" t="s">
        <v>289</v>
      </c>
      <c r="D171" s="207" t="s">
        <v>149</v>
      </c>
      <c r="E171" s="208" t="s">
        <v>1313</v>
      </c>
      <c r="F171" s="209" t="s">
        <v>1314</v>
      </c>
      <c r="G171" s="210" t="s">
        <v>152</v>
      </c>
      <c r="H171" s="211">
        <v>27</v>
      </c>
      <c r="I171" s="212"/>
      <c r="J171" s="213">
        <f>ROUND(I171*H171,2)</f>
        <v>0</v>
      </c>
      <c r="K171" s="209" t="s">
        <v>153</v>
      </c>
      <c r="L171" s="47"/>
      <c r="M171" s="214" t="s">
        <v>32</v>
      </c>
      <c r="N171" s="215" t="s">
        <v>53</v>
      </c>
      <c r="O171" s="87"/>
      <c r="P171" s="216">
        <f>O171*H171</f>
        <v>0</v>
      </c>
      <c r="Q171" s="216">
        <v>0.083500000000000005</v>
      </c>
      <c r="R171" s="216">
        <f>Q171*H171</f>
        <v>2.2545000000000002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154</v>
      </c>
      <c r="AT171" s="218" t="s">
        <v>149</v>
      </c>
      <c r="AU171" s="218" t="s">
        <v>21</v>
      </c>
      <c r="AY171" s="19" t="s">
        <v>147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90</v>
      </c>
      <c r="BK171" s="219">
        <f>ROUND(I171*H171,2)</f>
        <v>0</v>
      </c>
      <c r="BL171" s="19" t="s">
        <v>154</v>
      </c>
      <c r="BM171" s="218" t="s">
        <v>1315</v>
      </c>
    </row>
    <row r="172" s="2" customFormat="1">
      <c r="A172" s="41"/>
      <c r="B172" s="42"/>
      <c r="C172" s="43"/>
      <c r="D172" s="220" t="s">
        <v>156</v>
      </c>
      <c r="E172" s="43"/>
      <c r="F172" s="221" t="s">
        <v>1316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156</v>
      </c>
      <c r="AU172" s="19" t="s">
        <v>21</v>
      </c>
    </row>
    <row r="173" s="13" customFormat="1">
      <c r="A173" s="13"/>
      <c r="B173" s="225"/>
      <c r="C173" s="226"/>
      <c r="D173" s="227" t="s">
        <v>158</v>
      </c>
      <c r="E173" s="228" t="s">
        <v>32</v>
      </c>
      <c r="F173" s="229" t="s">
        <v>1317</v>
      </c>
      <c r="G173" s="226"/>
      <c r="H173" s="230">
        <v>27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158</v>
      </c>
      <c r="AU173" s="236" t="s">
        <v>21</v>
      </c>
      <c r="AV173" s="13" t="s">
        <v>21</v>
      </c>
      <c r="AW173" s="13" t="s">
        <v>41</v>
      </c>
      <c r="AX173" s="13" t="s">
        <v>82</v>
      </c>
      <c r="AY173" s="236" t="s">
        <v>147</v>
      </c>
    </row>
    <row r="174" s="15" customFormat="1">
      <c r="A174" s="15"/>
      <c r="B174" s="247"/>
      <c r="C174" s="248"/>
      <c r="D174" s="227" t="s">
        <v>158</v>
      </c>
      <c r="E174" s="249" t="s">
        <v>32</v>
      </c>
      <c r="F174" s="250" t="s">
        <v>161</v>
      </c>
      <c r="G174" s="248"/>
      <c r="H174" s="251">
        <v>27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7" t="s">
        <v>158</v>
      </c>
      <c r="AU174" s="257" t="s">
        <v>21</v>
      </c>
      <c r="AV174" s="15" t="s">
        <v>154</v>
      </c>
      <c r="AW174" s="15" t="s">
        <v>41</v>
      </c>
      <c r="AX174" s="15" t="s">
        <v>90</v>
      </c>
      <c r="AY174" s="257" t="s">
        <v>147</v>
      </c>
    </row>
    <row r="175" s="2" customFormat="1" ht="16.5" customHeight="1">
      <c r="A175" s="41"/>
      <c r="B175" s="42"/>
      <c r="C175" s="258" t="s">
        <v>295</v>
      </c>
      <c r="D175" s="258" t="s">
        <v>296</v>
      </c>
      <c r="E175" s="259" t="s">
        <v>1318</v>
      </c>
      <c r="F175" s="260" t="s">
        <v>1319</v>
      </c>
      <c r="G175" s="261" t="s">
        <v>617</v>
      </c>
      <c r="H175" s="262">
        <v>6</v>
      </c>
      <c r="I175" s="263"/>
      <c r="J175" s="264">
        <f>ROUND(I175*H175,2)</f>
        <v>0</v>
      </c>
      <c r="K175" s="260" t="s">
        <v>153</v>
      </c>
      <c r="L175" s="265"/>
      <c r="M175" s="266" t="s">
        <v>32</v>
      </c>
      <c r="N175" s="267" t="s">
        <v>53</v>
      </c>
      <c r="O175" s="87"/>
      <c r="P175" s="216">
        <f>O175*H175</f>
        <v>0</v>
      </c>
      <c r="Q175" s="216">
        <v>2.3700000000000001</v>
      </c>
      <c r="R175" s="216">
        <f>Q175*H175</f>
        <v>14.220000000000001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195</v>
      </c>
      <c r="AT175" s="218" t="s">
        <v>296</v>
      </c>
      <c r="AU175" s="218" t="s">
        <v>21</v>
      </c>
      <c r="AY175" s="19" t="s">
        <v>147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90</v>
      </c>
      <c r="BK175" s="219">
        <f>ROUND(I175*H175,2)</f>
        <v>0</v>
      </c>
      <c r="BL175" s="19" t="s">
        <v>154</v>
      </c>
      <c r="BM175" s="218" t="s">
        <v>1320</v>
      </c>
    </row>
    <row r="176" s="12" customFormat="1" ht="22.8" customHeight="1">
      <c r="A176" s="12"/>
      <c r="B176" s="191"/>
      <c r="C176" s="192"/>
      <c r="D176" s="193" t="s">
        <v>81</v>
      </c>
      <c r="E176" s="205" t="s">
        <v>195</v>
      </c>
      <c r="F176" s="205" t="s">
        <v>613</v>
      </c>
      <c r="G176" s="192"/>
      <c r="H176" s="192"/>
      <c r="I176" s="195"/>
      <c r="J176" s="206">
        <f>BK176</f>
        <v>0</v>
      </c>
      <c r="K176" s="192"/>
      <c r="L176" s="197"/>
      <c r="M176" s="198"/>
      <c r="N176" s="199"/>
      <c r="O176" s="199"/>
      <c r="P176" s="200">
        <f>SUM(P177:P190)</f>
        <v>0</v>
      </c>
      <c r="Q176" s="199"/>
      <c r="R176" s="200">
        <f>SUM(R177:R190)</f>
        <v>17.122959999999999</v>
      </c>
      <c r="S176" s="199"/>
      <c r="T176" s="201">
        <f>SUM(T177:T190)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2" t="s">
        <v>90</v>
      </c>
      <c r="AT176" s="203" t="s">
        <v>81</v>
      </c>
      <c r="AU176" s="203" t="s">
        <v>90</v>
      </c>
      <c r="AY176" s="202" t="s">
        <v>147</v>
      </c>
      <c r="BK176" s="204">
        <f>SUM(BK177:BK190)</f>
        <v>0</v>
      </c>
    </row>
    <row r="177" s="2" customFormat="1" ht="16.5" customHeight="1">
      <c r="A177" s="41"/>
      <c r="B177" s="42"/>
      <c r="C177" s="207" t="s">
        <v>302</v>
      </c>
      <c r="D177" s="207" t="s">
        <v>149</v>
      </c>
      <c r="E177" s="208" t="s">
        <v>1321</v>
      </c>
      <c r="F177" s="209" t="s">
        <v>1322</v>
      </c>
      <c r="G177" s="210" t="s">
        <v>617</v>
      </c>
      <c r="H177" s="211">
        <v>10</v>
      </c>
      <c r="I177" s="212"/>
      <c r="J177" s="213">
        <f>ROUND(I177*H177,2)</f>
        <v>0</v>
      </c>
      <c r="K177" s="209" t="s">
        <v>153</v>
      </c>
      <c r="L177" s="47"/>
      <c r="M177" s="214" t="s">
        <v>32</v>
      </c>
      <c r="N177" s="215" t="s">
        <v>53</v>
      </c>
      <c r="O177" s="87"/>
      <c r="P177" s="216">
        <f>O177*H177</f>
        <v>0</v>
      </c>
      <c r="Q177" s="216">
        <v>0.010189999999999999</v>
      </c>
      <c r="R177" s="216">
        <f>Q177*H177</f>
        <v>0.10189999999999999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154</v>
      </c>
      <c r="AT177" s="218" t="s">
        <v>149</v>
      </c>
      <c r="AU177" s="218" t="s">
        <v>21</v>
      </c>
      <c r="AY177" s="19" t="s">
        <v>147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90</v>
      </c>
      <c r="BK177" s="219">
        <f>ROUND(I177*H177,2)</f>
        <v>0</v>
      </c>
      <c r="BL177" s="19" t="s">
        <v>154</v>
      </c>
      <c r="BM177" s="218" t="s">
        <v>1323</v>
      </c>
    </row>
    <row r="178" s="2" customFormat="1">
      <c r="A178" s="41"/>
      <c r="B178" s="42"/>
      <c r="C178" s="43"/>
      <c r="D178" s="220" t="s">
        <v>156</v>
      </c>
      <c r="E178" s="43"/>
      <c r="F178" s="221" t="s">
        <v>1324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156</v>
      </c>
      <c r="AU178" s="19" t="s">
        <v>21</v>
      </c>
    </row>
    <row r="179" s="13" customFormat="1">
      <c r="A179" s="13"/>
      <c r="B179" s="225"/>
      <c r="C179" s="226"/>
      <c r="D179" s="227" t="s">
        <v>158</v>
      </c>
      <c r="E179" s="228" t="s">
        <v>32</v>
      </c>
      <c r="F179" s="229" t="s">
        <v>198</v>
      </c>
      <c r="G179" s="226"/>
      <c r="H179" s="230">
        <v>9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158</v>
      </c>
      <c r="AU179" s="236" t="s">
        <v>21</v>
      </c>
      <c r="AV179" s="13" t="s">
        <v>21</v>
      </c>
      <c r="AW179" s="13" t="s">
        <v>41</v>
      </c>
      <c r="AX179" s="13" t="s">
        <v>82</v>
      </c>
      <c r="AY179" s="236" t="s">
        <v>147</v>
      </c>
    </row>
    <row r="180" s="14" customFormat="1">
      <c r="A180" s="14"/>
      <c r="B180" s="237"/>
      <c r="C180" s="238"/>
      <c r="D180" s="227" t="s">
        <v>158</v>
      </c>
      <c r="E180" s="239" t="s">
        <v>32</v>
      </c>
      <c r="F180" s="240" t="s">
        <v>1325</v>
      </c>
      <c r="G180" s="238"/>
      <c r="H180" s="239" t="s">
        <v>32</v>
      </c>
      <c r="I180" s="241"/>
      <c r="J180" s="238"/>
      <c r="K180" s="238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158</v>
      </c>
      <c r="AU180" s="246" t="s">
        <v>21</v>
      </c>
      <c r="AV180" s="14" t="s">
        <v>90</v>
      </c>
      <c r="AW180" s="14" t="s">
        <v>41</v>
      </c>
      <c r="AX180" s="14" t="s">
        <v>82</v>
      </c>
      <c r="AY180" s="246" t="s">
        <v>147</v>
      </c>
    </row>
    <row r="181" s="13" customFormat="1">
      <c r="A181" s="13"/>
      <c r="B181" s="225"/>
      <c r="C181" s="226"/>
      <c r="D181" s="227" t="s">
        <v>158</v>
      </c>
      <c r="E181" s="228" t="s">
        <v>32</v>
      </c>
      <c r="F181" s="229" t="s">
        <v>90</v>
      </c>
      <c r="G181" s="226"/>
      <c r="H181" s="230">
        <v>1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158</v>
      </c>
      <c r="AU181" s="236" t="s">
        <v>21</v>
      </c>
      <c r="AV181" s="13" t="s">
        <v>21</v>
      </c>
      <c r="AW181" s="13" t="s">
        <v>41</v>
      </c>
      <c r="AX181" s="13" t="s">
        <v>82</v>
      </c>
      <c r="AY181" s="236" t="s">
        <v>147</v>
      </c>
    </row>
    <row r="182" s="14" customFormat="1">
      <c r="A182" s="14"/>
      <c r="B182" s="237"/>
      <c r="C182" s="238"/>
      <c r="D182" s="227" t="s">
        <v>158</v>
      </c>
      <c r="E182" s="239" t="s">
        <v>32</v>
      </c>
      <c r="F182" s="240" t="s">
        <v>1326</v>
      </c>
      <c r="G182" s="238"/>
      <c r="H182" s="239" t="s">
        <v>32</v>
      </c>
      <c r="I182" s="241"/>
      <c r="J182" s="238"/>
      <c r="K182" s="238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158</v>
      </c>
      <c r="AU182" s="246" t="s">
        <v>21</v>
      </c>
      <c r="AV182" s="14" t="s">
        <v>90</v>
      </c>
      <c r="AW182" s="14" t="s">
        <v>41</v>
      </c>
      <c r="AX182" s="14" t="s">
        <v>82</v>
      </c>
      <c r="AY182" s="246" t="s">
        <v>147</v>
      </c>
    </row>
    <row r="183" s="15" customFormat="1">
      <c r="A183" s="15"/>
      <c r="B183" s="247"/>
      <c r="C183" s="248"/>
      <c r="D183" s="227" t="s">
        <v>158</v>
      </c>
      <c r="E183" s="249" t="s">
        <v>32</v>
      </c>
      <c r="F183" s="250" t="s">
        <v>161</v>
      </c>
      <c r="G183" s="248"/>
      <c r="H183" s="251">
        <v>10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7" t="s">
        <v>158</v>
      </c>
      <c r="AU183" s="257" t="s">
        <v>21</v>
      </c>
      <c r="AV183" s="15" t="s">
        <v>154</v>
      </c>
      <c r="AW183" s="15" t="s">
        <v>41</v>
      </c>
      <c r="AX183" s="15" t="s">
        <v>90</v>
      </c>
      <c r="AY183" s="257" t="s">
        <v>147</v>
      </c>
    </row>
    <row r="184" s="2" customFormat="1" ht="16.5" customHeight="1">
      <c r="A184" s="41"/>
      <c r="B184" s="42"/>
      <c r="C184" s="258" t="s">
        <v>308</v>
      </c>
      <c r="D184" s="258" t="s">
        <v>296</v>
      </c>
      <c r="E184" s="259" t="s">
        <v>1327</v>
      </c>
      <c r="F184" s="260" t="s">
        <v>1328</v>
      </c>
      <c r="G184" s="261" t="s">
        <v>617</v>
      </c>
      <c r="H184" s="262">
        <v>10</v>
      </c>
      <c r="I184" s="263"/>
      <c r="J184" s="264">
        <f>ROUND(I184*H184,2)</f>
        <v>0</v>
      </c>
      <c r="K184" s="260" t="s">
        <v>153</v>
      </c>
      <c r="L184" s="265"/>
      <c r="M184" s="266" t="s">
        <v>32</v>
      </c>
      <c r="N184" s="267" t="s">
        <v>53</v>
      </c>
      <c r="O184" s="87"/>
      <c r="P184" s="216">
        <f>O184*H184</f>
        <v>0</v>
      </c>
      <c r="Q184" s="216">
        <v>0.69599999999999995</v>
      </c>
      <c r="R184" s="216">
        <f>Q184*H184</f>
        <v>6.9599999999999991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195</v>
      </c>
      <c r="AT184" s="218" t="s">
        <v>296</v>
      </c>
      <c r="AU184" s="218" t="s">
        <v>21</v>
      </c>
      <c r="AY184" s="19" t="s">
        <v>147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90</v>
      </c>
      <c r="BK184" s="219">
        <f>ROUND(I184*H184,2)</f>
        <v>0</v>
      </c>
      <c r="BL184" s="19" t="s">
        <v>154</v>
      </c>
      <c r="BM184" s="218" t="s">
        <v>1329</v>
      </c>
    </row>
    <row r="185" s="2" customFormat="1" ht="16.5" customHeight="1">
      <c r="A185" s="41"/>
      <c r="B185" s="42"/>
      <c r="C185" s="258" t="s">
        <v>314</v>
      </c>
      <c r="D185" s="258" t="s">
        <v>296</v>
      </c>
      <c r="E185" s="259" t="s">
        <v>1330</v>
      </c>
      <c r="F185" s="260" t="s">
        <v>1331</v>
      </c>
      <c r="G185" s="261" t="s">
        <v>299</v>
      </c>
      <c r="H185" s="262">
        <v>10.053000000000001</v>
      </c>
      <c r="I185" s="263"/>
      <c r="J185" s="264">
        <f>ROUND(I185*H185,2)</f>
        <v>0</v>
      </c>
      <c r="K185" s="260" t="s">
        <v>153</v>
      </c>
      <c r="L185" s="265"/>
      <c r="M185" s="266" t="s">
        <v>32</v>
      </c>
      <c r="N185" s="267" t="s">
        <v>53</v>
      </c>
      <c r="O185" s="87"/>
      <c r="P185" s="216">
        <f>O185*H185</f>
        <v>0</v>
      </c>
      <c r="Q185" s="216">
        <v>1</v>
      </c>
      <c r="R185" s="216">
        <f>Q185*H185</f>
        <v>10.053000000000001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195</v>
      </c>
      <c r="AT185" s="218" t="s">
        <v>296</v>
      </c>
      <c r="AU185" s="218" t="s">
        <v>21</v>
      </c>
      <c r="AY185" s="19" t="s">
        <v>147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90</v>
      </c>
      <c r="BK185" s="219">
        <f>ROUND(I185*H185,2)</f>
        <v>0</v>
      </c>
      <c r="BL185" s="19" t="s">
        <v>154</v>
      </c>
      <c r="BM185" s="218" t="s">
        <v>1332</v>
      </c>
    </row>
    <row r="186" s="13" customFormat="1">
      <c r="A186" s="13"/>
      <c r="B186" s="225"/>
      <c r="C186" s="226"/>
      <c r="D186" s="227" t="s">
        <v>158</v>
      </c>
      <c r="E186" s="228" t="s">
        <v>32</v>
      </c>
      <c r="F186" s="229" t="s">
        <v>1333</v>
      </c>
      <c r="G186" s="226"/>
      <c r="H186" s="230">
        <v>10.053000000000001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158</v>
      </c>
      <c r="AU186" s="236" t="s">
        <v>21</v>
      </c>
      <c r="AV186" s="13" t="s">
        <v>21</v>
      </c>
      <c r="AW186" s="13" t="s">
        <v>41</v>
      </c>
      <c r="AX186" s="13" t="s">
        <v>82</v>
      </c>
      <c r="AY186" s="236" t="s">
        <v>147</v>
      </c>
    </row>
    <row r="187" s="14" customFormat="1">
      <c r="A187" s="14"/>
      <c r="B187" s="237"/>
      <c r="C187" s="238"/>
      <c r="D187" s="227" t="s">
        <v>158</v>
      </c>
      <c r="E187" s="239" t="s">
        <v>32</v>
      </c>
      <c r="F187" s="240" t="s">
        <v>1334</v>
      </c>
      <c r="G187" s="238"/>
      <c r="H187" s="239" t="s">
        <v>32</v>
      </c>
      <c r="I187" s="241"/>
      <c r="J187" s="238"/>
      <c r="K187" s="238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158</v>
      </c>
      <c r="AU187" s="246" t="s">
        <v>21</v>
      </c>
      <c r="AV187" s="14" t="s">
        <v>90</v>
      </c>
      <c r="AW187" s="14" t="s">
        <v>41</v>
      </c>
      <c r="AX187" s="14" t="s">
        <v>82</v>
      </c>
      <c r="AY187" s="246" t="s">
        <v>147</v>
      </c>
    </row>
    <row r="188" s="15" customFormat="1">
      <c r="A188" s="15"/>
      <c r="B188" s="247"/>
      <c r="C188" s="248"/>
      <c r="D188" s="227" t="s">
        <v>158</v>
      </c>
      <c r="E188" s="249" t="s">
        <v>32</v>
      </c>
      <c r="F188" s="250" t="s">
        <v>161</v>
      </c>
      <c r="G188" s="248"/>
      <c r="H188" s="251">
        <v>10.053000000000001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7" t="s">
        <v>158</v>
      </c>
      <c r="AU188" s="257" t="s">
        <v>21</v>
      </c>
      <c r="AV188" s="15" t="s">
        <v>154</v>
      </c>
      <c r="AW188" s="15" t="s">
        <v>41</v>
      </c>
      <c r="AX188" s="15" t="s">
        <v>90</v>
      </c>
      <c r="AY188" s="257" t="s">
        <v>147</v>
      </c>
    </row>
    <row r="189" s="2" customFormat="1" ht="16.5" customHeight="1">
      <c r="A189" s="41"/>
      <c r="B189" s="42"/>
      <c r="C189" s="207" t="s">
        <v>320</v>
      </c>
      <c r="D189" s="207" t="s">
        <v>149</v>
      </c>
      <c r="E189" s="208" t="s">
        <v>1335</v>
      </c>
      <c r="F189" s="209" t="s">
        <v>1336</v>
      </c>
      <c r="G189" s="210" t="s">
        <v>206</v>
      </c>
      <c r="H189" s="211">
        <v>62</v>
      </c>
      <c r="I189" s="212"/>
      <c r="J189" s="213">
        <f>ROUND(I189*H189,2)</f>
        <v>0</v>
      </c>
      <c r="K189" s="209" t="s">
        <v>153</v>
      </c>
      <c r="L189" s="47"/>
      <c r="M189" s="214" t="s">
        <v>32</v>
      </c>
      <c r="N189" s="215" t="s">
        <v>53</v>
      </c>
      <c r="O189" s="87"/>
      <c r="P189" s="216">
        <f>O189*H189</f>
        <v>0</v>
      </c>
      <c r="Q189" s="216">
        <v>0.00012999999999999999</v>
      </c>
      <c r="R189" s="216">
        <f>Q189*H189</f>
        <v>0.0080599999999999995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154</v>
      </c>
      <c r="AT189" s="218" t="s">
        <v>149</v>
      </c>
      <c r="AU189" s="218" t="s">
        <v>21</v>
      </c>
      <c r="AY189" s="19" t="s">
        <v>147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90</v>
      </c>
      <c r="BK189" s="219">
        <f>ROUND(I189*H189,2)</f>
        <v>0</v>
      </c>
      <c r="BL189" s="19" t="s">
        <v>154</v>
      </c>
      <c r="BM189" s="218" t="s">
        <v>1337</v>
      </c>
    </row>
    <row r="190" s="2" customFormat="1">
      <c r="A190" s="41"/>
      <c r="B190" s="42"/>
      <c r="C190" s="43"/>
      <c r="D190" s="220" t="s">
        <v>156</v>
      </c>
      <c r="E190" s="43"/>
      <c r="F190" s="221" t="s">
        <v>1338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156</v>
      </c>
      <c r="AU190" s="19" t="s">
        <v>21</v>
      </c>
    </row>
    <row r="191" s="12" customFormat="1" ht="22.8" customHeight="1">
      <c r="A191" s="12"/>
      <c r="B191" s="191"/>
      <c r="C191" s="192"/>
      <c r="D191" s="193" t="s">
        <v>81</v>
      </c>
      <c r="E191" s="205" t="s">
        <v>922</v>
      </c>
      <c r="F191" s="205" t="s">
        <v>923</v>
      </c>
      <c r="G191" s="192"/>
      <c r="H191" s="192"/>
      <c r="I191" s="195"/>
      <c r="J191" s="206">
        <f>BK191</f>
        <v>0</v>
      </c>
      <c r="K191" s="192"/>
      <c r="L191" s="197"/>
      <c r="M191" s="198"/>
      <c r="N191" s="199"/>
      <c r="O191" s="199"/>
      <c r="P191" s="200">
        <f>SUM(P192:P201)</f>
        <v>0</v>
      </c>
      <c r="Q191" s="199"/>
      <c r="R191" s="200">
        <f>SUM(R192:R201)</f>
        <v>0</v>
      </c>
      <c r="S191" s="199"/>
      <c r="T191" s="201">
        <f>SUM(T192:T201)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2" t="s">
        <v>90</v>
      </c>
      <c r="AT191" s="203" t="s">
        <v>81</v>
      </c>
      <c r="AU191" s="203" t="s">
        <v>90</v>
      </c>
      <c r="AY191" s="202" t="s">
        <v>147</v>
      </c>
      <c r="BK191" s="204">
        <f>SUM(BK192:BK201)</f>
        <v>0</v>
      </c>
    </row>
    <row r="192" s="2" customFormat="1" ht="24.15" customHeight="1">
      <c r="A192" s="41"/>
      <c r="B192" s="42"/>
      <c r="C192" s="207" t="s">
        <v>326</v>
      </c>
      <c r="D192" s="207" t="s">
        <v>149</v>
      </c>
      <c r="E192" s="208" t="s">
        <v>925</v>
      </c>
      <c r="F192" s="209" t="s">
        <v>926</v>
      </c>
      <c r="G192" s="210" t="s">
        <v>299</v>
      </c>
      <c r="H192" s="211">
        <v>63.409999999999997</v>
      </c>
      <c r="I192" s="212"/>
      <c r="J192" s="213">
        <f>ROUND(I192*H192,2)</f>
        <v>0</v>
      </c>
      <c r="K192" s="209" t="s">
        <v>153</v>
      </c>
      <c r="L192" s="47"/>
      <c r="M192" s="214" t="s">
        <v>32</v>
      </c>
      <c r="N192" s="215" t="s">
        <v>53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154</v>
      </c>
      <c r="AT192" s="218" t="s">
        <v>149</v>
      </c>
      <c r="AU192" s="218" t="s">
        <v>21</v>
      </c>
      <c r="AY192" s="19" t="s">
        <v>147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90</v>
      </c>
      <c r="BK192" s="219">
        <f>ROUND(I192*H192,2)</f>
        <v>0</v>
      </c>
      <c r="BL192" s="19" t="s">
        <v>154</v>
      </c>
      <c r="BM192" s="218" t="s">
        <v>1339</v>
      </c>
    </row>
    <row r="193" s="2" customFormat="1">
      <c r="A193" s="41"/>
      <c r="B193" s="42"/>
      <c r="C193" s="43"/>
      <c r="D193" s="220" t="s">
        <v>156</v>
      </c>
      <c r="E193" s="43"/>
      <c r="F193" s="221" t="s">
        <v>928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156</v>
      </c>
      <c r="AU193" s="19" t="s">
        <v>21</v>
      </c>
    </row>
    <row r="194" s="13" customFormat="1">
      <c r="A194" s="13"/>
      <c r="B194" s="225"/>
      <c r="C194" s="226"/>
      <c r="D194" s="227" t="s">
        <v>158</v>
      </c>
      <c r="E194" s="228" t="s">
        <v>32</v>
      </c>
      <c r="F194" s="229" t="s">
        <v>1340</v>
      </c>
      <c r="G194" s="226"/>
      <c r="H194" s="230">
        <v>63.409999999999997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158</v>
      </c>
      <c r="AU194" s="236" t="s">
        <v>21</v>
      </c>
      <c r="AV194" s="13" t="s">
        <v>21</v>
      </c>
      <c r="AW194" s="13" t="s">
        <v>41</v>
      </c>
      <c r="AX194" s="13" t="s">
        <v>82</v>
      </c>
      <c r="AY194" s="236" t="s">
        <v>147</v>
      </c>
    </row>
    <row r="195" s="15" customFormat="1">
      <c r="A195" s="15"/>
      <c r="B195" s="247"/>
      <c r="C195" s="248"/>
      <c r="D195" s="227" t="s">
        <v>158</v>
      </c>
      <c r="E195" s="249" t="s">
        <v>32</v>
      </c>
      <c r="F195" s="250" t="s">
        <v>161</v>
      </c>
      <c r="G195" s="248"/>
      <c r="H195" s="251">
        <v>63.409999999999997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7" t="s">
        <v>158</v>
      </c>
      <c r="AU195" s="257" t="s">
        <v>21</v>
      </c>
      <c r="AV195" s="15" t="s">
        <v>154</v>
      </c>
      <c r="AW195" s="15" t="s">
        <v>41</v>
      </c>
      <c r="AX195" s="15" t="s">
        <v>90</v>
      </c>
      <c r="AY195" s="257" t="s">
        <v>147</v>
      </c>
    </row>
    <row r="196" s="2" customFormat="1" ht="24.15" customHeight="1">
      <c r="A196" s="41"/>
      <c r="B196" s="42"/>
      <c r="C196" s="207" t="s">
        <v>331</v>
      </c>
      <c r="D196" s="207" t="s">
        <v>149</v>
      </c>
      <c r="E196" s="208" t="s">
        <v>948</v>
      </c>
      <c r="F196" s="209" t="s">
        <v>949</v>
      </c>
      <c r="G196" s="210" t="s">
        <v>299</v>
      </c>
      <c r="H196" s="211">
        <v>570.69000000000005</v>
      </c>
      <c r="I196" s="212"/>
      <c r="J196" s="213">
        <f>ROUND(I196*H196,2)</f>
        <v>0</v>
      </c>
      <c r="K196" s="209" t="s">
        <v>153</v>
      </c>
      <c r="L196" s="47"/>
      <c r="M196" s="214" t="s">
        <v>32</v>
      </c>
      <c r="N196" s="215" t="s">
        <v>53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154</v>
      </c>
      <c r="AT196" s="218" t="s">
        <v>149</v>
      </c>
      <c r="AU196" s="218" t="s">
        <v>21</v>
      </c>
      <c r="AY196" s="19" t="s">
        <v>147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90</v>
      </c>
      <c r="BK196" s="219">
        <f>ROUND(I196*H196,2)</f>
        <v>0</v>
      </c>
      <c r="BL196" s="19" t="s">
        <v>154</v>
      </c>
      <c r="BM196" s="218" t="s">
        <v>1341</v>
      </c>
    </row>
    <row r="197" s="2" customFormat="1">
      <c r="A197" s="41"/>
      <c r="B197" s="42"/>
      <c r="C197" s="43"/>
      <c r="D197" s="220" t="s">
        <v>156</v>
      </c>
      <c r="E197" s="43"/>
      <c r="F197" s="221" t="s">
        <v>951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156</v>
      </c>
      <c r="AU197" s="19" t="s">
        <v>21</v>
      </c>
    </row>
    <row r="198" s="13" customFormat="1">
      <c r="A198" s="13"/>
      <c r="B198" s="225"/>
      <c r="C198" s="226"/>
      <c r="D198" s="227" t="s">
        <v>158</v>
      </c>
      <c r="E198" s="228" t="s">
        <v>32</v>
      </c>
      <c r="F198" s="229" t="s">
        <v>1342</v>
      </c>
      <c r="G198" s="226"/>
      <c r="H198" s="230">
        <v>570.69000000000005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158</v>
      </c>
      <c r="AU198" s="236" t="s">
        <v>21</v>
      </c>
      <c r="AV198" s="13" t="s">
        <v>21</v>
      </c>
      <c r="AW198" s="13" t="s">
        <v>41</v>
      </c>
      <c r="AX198" s="13" t="s">
        <v>82</v>
      </c>
      <c r="AY198" s="236" t="s">
        <v>147</v>
      </c>
    </row>
    <row r="199" s="15" customFormat="1">
      <c r="A199" s="15"/>
      <c r="B199" s="247"/>
      <c r="C199" s="248"/>
      <c r="D199" s="227" t="s">
        <v>158</v>
      </c>
      <c r="E199" s="249" t="s">
        <v>32</v>
      </c>
      <c r="F199" s="250" t="s">
        <v>161</v>
      </c>
      <c r="G199" s="248"/>
      <c r="H199" s="251">
        <v>570.69000000000005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7" t="s">
        <v>158</v>
      </c>
      <c r="AU199" s="257" t="s">
        <v>21</v>
      </c>
      <c r="AV199" s="15" t="s">
        <v>154</v>
      </c>
      <c r="AW199" s="15" t="s">
        <v>41</v>
      </c>
      <c r="AX199" s="15" t="s">
        <v>90</v>
      </c>
      <c r="AY199" s="257" t="s">
        <v>147</v>
      </c>
    </row>
    <row r="200" s="2" customFormat="1" ht="24.15" customHeight="1">
      <c r="A200" s="41"/>
      <c r="B200" s="42"/>
      <c r="C200" s="207" t="s">
        <v>336</v>
      </c>
      <c r="D200" s="207" t="s">
        <v>149</v>
      </c>
      <c r="E200" s="208" t="s">
        <v>1014</v>
      </c>
      <c r="F200" s="209" t="s">
        <v>304</v>
      </c>
      <c r="G200" s="210" t="s">
        <v>299</v>
      </c>
      <c r="H200" s="211">
        <v>63.409999999999997</v>
      </c>
      <c r="I200" s="212"/>
      <c r="J200" s="213">
        <f>ROUND(I200*H200,2)</f>
        <v>0</v>
      </c>
      <c r="K200" s="209" t="s">
        <v>153</v>
      </c>
      <c r="L200" s="47"/>
      <c r="M200" s="214" t="s">
        <v>32</v>
      </c>
      <c r="N200" s="215" t="s">
        <v>53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154</v>
      </c>
      <c r="AT200" s="218" t="s">
        <v>149</v>
      </c>
      <c r="AU200" s="218" t="s">
        <v>21</v>
      </c>
      <c r="AY200" s="19" t="s">
        <v>147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90</v>
      </c>
      <c r="BK200" s="219">
        <f>ROUND(I200*H200,2)</f>
        <v>0</v>
      </c>
      <c r="BL200" s="19" t="s">
        <v>154</v>
      </c>
      <c r="BM200" s="218" t="s">
        <v>1343</v>
      </c>
    </row>
    <row r="201" s="2" customFormat="1">
      <c r="A201" s="41"/>
      <c r="B201" s="42"/>
      <c r="C201" s="43"/>
      <c r="D201" s="220" t="s">
        <v>156</v>
      </c>
      <c r="E201" s="43"/>
      <c r="F201" s="221" t="s">
        <v>1016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156</v>
      </c>
      <c r="AU201" s="19" t="s">
        <v>21</v>
      </c>
    </row>
    <row r="202" s="12" customFormat="1" ht="22.8" customHeight="1">
      <c r="A202" s="12"/>
      <c r="B202" s="191"/>
      <c r="C202" s="192"/>
      <c r="D202" s="193" t="s">
        <v>81</v>
      </c>
      <c r="E202" s="205" t="s">
        <v>1022</v>
      </c>
      <c r="F202" s="205" t="s">
        <v>1023</v>
      </c>
      <c r="G202" s="192"/>
      <c r="H202" s="192"/>
      <c r="I202" s="195"/>
      <c r="J202" s="206">
        <f>BK202</f>
        <v>0</v>
      </c>
      <c r="K202" s="192"/>
      <c r="L202" s="197"/>
      <c r="M202" s="198"/>
      <c r="N202" s="199"/>
      <c r="O202" s="199"/>
      <c r="P202" s="200">
        <f>SUM(P203:P204)</f>
        <v>0</v>
      </c>
      <c r="Q202" s="199"/>
      <c r="R202" s="200">
        <f>SUM(R203:R204)</f>
        <v>0</v>
      </c>
      <c r="S202" s="199"/>
      <c r="T202" s="201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2" t="s">
        <v>90</v>
      </c>
      <c r="AT202" s="203" t="s">
        <v>81</v>
      </c>
      <c r="AU202" s="203" t="s">
        <v>90</v>
      </c>
      <c r="AY202" s="202" t="s">
        <v>147</v>
      </c>
      <c r="BK202" s="204">
        <f>SUM(BK203:BK204)</f>
        <v>0</v>
      </c>
    </row>
    <row r="203" s="2" customFormat="1" ht="24.15" customHeight="1">
      <c r="A203" s="41"/>
      <c r="B203" s="42"/>
      <c r="C203" s="207" t="s">
        <v>343</v>
      </c>
      <c r="D203" s="207" t="s">
        <v>149</v>
      </c>
      <c r="E203" s="208" t="s">
        <v>1344</v>
      </c>
      <c r="F203" s="209" t="s">
        <v>1345</v>
      </c>
      <c r="G203" s="210" t="s">
        <v>299</v>
      </c>
      <c r="H203" s="211">
        <v>33.933</v>
      </c>
      <c r="I203" s="212"/>
      <c r="J203" s="213">
        <f>ROUND(I203*H203,2)</f>
        <v>0</v>
      </c>
      <c r="K203" s="209" t="s">
        <v>153</v>
      </c>
      <c r="L203" s="47"/>
      <c r="M203" s="214" t="s">
        <v>32</v>
      </c>
      <c r="N203" s="215" t="s">
        <v>53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154</v>
      </c>
      <c r="AT203" s="218" t="s">
        <v>149</v>
      </c>
      <c r="AU203" s="218" t="s">
        <v>21</v>
      </c>
      <c r="AY203" s="19" t="s">
        <v>147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90</v>
      </c>
      <c r="BK203" s="219">
        <f>ROUND(I203*H203,2)</f>
        <v>0</v>
      </c>
      <c r="BL203" s="19" t="s">
        <v>154</v>
      </c>
      <c r="BM203" s="218" t="s">
        <v>1346</v>
      </c>
    </row>
    <row r="204" s="2" customFormat="1">
      <c r="A204" s="41"/>
      <c r="B204" s="42"/>
      <c r="C204" s="43"/>
      <c r="D204" s="220" t="s">
        <v>156</v>
      </c>
      <c r="E204" s="43"/>
      <c r="F204" s="221" t="s">
        <v>1347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156</v>
      </c>
      <c r="AU204" s="19" t="s">
        <v>21</v>
      </c>
    </row>
    <row r="205" s="12" customFormat="1" ht="25.92" customHeight="1">
      <c r="A205" s="12"/>
      <c r="B205" s="191"/>
      <c r="C205" s="192"/>
      <c r="D205" s="193" t="s">
        <v>81</v>
      </c>
      <c r="E205" s="194" t="s">
        <v>1348</v>
      </c>
      <c r="F205" s="194" t="s">
        <v>1349</v>
      </c>
      <c r="G205" s="192"/>
      <c r="H205" s="192"/>
      <c r="I205" s="195"/>
      <c r="J205" s="196">
        <f>BK205</f>
        <v>0</v>
      </c>
      <c r="K205" s="192"/>
      <c r="L205" s="197"/>
      <c r="M205" s="198"/>
      <c r="N205" s="199"/>
      <c r="O205" s="199"/>
      <c r="P205" s="200">
        <f>P206</f>
        <v>0</v>
      </c>
      <c r="Q205" s="199"/>
      <c r="R205" s="200">
        <f>R206</f>
        <v>0.27700000000000002</v>
      </c>
      <c r="S205" s="199"/>
      <c r="T205" s="201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2" t="s">
        <v>21</v>
      </c>
      <c r="AT205" s="203" t="s">
        <v>81</v>
      </c>
      <c r="AU205" s="203" t="s">
        <v>82</v>
      </c>
      <c r="AY205" s="202" t="s">
        <v>147</v>
      </c>
      <c r="BK205" s="204">
        <f>BK206</f>
        <v>0</v>
      </c>
    </row>
    <row r="206" s="12" customFormat="1" ht="22.8" customHeight="1">
      <c r="A206" s="12"/>
      <c r="B206" s="191"/>
      <c r="C206" s="192"/>
      <c r="D206" s="193" t="s">
        <v>81</v>
      </c>
      <c r="E206" s="205" t="s">
        <v>1350</v>
      </c>
      <c r="F206" s="205" t="s">
        <v>1351</v>
      </c>
      <c r="G206" s="192"/>
      <c r="H206" s="192"/>
      <c r="I206" s="195"/>
      <c r="J206" s="206">
        <f>BK206</f>
        <v>0</v>
      </c>
      <c r="K206" s="192"/>
      <c r="L206" s="197"/>
      <c r="M206" s="198"/>
      <c r="N206" s="199"/>
      <c r="O206" s="199"/>
      <c r="P206" s="200">
        <f>SUM(P207:P214)</f>
        <v>0</v>
      </c>
      <c r="Q206" s="199"/>
      <c r="R206" s="200">
        <f>SUM(R207:R214)</f>
        <v>0.27700000000000002</v>
      </c>
      <c r="S206" s="199"/>
      <c r="T206" s="201">
        <f>SUM(T207:T214)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2" t="s">
        <v>21</v>
      </c>
      <c r="AT206" s="203" t="s">
        <v>81</v>
      </c>
      <c r="AU206" s="203" t="s">
        <v>90</v>
      </c>
      <c r="AY206" s="202" t="s">
        <v>147</v>
      </c>
      <c r="BK206" s="204">
        <f>SUM(BK207:BK214)</f>
        <v>0</v>
      </c>
    </row>
    <row r="207" s="2" customFormat="1" ht="16.5" customHeight="1">
      <c r="A207" s="41"/>
      <c r="B207" s="42"/>
      <c r="C207" s="207" t="s">
        <v>350</v>
      </c>
      <c r="D207" s="207" t="s">
        <v>149</v>
      </c>
      <c r="E207" s="208" t="s">
        <v>1352</v>
      </c>
      <c r="F207" s="209" t="s">
        <v>1353</v>
      </c>
      <c r="G207" s="210" t="s">
        <v>152</v>
      </c>
      <c r="H207" s="211">
        <v>17.303999999999998</v>
      </c>
      <c r="I207" s="212"/>
      <c r="J207" s="213">
        <f>ROUND(I207*H207,2)</f>
        <v>0</v>
      </c>
      <c r="K207" s="209" t="s">
        <v>153</v>
      </c>
      <c r="L207" s="47"/>
      <c r="M207" s="214" t="s">
        <v>32</v>
      </c>
      <c r="N207" s="215" t="s">
        <v>53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252</v>
      </c>
      <c r="AT207" s="218" t="s">
        <v>149</v>
      </c>
      <c r="AU207" s="218" t="s">
        <v>21</v>
      </c>
      <c r="AY207" s="19" t="s">
        <v>147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90</v>
      </c>
      <c r="BK207" s="219">
        <f>ROUND(I207*H207,2)</f>
        <v>0</v>
      </c>
      <c r="BL207" s="19" t="s">
        <v>252</v>
      </c>
      <c r="BM207" s="218" t="s">
        <v>1354</v>
      </c>
    </row>
    <row r="208" s="2" customFormat="1">
      <c r="A208" s="41"/>
      <c r="B208" s="42"/>
      <c r="C208" s="43"/>
      <c r="D208" s="220" t="s">
        <v>156</v>
      </c>
      <c r="E208" s="43"/>
      <c r="F208" s="221" t="s">
        <v>1355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156</v>
      </c>
      <c r="AU208" s="19" t="s">
        <v>21</v>
      </c>
    </row>
    <row r="209" s="13" customFormat="1">
      <c r="A209" s="13"/>
      <c r="B209" s="225"/>
      <c r="C209" s="226"/>
      <c r="D209" s="227" t="s">
        <v>158</v>
      </c>
      <c r="E209" s="228" t="s">
        <v>32</v>
      </c>
      <c r="F209" s="229" t="s">
        <v>1356</v>
      </c>
      <c r="G209" s="226"/>
      <c r="H209" s="230">
        <v>7.125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158</v>
      </c>
      <c r="AU209" s="236" t="s">
        <v>21</v>
      </c>
      <c r="AV209" s="13" t="s">
        <v>21</v>
      </c>
      <c r="AW209" s="13" t="s">
        <v>41</v>
      </c>
      <c r="AX209" s="13" t="s">
        <v>82</v>
      </c>
      <c r="AY209" s="236" t="s">
        <v>147</v>
      </c>
    </row>
    <row r="210" s="14" customFormat="1">
      <c r="A210" s="14"/>
      <c r="B210" s="237"/>
      <c r="C210" s="238"/>
      <c r="D210" s="227" t="s">
        <v>158</v>
      </c>
      <c r="E210" s="239" t="s">
        <v>32</v>
      </c>
      <c r="F210" s="240" t="s">
        <v>1357</v>
      </c>
      <c r="G210" s="238"/>
      <c r="H210" s="239" t="s">
        <v>32</v>
      </c>
      <c r="I210" s="241"/>
      <c r="J210" s="238"/>
      <c r="K210" s="238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158</v>
      </c>
      <c r="AU210" s="246" t="s">
        <v>21</v>
      </c>
      <c r="AV210" s="14" t="s">
        <v>90</v>
      </c>
      <c r="AW210" s="14" t="s">
        <v>41</v>
      </c>
      <c r="AX210" s="14" t="s">
        <v>82</v>
      </c>
      <c r="AY210" s="246" t="s">
        <v>147</v>
      </c>
    </row>
    <row r="211" s="13" customFormat="1">
      <c r="A211" s="13"/>
      <c r="B211" s="225"/>
      <c r="C211" s="226"/>
      <c r="D211" s="227" t="s">
        <v>158</v>
      </c>
      <c r="E211" s="228" t="s">
        <v>32</v>
      </c>
      <c r="F211" s="229" t="s">
        <v>1358</v>
      </c>
      <c r="G211" s="226"/>
      <c r="H211" s="230">
        <v>10.179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158</v>
      </c>
      <c r="AU211" s="236" t="s">
        <v>21</v>
      </c>
      <c r="AV211" s="13" t="s">
        <v>21</v>
      </c>
      <c r="AW211" s="13" t="s">
        <v>41</v>
      </c>
      <c r="AX211" s="13" t="s">
        <v>82</v>
      </c>
      <c r="AY211" s="236" t="s">
        <v>147</v>
      </c>
    </row>
    <row r="212" s="14" customFormat="1">
      <c r="A212" s="14"/>
      <c r="B212" s="237"/>
      <c r="C212" s="238"/>
      <c r="D212" s="227" t="s">
        <v>158</v>
      </c>
      <c r="E212" s="239" t="s">
        <v>32</v>
      </c>
      <c r="F212" s="240" t="s">
        <v>1359</v>
      </c>
      <c r="G212" s="238"/>
      <c r="H212" s="239" t="s">
        <v>32</v>
      </c>
      <c r="I212" s="241"/>
      <c r="J212" s="238"/>
      <c r="K212" s="238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158</v>
      </c>
      <c r="AU212" s="246" t="s">
        <v>21</v>
      </c>
      <c r="AV212" s="14" t="s">
        <v>90</v>
      </c>
      <c r="AW212" s="14" t="s">
        <v>41</v>
      </c>
      <c r="AX212" s="14" t="s">
        <v>82</v>
      </c>
      <c r="AY212" s="246" t="s">
        <v>147</v>
      </c>
    </row>
    <row r="213" s="15" customFormat="1">
      <c r="A213" s="15"/>
      <c r="B213" s="247"/>
      <c r="C213" s="248"/>
      <c r="D213" s="227" t="s">
        <v>158</v>
      </c>
      <c r="E213" s="249" t="s">
        <v>32</v>
      </c>
      <c r="F213" s="250" t="s">
        <v>161</v>
      </c>
      <c r="G213" s="248"/>
      <c r="H213" s="251">
        <v>17.304000000000002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7" t="s">
        <v>158</v>
      </c>
      <c r="AU213" s="257" t="s">
        <v>21</v>
      </c>
      <c r="AV213" s="15" t="s">
        <v>154</v>
      </c>
      <c r="AW213" s="15" t="s">
        <v>41</v>
      </c>
      <c r="AX213" s="15" t="s">
        <v>90</v>
      </c>
      <c r="AY213" s="257" t="s">
        <v>147</v>
      </c>
    </row>
    <row r="214" s="2" customFormat="1" ht="16.5" customHeight="1">
      <c r="A214" s="41"/>
      <c r="B214" s="42"/>
      <c r="C214" s="258" t="s">
        <v>355</v>
      </c>
      <c r="D214" s="258" t="s">
        <v>296</v>
      </c>
      <c r="E214" s="259" t="s">
        <v>1360</v>
      </c>
      <c r="F214" s="260" t="s">
        <v>1361</v>
      </c>
      <c r="G214" s="261" t="s">
        <v>299</v>
      </c>
      <c r="H214" s="262">
        <v>0.27700000000000002</v>
      </c>
      <c r="I214" s="263"/>
      <c r="J214" s="264">
        <f>ROUND(I214*H214,2)</f>
        <v>0</v>
      </c>
      <c r="K214" s="260" t="s">
        <v>153</v>
      </c>
      <c r="L214" s="265"/>
      <c r="M214" s="266" t="s">
        <v>32</v>
      </c>
      <c r="N214" s="267" t="s">
        <v>53</v>
      </c>
      <c r="O214" s="87"/>
      <c r="P214" s="216">
        <f>O214*H214</f>
        <v>0</v>
      </c>
      <c r="Q214" s="216">
        <v>1</v>
      </c>
      <c r="R214" s="216">
        <f>Q214*H214</f>
        <v>0.27700000000000002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350</v>
      </c>
      <c r="AT214" s="218" t="s">
        <v>296</v>
      </c>
      <c r="AU214" s="218" t="s">
        <v>21</v>
      </c>
      <c r="AY214" s="19" t="s">
        <v>147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90</v>
      </c>
      <c r="BK214" s="219">
        <f>ROUND(I214*H214,2)</f>
        <v>0</v>
      </c>
      <c r="BL214" s="19" t="s">
        <v>252</v>
      </c>
      <c r="BM214" s="218" t="s">
        <v>1362</v>
      </c>
    </row>
    <row r="215" s="12" customFormat="1" ht="25.92" customHeight="1">
      <c r="A215" s="12"/>
      <c r="B215" s="191"/>
      <c r="C215" s="192"/>
      <c r="D215" s="193" t="s">
        <v>81</v>
      </c>
      <c r="E215" s="194" t="s">
        <v>296</v>
      </c>
      <c r="F215" s="194" t="s">
        <v>1363</v>
      </c>
      <c r="G215" s="192"/>
      <c r="H215" s="192"/>
      <c r="I215" s="195"/>
      <c r="J215" s="196">
        <f>BK215</f>
        <v>0</v>
      </c>
      <c r="K215" s="192"/>
      <c r="L215" s="197"/>
      <c r="M215" s="198"/>
      <c r="N215" s="199"/>
      <c r="O215" s="199"/>
      <c r="P215" s="200">
        <f>P216+P265</f>
        <v>0</v>
      </c>
      <c r="Q215" s="199"/>
      <c r="R215" s="200">
        <f>R216+R265</f>
        <v>8.0711323000000004</v>
      </c>
      <c r="S215" s="199"/>
      <c r="T215" s="201">
        <f>T216+T265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2" t="s">
        <v>168</v>
      </c>
      <c r="AT215" s="203" t="s">
        <v>81</v>
      </c>
      <c r="AU215" s="203" t="s">
        <v>82</v>
      </c>
      <c r="AY215" s="202" t="s">
        <v>147</v>
      </c>
      <c r="BK215" s="204">
        <f>BK216+BK265</f>
        <v>0</v>
      </c>
    </row>
    <row r="216" s="12" customFormat="1" ht="22.8" customHeight="1">
      <c r="A216" s="12"/>
      <c r="B216" s="191"/>
      <c r="C216" s="192"/>
      <c r="D216" s="193" t="s">
        <v>81</v>
      </c>
      <c r="E216" s="205" t="s">
        <v>1364</v>
      </c>
      <c r="F216" s="205" t="s">
        <v>1365</v>
      </c>
      <c r="G216" s="192"/>
      <c r="H216" s="192"/>
      <c r="I216" s="195"/>
      <c r="J216" s="206">
        <f>BK216</f>
        <v>0</v>
      </c>
      <c r="K216" s="192"/>
      <c r="L216" s="197"/>
      <c r="M216" s="198"/>
      <c r="N216" s="199"/>
      <c r="O216" s="199"/>
      <c r="P216" s="200">
        <f>SUM(P217:P264)</f>
        <v>0</v>
      </c>
      <c r="Q216" s="199"/>
      <c r="R216" s="200">
        <f>SUM(R217:R264)</f>
        <v>8.0711323000000004</v>
      </c>
      <c r="S216" s="199"/>
      <c r="T216" s="201">
        <f>SUM(T217:T264)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2" t="s">
        <v>168</v>
      </c>
      <c r="AT216" s="203" t="s">
        <v>81</v>
      </c>
      <c r="AU216" s="203" t="s">
        <v>90</v>
      </c>
      <c r="AY216" s="202" t="s">
        <v>147</v>
      </c>
      <c r="BK216" s="204">
        <f>SUM(BK217:BK264)</f>
        <v>0</v>
      </c>
    </row>
    <row r="217" s="2" customFormat="1" ht="21.75" customHeight="1">
      <c r="A217" s="41"/>
      <c r="B217" s="42"/>
      <c r="C217" s="207" t="s">
        <v>360</v>
      </c>
      <c r="D217" s="207" t="s">
        <v>149</v>
      </c>
      <c r="E217" s="208" t="s">
        <v>1366</v>
      </c>
      <c r="F217" s="209" t="s">
        <v>1367</v>
      </c>
      <c r="G217" s="210" t="s">
        <v>617</v>
      </c>
      <c r="H217" s="211">
        <v>36</v>
      </c>
      <c r="I217" s="212"/>
      <c r="J217" s="213">
        <f>ROUND(I217*H217,2)</f>
        <v>0</v>
      </c>
      <c r="K217" s="209" t="s">
        <v>153</v>
      </c>
      <c r="L217" s="47"/>
      <c r="M217" s="214" t="s">
        <v>32</v>
      </c>
      <c r="N217" s="215" t="s">
        <v>53</v>
      </c>
      <c r="O217" s="87"/>
      <c r="P217" s="216">
        <f>O217*H217</f>
        <v>0</v>
      </c>
      <c r="Q217" s="216">
        <v>0.00042999999999999999</v>
      </c>
      <c r="R217" s="216">
        <f>Q217*H217</f>
        <v>0.015479999999999999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554</v>
      </c>
      <c r="AT217" s="218" t="s">
        <v>149</v>
      </c>
      <c r="AU217" s="218" t="s">
        <v>21</v>
      </c>
      <c r="AY217" s="19" t="s">
        <v>147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90</v>
      </c>
      <c r="BK217" s="219">
        <f>ROUND(I217*H217,2)</f>
        <v>0</v>
      </c>
      <c r="BL217" s="19" t="s">
        <v>554</v>
      </c>
      <c r="BM217" s="218" t="s">
        <v>1368</v>
      </c>
    </row>
    <row r="218" s="2" customFormat="1">
      <c r="A218" s="41"/>
      <c r="B218" s="42"/>
      <c r="C218" s="43"/>
      <c r="D218" s="220" t="s">
        <v>156</v>
      </c>
      <c r="E218" s="43"/>
      <c r="F218" s="221" t="s">
        <v>1369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156</v>
      </c>
      <c r="AU218" s="19" t="s">
        <v>21</v>
      </c>
    </row>
    <row r="219" s="2" customFormat="1" ht="16.5" customHeight="1">
      <c r="A219" s="41"/>
      <c r="B219" s="42"/>
      <c r="C219" s="207" t="s">
        <v>365</v>
      </c>
      <c r="D219" s="207" t="s">
        <v>149</v>
      </c>
      <c r="E219" s="208" t="s">
        <v>1370</v>
      </c>
      <c r="F219" s="209" t="s">
        <v>1371</v>
      </c>
      <c r="G219" s="210" t="s">
        <v>1372</v>
      </c>
      <c r="H219" s="211">
        <v>1</v>
      </c>
      <c r="I219" s="212"/>
      <c r="J219" s="213">
        <f>ROUND(I219*H219,2)</f>
        <v>0</v>
      </c>
      <c r="K219" s="209" t="s">
        <v>32</v>
      </c>
      <c r="L219" s="47"/>
      <c r="M219" s="214" t="s">
        <v>32</v>
      </c>
      <c r="N219" s="215" t="s">
        <v>53</v>
      </c>
      <c r="O219" s="87"/>
      <c r="P219" s="216">
        <f>O219*H219</f>
        <v>0</v>
      </c>
      <c r="Q219" s="216">
        <v>0.00042999999999999999</v>
      </c>
      <c r="R219" s="216">
        <f>Q219*H219</f>
        <v>0.00042999999999999999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554</v>
      </c>
      <c r="AT219" s="218" t="s">
        <v>149</v>
      </c>
      <c r="AU219" s="218" t="s">
        <v>21</v>
      </c>
      <c r="AY219" s="19" t="s">
        <v>147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90</v>
      </c>
      <c r="BK219" s="219">
        <f>ROUND(I219*H219,2)</f>
        <v>0</v>
      </c>
      <c r="BL219" s="19" t="s">
        <v>554</v>
      </c>
      <c r="BM219" s="218" t="s">
        <v>1373</v>
      </c>
    </row>
    <row r="220" s="2" customFormat="1" ht="16.5" customHeight="1">
      <c r="A220" s="41"/>
      <c r="B220" s="42"/>
      <c r="C220" s="207" t="s">
        <v>376</v>
      </c>
      <c r="D220" s="207" t="s">
        <v>149</v>
      </c>
      <c r="E220" s="208" t="s">
        <v>1374</v>
      </c>
      <c r="F220" s="209" t="s">
        <v>1375</v>
      </c>
      <c r="G220" s="210" t="s">
        <v>206</v>
      </c>
      <c r="H220" s="211">
        <v>62</v>
      </c>
      <c r="I220" s="212"/>
      <c r="J220" s="213">
        <f>ROUND(I220*H220,2)</f>
        <v>0</v>
      </c>
      <c r="K220" s="209" t="s">
        <v>153</v>
      </c>
      <c r="L220" s="47"/>
      <c r="M220" s="214" t="s">
        <v>32</v>
      </c>
      <c r="N220" s="215" t="s">
        <v>53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554</v>
      </c>
      <c r="AT220" s="218" t="s">
        <v>149</v>
      </c>
      <c r="AU220" s="218" t="s">
        <v>21</v>
      </c>
      <c r="AY220" s="19" t="s">
        <v>147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90</v>
      </c>
      <c r="BK220" s="219">
        <f>ROUND(I220*H220,2)</f>
        <v>0</v>
      </c>
      <c r="BL220" s="19" t="s">
        <v>554</v>
      </c>
      <c r="BM220" s="218" t="s">
        <v>1376</v>
      </c>
    </row>
    <row r="221" s="2" customFormat="1">
      <c r="A221" s="41"/>
      <c r="B221" s="42"/>
      <c r="C221" s="43"/>
      <c r="D221" s="220" t="s">
        <v>156</v>
      </c>
      <c r="E221" s="43"/>
      <c r="F221" s="221" t="s">
        <v>1377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156</v>
      </c>
      <c r="AU221" s="19" t="s">
        <v>21</v>
      </c>
    </row>
    <row r="222" s="2" customFormat="1" ht="16.5" customHeight="1">
      <c r="A222" s="41"/>
      <c r="B222" s="42"/>
      <c r="C222" s="207" t="s">
        <v>383</v>
      </c>
      <c r="D222" s="207" t="s">
        <v>149</v>
      </c>
      <c r="E222" s="208" t="s">
        <v>1378</v>
      </c>
      <c r="F222" s="209" t="s">
        <v>1379</v>
      </c>
      <c r="G222" s="210" t="s">
        <v>206</v>
      </c>
      <c r="H222" s="211">
        <v>22.5</v>
      </c>
      <c r="I222" s="212"/>
      <c r="J222" s="213">
        <f>ROUND(I222*H222,2)</f>
        <v>0</v>
      </c>
      <c r="K222" s="209" t="s">
        <v>153</v>
      </c>
      <c r="L222" s="47"/>
      <c r="M222" s="214" t="s">
        <v>32</v>
      </c>
      <c r="N222" s="215" t="s">
        <v>53</v>
      </c>
      <c r="O222" s="87"/>
      <c r="P222" s="216">
        <f>O222*H222</f>
        <v>0</v>
      </c>
      <c r="Q222" s="216">
        <v>0.0054900000000000001</v>
      </c>
      <c r="R222" s="216">
        <f>Q222*H222</f>
        <v>0.123525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554</v>
      </c>
      <c r="AT222" s="218" t="s">
        <v>149</v>
      </c>
      <c r="AU222" s="218" t="s">
        <v>21</v>
      </c>
      <c r="AY222" s="19" t="s">
        <v>147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90</v>
      </c>
      <c r="BK222" s="219">
        <f>ROUND(I222*H222,2)</f>
        <v>0</v>
      </c>
      <c r="BL222" s="19" t="s">
        <v>554</v>
      </c>
      <c r="BM222" s="218" t="s">
        <v>1380</v>
      </c>
    </row>
    <row r="223" s="2" customFormat="1">
      <c r="A223" s="41"/>
      <c r="B223" s="42"/>
      <c r="C223" s="43"/>
      <c r="D223" s="220" t="s">
        <v>156</v>
      </c>
      <c r="E223" s="43"/>
      <c r="F223" s="221" t="s">
        <v>1381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156</v>
      </c>
      <c r="AU223" s="19" t="s">
        <v>21</v>
      </c>
    </row>
    <row r="224" s="2" customFormat="1" ht="16.5" customHeight="1">
      <c r="A224" s="41"/>
      <c r="B224" s="42"/>
      <c r="C224" s="258" t="s">
        <v>389</v>
      </c>
      <c r="D224" s="258" t="s">
        <v>296</v>
      </c>
      <c r="E224" s="259" t="s">
        <v>1382</v>
      </c>
      <c r="F224" s="260" t="s">
        <v>1383</v>
      </c>
      <c r="G224" s="261" t="s">
        <v>617</v>
      </c>
      <c r="H224" s="262">
        <v>2</v>
      </c>
      <c r="I224" s="263"/>
      <c r="J224" s="264">
        <f>ROUND(I224*H224,2)</f>
        <v>0</v>
      </c>
      <c r="K224" s="260" t="s">
        <v>153</v>
      </c>
      <c r="L224" s="265"/>
      <c r="M224" s="266" t="s">
        <v>32</v>
      </c>
      <c r="N224" s="267" t="s">
        <v>53</v>
      </c>
      <c r="O224" s="87"/>
      <c r="P224" s="216">
        <f>O224*H224</f>
        <v>0</v>
      </c>
      <c r="Q224" s="216">
        <v>0.00266</v>
      </c>
      <c r="R224" s="216">
        <f>Q224*H224</f>
        <v>0.0053200000000000001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887</v>
      </c>
      <c r="AT224" s="218" t="s">
        <v>296</v>
      </c>
      <c r="AU224" s="218" t="s">
        <v>21</v>
      </c>
      <c r="AY224" s="19" t="s">
        <v>147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90</v>
      </c>
      <c r="BK224" s="219">
        <f>ROUND(I224*H224,2)</f>
        <v>0</v>
      </c>
      <c r="BL224" s="19" t="s">
        <v>887</v>
      </c>
      <c r="BM224" s="218" t="s">
        <v>1384</v>
      </c>
    </row>
    <row r="225" s="2" customFormat="1" ht="16.5" customHeight="1">
      <c r="A225" s="41"/>
      <c r="B225" s="42"/>
      <c r="C225" s="207" t="s">
        <v>403</v>
      </c>
      <c r="D225" s="207" t="s">
        <v>149</v>
      </c>
      <c r="E225" s="208" t="s">
        <v>1385</v>
      </c>
      <c r="F225" s="209" t="s">
        <v>1386</v>
      </c>
      <c r="G225" s="210" t="s">
        <v>617</v>
      </c>
      <c r="H225" s="211">
        <v>2</v>
      </c>
      <c r="I225" s="212"/>
      <c r="J225" s="213">
        <f>ROUND(I225*H225,2)</f>
        <v>0</v>
      </c>
      <c r="K225" s="209" t="s">
        <v>153</v>
      </c>
      <c r="L225" s="47"/>
      <c r="M225" s="214" t="s">
        <v>32</v>
      </c>
      <c r="N225" s="215" t="s">
        <v>53</v>
      </c>
      <c r="O225" s="87"/>
      <c r="P225" s="216">
        <f>O225*H225</f>
        <v>0</v>
      </c>
      <c r="Q225" s="216">
        <v>0.0036700000000000001</v>
      </c>
      <c r="R225" s="216">
        <f>Q225*H225</f>
        <v>0.0073400000000000002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554</v>
      </c>
      <c r="AT225" s="218" t="s">
        <v>149</v>
      </c>
      <c r="AU225" s="218" t="s">
        <v>21</v>
      </c>
      <c r="AY225" s="19" t="s">
        <v>147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90</v>
      </c>
      <c r="BK225" s="219">
        <f>ROUND(I225*H225,2)</f>
        <v>0</v>
      </c>
      <c r="BL225" s="19" t="s">
        <v>554</v>
      </c>
      <c r="BM225" s="218" t="s">
        <v>1387</v>
      </c>
    </row>
    <row r="226" s="2" customFormat="1">
      <c r="A226" s="41"/>
      <c r="B226" s="42"/>
      <c r="C226" s="43"/>
      <c r="D226" s="220" t="s">
        <v>156</v>
      </c>
      <c r="E226" s="43"/>
      <c r="F226" s="221" t="s">
        <v>1388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156</v>
      </c>
      <c r="AU226" s="19" t="s">
        <v>21</v>
      </c>
    </row>
    <row r="227" s="2" customFormat="1" ht="16.5" customHeight="1">
      <c r="A227" s="41"/>
      <c r="B227" s="42"/>
      <c r="C227" s="207" t="s">
        <v>413</v>
      </c>
      <c r="D227" s="207" t="s">
        <v>149</v>
      </c>
      <c r="E227" s="208" t="s">
        <v>1389</v>
      </c>
      <c r="F227" s="209" t="s">
        <v>1390</v>
      </c>
      <c r="G227" s="210" t="s">
        <v>617</v>
      </c>
      <c r="H227" s="211">
        <v>2</v>
      </c>
      <c r="I227" s="212"/>
      <c r="J227" s="213">
        <f>ROUND(I227*H227,2)</f>
        <v>0</v>
      </c>
      <c r="K227" s="209" t="s">
        <v>32</v>
      </c>
      <c r="L227" s="47"/>
      <c r="M227" s="214" t="s">
        <v>32</v>
      </c>
      <c r="N227" s="215" t="s">
        <v>53</v>
      </c>
      <c r="O227" s="87"/>
      <c r="P227" s="216">
        <f>O227*H227</f>
        <v>0</v>
      </c>
      <c r="Q227" s="216">
        <v>0.0036700000000000001</v>
      </c>
      <c r="R227" s="216">
        <f>Q227*H227</f>
        <v>0.0073400000000000002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554</v>
      </c>
      <c r="AT227" s="218" t="s">
        <v>149</v>
      </c>
      <c r="AU227" s="218" t="s">
        <v>21</v>
      </c>
      <c r="AY227" s="19" t="s">
        <v>147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9" t="s">
        <v>90</v>
      </c>
      <c r="BK227" s="219">
        <f>ROUND(I227*H227,2)</f>
        <v>0</v>
      </c>
      <c r="BL227" s="19" t="s">
        <v>554</v>
      </c>
      <c r="BM227" s="218" t="s">
        <v>1391</v>
      </c>
    </row>
    <row r="228" s="2" customFormat="1" ht="16.5" customHeight="1">
      <c r="A228" s="41"/>
      <c r="B228" s="42"/>
      <c r="C228" s="207" t="s">
        <v>420</v>
      </c>
      <c r="D228" s="207" t="s">
        <v>149</v>
      </c>
      <c r="E228" s="208" t="s">
        <v>1392</v>
      </c>
      <c r="F228" s="209" t="s">
        <v>1393</v>
      </c>
      <c r="G228" s="210" t="s">
        <v>617</v>
      </c>
      <c r="H228" s="211">
        <v>2</v>
      </c>
      <c r="I228" s="212"/>
      <c r="J228" s="213">
        <f>ROUND(I228*H228,2)</f>
        <v>0</v>
      </c>
      <c r="K228" s="209" t="s">
        <v>153</v>
      </c>
      <c r="L228" s="47"/>
      <c r="M228" s="214" t="s">
        <v>32</v>
      </c>
      <c r="N228" s="215" t="s">
        <v>53</v>
      </c>
      <c r="O228" s="87"/>
      <c r="P228" s="216">
        <f>O228*H228</f>
        <v>0</v>
      </c>
      <c r="Q228" s="216">
        <v>0.00032000000000000003</v>
      </c>
      <c r="R228" s="216">
        <f>Q228*H228</f>
        <v>0.00064000000000000005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554</v>
      </c>
      <c r="AT228" s="218" t="s">
        <v>149</v>
      </c>
      <c r="AU228" s="218" t="s">
        <v>21</v>
      </c>
      <c r="AY228" s="19" t="s">
        <v>147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90</v>
      </c>
      <c r="BK228" s="219">
        <f>ROUND(I228*H228,2)</f>
        <v>0</v>
      </c>
      <c r="BL228" s="19" t="s">
        <v>554</v>
      </c>
      <c r="BM228" s="218" t="s">
        <v>1394</v>
      </c>
    </row>
    <row r="229" s="2" customFormat="1">
      <c r="A229" s="41"/>
      <c r="B229" s="42"/>
      <c r="C229" s="43"/>
      <c r="D229" s="220" t="s">
        <v>156</v>
      </c>
      <c r="E229" s="43"/>
      <c r="F229" s="221" t="s">
        <v>1395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156</v>
      </c>
      <c r="AU229" s="19" t="s">
        <v>21</v>
      </c>
    </row>
    <row r="230" s="2" customFormat="1" ht="16.5" customHeight="1">
      <c r="A230" s="41"/>
      <c r="B230" s="42"/>
      <c r="C230" s="258" t="s">
        <v>29</v>
      </c>
      <c r="D230" s="258" t="s">
        <v>296</v>
      </c>
      <c r="E230" s="259" t="s">
        <v>1396</v>
      </c>
      <c r="F230" s="260" t="s">
        <v>1397</v>
      </c>
      <c r="G230" s="261" t="s">
        <v>789</v>
      </c>
      <c r="H230" s="262">
        <v>4</v>
      </c>
      <c r="I230" s="263"/>
      <c r="J230" s="264">
        <f>ROUND(I230*H230,2)</f>
        <v>0</v>
      </c>
      <c r="K230" s="260" t="s">
        <v>32</v>
      </c>
      <c r="L230" s="265"/>
      <c r="M230" s="266" t="s">
        <v>32</v>
      </c>
      <c r="N230" s="267" t="s">
        <v>53</v>
      </c>
      <c r="O230" s="87"/>
      <c r="P230" s="216">
        <f>O230*H230</f>
        <v>0</v>
      </c>
      <c r="Q230" s="216">
        <v>0.001</v>
      </c>
      <c r="R230" s="216">
        <f>Q230*H230</f>
        <v>0.0040000000000000001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887</v>
      </c>
      <c r="AT230" s="218" t="s">
        <v>296</v>
      </c>
      <c r="AU230" s="218" t="s">
        <v>21</v>
      </c>
      <c r="AY230" s="19" t="s">
        <v>147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90</v>
      </c>
      <c r="BK230" s="219">
        <f>ROUND(I230*H230,2)</f>
        <v>0</v>
      </c>
      <c r="BL230" s="19" t="s">
        <v>887</v>
      </c>
      <c r="BM230" s="218" t="s">
        <v>1398</v>
      </c>
    </row>
    <row r="231" s="2" customFormat="1" ht="16.5" customHeight="1">
      <c r="A231" s="41"/>
      <c r="B231" s="42"/>
      <c r="C231" s="258" t="s">
        <v>432</v>
      </c>
      <c r="D231" s="258" t="s">
        <v>296</v>
      </c>
      <c r="E231" s="259" t="s">
        <v>1399</v>
      </c>
      <c r="F231" s="260" t="s">
        <v>1400</v>
      </c>
      <c r="G231" s="261" t="s">
        <v>789</v>
      </c>
      <c r="H231" s="262">
        <v>4</v>
      </c>
      <c r="I231" s="263"/>
      <c r="J231" s="264">
        <f>ROUND(I231*H231,2)</f>
        <v>0</v>
      </c>
      <c r="K231" s="260" t="s">
        <v>32</v>
      </c>
      <c r="L231" s="265"/>
      <c r="M231" s="266" t="s">
        <v>32</v>
      </c>
      <c r="N231" s="267" t="s">
        <v>53</v>
      </c>
      <c r="O231" s="87"/>
      <c r="P231" s="216">
        <f>O231*H231</f>
        <v>0</v>
      </c>
      <c r="Q231" s="216">
        <v>0.001</v>
      </c>
      <c r="R231" s="216">
        <f>Q231*H231</f>
        <v>0.0040000000000000001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887</v>
      </c>
      <c r="AT231" s="218" t="s">
        <v>296</v>
      </c>
      <c r="AU231" s="218" t="s">
        <v>21</v>
      </c>
      <c r="AY231" s="19" t="s">
        <v>147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90</v>
      </c>
      <c r="BK231" s="219">
        <f>ROUND(I231*H231,2)</f>
        <v>0</v>
      </c>
      <c r="BL231" s="19" t="s">
        <v>887</v>
      </c>
      <c r="BM231" s="218" t="s">
        <v>1401</v>
      </c>
    </row>
    <row r="232" s="2" customFormat="1" ht="16.5" customHeight="1">
      <c r="A232" s="41"/>
      <c r="B232" s="42"/>
      <c r="C232" s="207" t="s">
        <v>438</v>
      </c>
      <c r="D232" s="207" t="s">
        <v>149</v>
      </c>
      <c r="E232" s="208" t="s">
        <v>1402</v>
      </c>
      <c r="F232" s="209" t="s">
        <v>1403</v>
      </c>
      <c r="G232" s="210" t="s">
        <v>206</v>
      </c>
      <c r="H232" s="211">
        <v>62</v>
      </c>
      <c r="I232" s="212"/>
      <c r="J232" s="213">
        <f>ROUND(I232*H232,2)</f>
        <v>0</v>
      </c>
      <c r="K232" s="209" t="s">
        <v>153</v>
      </c>
      <c r="L232" s="47"/>
      <c r="M232" s="214" t="s">
        <v>32</v>
      </c>
      <c r="N232" s="215" t="s">
        <v>53</v>
      </c>
      <c r="O232" s="87"/>
      <c r="P232" s="216">
        <f>O232*H232</f>
        <v>0</v>
      </c>
      <c r="Q232" s="216">
        <v>0.00046000000000000001</v>
      </c>
      <c r="R232" s="216">
        <f>Q232*H232</f>
        <v>0.02852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554</v>
      </c>
      <c r="AT232" s="218" t="s">
        <v>149</v>
      </c>
      <c r="AU232" s="218" t="s">
        <v>21</v>
      </c>
      <c r="AY232" s="19" t="s">
        <v>147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90</v>
      </c>
      <c r="BK232" s="219">
        <f>ROUND(I232*H232,2)</f>
        <v>0</v>
      </c>
      <c r="BL232" s="19" t="s">
        <v>554</v>
      </c>
      <c r="BM232" s="218" t="s">
        <v>1404</v>
      </c>
    </row>
    <row r="233" s="2" customFormat="1">
      <c r="A233" s="41"/>
      <c r="B233" s="42"/>
      <c r="C233" s="43"/>
      <c r="D233" s="220" t="s">
        <v>156</v>
      </c>
      <c r="E233" s="43"/>
      <c r="F233" s="221" t="s">
        <v>1405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156</v>
      </c>
      <c r="AU233" s="19" t="s">
        <v>21</v>
      </c>
    </row>
    <row r="234" s="2" customFormat="1" ht="16.5" customHeight="1">
      <c r="A234" s="41"/>
      <c r="B234" s="42"/>
      <c r="C234" s="258" t="s">
        <v>443</v>
      </c>
      <c r="D234" s="258" t="s">
        <v>296</v>
      </c>
      <c r="E234" s="259" t="s">
        <v>1406</v>
      </c>
      <c r="F234" s="260" t="s">
        <v>1407</v>
      </c>
      <c r="G234" s="261" t="s">
        <v>206</v>
      </c>
      <c r="H234" s="262">
        <v>62.619999999999997</v>
      </c>
      <c r="I234" s="263"/>
      <c r="J234" s="264">
        <f>ROUND(I234*H234,2)</f>
        <v>0</v>
      </c>
      <c r="K234" s="260" t="s">
        <v>32</v>
      </c>
      <c r="L234" s="265"/>
      <c r="M234" s="266" t="s">
        <v>32</v>
      </c>
      <c r="N234" s="267" t="s">
        <v>53</v>
      </c>
      <c r="O234" s="87"/>
      <c r="P234" s="216">
        <f>O234*H234</f>
        <v>0</v>
      </c>
      <c r="Q234" s="216">
        <v>0.062399999999999997</v>
      </c>
      <c r="R234" s="216">
        <f>Q234*H234</f>
        <v>3.9074879999999999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887</v>
      </c>
      <c r="AT234" s="218" t="s">
        <v>296</v>
      </c>
      <c r="AU234" s="218" t="s">
        <v>21</v>
      </c>
      <c r="AY234" s="19" t="s">
        <v>147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90</v>
      </c>
      <c r="BK234" s="219">
        <f>ROUND(I234*H234,2)</f>
        <v>0</v>
      </c>
      <c r="BL234" s="19" t="s">
        <v>887</v>
      </c>
      <c r="BM234" s="218" t="s">
        <v>1408</v>
      </c>
    </row>
    <row r="235" s="2" customFormat="1" ht="16.5" customHeight="1">
      <c r="A235" s="41"/>
      <c r="B235" s="42"/>
      <c r="C235" s="207" t="s">
        <v>450</v>
      </c>
      <c r="D235" s="207" t="s">
        <v>149</v>
      </c>
      <c r="E235" s="208" t="s">
        <v>1409</v>
      </c>
      <c r="F235" s="209" t="s">
        <v>1410</v>
      </c>
      <c r="G235" s="210" t="s">
        <v>206</v>
      </c>
      <c r="H235" s="211">
        <v>22.5</v>
      </c>
      <c r="I235" s="212"/>
      <c r="J235" s="213">
        <f>ROUND(I235*H235,2)</f>
        <v>0</v>
      </c>
      <c r="K235" s="209" t="s">
        <v>153</v>
      </c>
      <c r="L235" s="47"/>
      <c r="M235" s="214" t="s">
        <v>32</v>
      </c>
      <c r="N235" s="215" t="s">
        <v>53</v>
      </c>
      <c r="O235" s="87"/>
      <c r="P235" s="216">
        <f>O235*H235</f>
        <v>0</v>
      </c>
      <c r="Q235" s="216">
        <v>0.00085999999999999998</v>
      </c>
      <c r="R235" s="216">
        <f>Q235*H235</f>
        <v>0.019349999999999999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554</v>
      </c>
      <c r="AT235" s="218" t="s">
        <v>149</v>
      </c>
      <c r="AU235" s="218" t="s">
        <v>21</v>
      </c>
      <c r="AY235" s="19" t="s">
        <v>147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90</v>
      </c>
      <c r="BK235" s="219">
        <f>ROUND(I235*H235,2)</f>
        <v>0</v>
      </c>
      <c r="BL235" s="19" t="s">
        <v>554</v>
      </c>
      <c r="BM235" s="218" t="s">
        <v>1411</v>
      </c>
    </row>
    <row r="236" s="2" customFormat="1">
      <c r="A236" s="41"/>
      <c r="B236" s="42"/>
      <c r="C236" s="43"/>
      <c r="D236" s="220" t="s">
        <v>156</v>
      </c>
      <c r="E236" s="43"/>
      <c r="F236" s="221" t="s">
        <v>1412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156</v>
      </c>
      <c r="AU236" s="19" t="s">
        <v>21</v>
      </c>
    </row>
    <row r="237" s="2" customFormat="1" ht="16.5" customHeight="1">
      <c r="A237" s="41"/>
      <c r="B237" s="42"/>
      <c r="C237" s="258" t="s">
        <v>454</v>
      </c>
      <c r="D237" s="258" t="s">
        <v>296</v>
      </c>
      <c r="E237" s="259" t="s">
        <v>1413</v>
      </c>
      <c r="F237" s="260" t="s">
        <v>1414</v>
      </c>
      <c r="G237" s="261" t="s">
        <v>206</v>
      </c>
      <c r="H237" s="262">
        <v>22.725000000000001</v>
      </c>
      <c r="I237" s="263"/>
      <c r="J237" s="264">
        <f>ROUND(I237*H237,2)</f>
        <v>0</v>
      </c>
      <c r="K237" s="260" t="s">
        <v>32</v>
      </c>
      <c r="L237" s="265"/>
      <c r="M237" s="266" t="s">
        <v>32</v>
      </c>
      <c r="N237" s="267" t="s">
        <v>53</v>
      </c>
      <c r="O237" s="87"/>
      <c r="P237" s="216">
        <f>O237*H237</f>
        <v>0</v>
      </c>
      <c r="Q237" s="216">
        <v>0.062399999999999997</v>
      </c>
      <c r="R237" s="216">
        <f>Q237*H237</f>
        <v>1.41804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1415</v>
      </c>
      <c r="AT237" s="218" t="s">
        <v>296</v>
      </c>
      <c r="AU237" s="218" t="s">
        <v>21</v>
      </c>
      <c r="AY237" s="19" t="s">
        <v>147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90</v>
      </c>
      <c r="BK237" s="219">
        <f>ROUND(I237*H237,2)</f>
        <v>0</v>
      </c>
      <c r="BL237" s="19" t="s">
        <v>554</v>
      </c>
      <c r="BM237" s="218" t="s">
        <v>1416</v>
      </c>
    </row>
    <row r="238" s="2" customFormat="1" ht="16.5" customHeight="1">
      <c r="A238" s="41"/>
      <c r="B238" s="42"/>
      <c r="C238" s="207" t="s">
        <v>460</v>
      </c>
      <c r="D238" s="207" t="s">
        <v>149</v>
      </c>
      <c r="E238" s="208" t="s">
        <v>1417</v>
      </c>
      <c r="F238" s="209" t="s">
        <v>1418</v>
      </c>
      <c r="G238" s="210" t="s">
        <v>617</v>
      </c>
      <c r="H238" s="211">
        <v>6</v>
      </c>
      <c r="I238" s="212"/>
      <c r="J238" s="213">
        <f>ROUND(I238*H238,2)</f>
        <v>0</v>
      </c>
      <c r="K238" s="209" t="s">
        <v>153</v>
      </c>
      <c r="L238" s="47"/>
      <c r="M238" s="214" t="s">
        <v>32</v>
      </c>
      <c r="N238" s="215" t="s">
        <v>53</v>
      </c>
      <c r="O238" s="87"/>
      <c r="P238" s="216">
        <f>O238*H238</f>
        <v>0</v>
      </c>
      <c r="Q238" s="216">
        <v>0.00148</v>
      </c>
      <c r="R238" s="216">
        <f>Q238*H238</f>
        <v>0.008879999999999999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554</v>
      </c>
      <c r="AT238" s="218" t="s">
        <v>149</v>
      </c>
      <c r="AU238" s="218" t="s">
        <v>21</v>
      </c>
      <c r="AY238" s="19" t="s">
        <v>147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90</v>
      </c>
      <c r="BK238" s="219">
        <f>ROUND(I238*H238,2)</f>
        <v>0</v>
      </c>
      <c r="BL238" s="19" t="s">
        <v>554</v>
      </c>
      <c r="BM238" s="218" t="s">
        <v>1419</v>
      </c>
    </row>
    <row r="239" s="2" customFormat="1">
      <c r="A239" s="41"/>
      <c r="B239" s="42"/>
      <c r="C239" s="43"/>
      <c r="D239" s="220" t="s">
        <v>156</v>
      </c>
      <c r="E239" s="43"/>
      <c r="F239" s="221" t="s">
        <v>1420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156</v>
      </c>
      <c r="AU239" s="19" t="s">
        <v>21</v>
      </c>
    </row>
    <row r="240" s="2" customFormat="1" ht="16.5" customHeight="1">
      <c r="A240" s="41"/>
      <c r="B240" s="42"/>
      <c r="C240" s="258" t="s">
        <v>466</v>
      </c>
      <c r="D240" s="258" t="s">
        <v>296</v>
      </c>
      <c r="E240" s="259" t="s">
        <v>1421</v>
      </c>
      <c r="F240" s="260" t="s">
        <v>1422</v>
      </c>
      <c r="G240" s="261" t="s">
        <v>617</v>
      </c>
      <c r="H240" s="262">
        <v>2</v>
      </c>
      <c r="I240" s="263"/>
      <c r="J240" s="264">
        <f>ROUND(I240*H240,2)</f>
        <v>0</v>
      </c>
      <c r="K240" s="260" t="s">
        <v>153</v>
      </c>
      <c r="L240" s="265"/>
      <c r="M240" s="266" t="s">
        <v>32</v>
      </c>
      <c r="N240" s="267" t="s">
        <v>53</v>
      </c>
      <c r="O240" s="87"/>
      <c r="P240" s="216">
        <f>O240*H240</f>
        <v>0</v>
      </c>
      <c r="Q240" s="216">
        <v>0.0092999999999999992</v>
      </c>
      <c r="R240" s="216">
        <f>Q240*H240</f>
        <v>0.018599999999999998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887</v>
      </c>
      <c r="AT240" s="218" t="s">
        <v>296</v>
      </c>
      <c r="AU240" s="218" t="s">
        <v>21</v>
      </c>
      <c r="AY240" s="19" t="s">
        <v>147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90</v>
      </c>
      <c r="BK240" s="219">
        <f>ROUND(I240*H240,2)</f>
        <v>0</v>
      </c>
      <c r="BL240" s="19" t="s">
        <v>887</v>
      </c>
      <c r="BM240" s="218" t="s">
        <v>1423</v>
      </c>
    </row>
    <row r="241" s="2" customFormat="1" ht="16.5" customHeight="1">
      <c r="A241" s="41"/>
      <c r="B241" s="42"/>
      <c r="C241" s="258" t="s">
        <v>472</v>
      </c>
      <c r="D241" s="258" t="s">
        <v>296</v>
      </c>
      <c r="E241" s="259" t="s">
        <v>1424</v>
      </c>
      <c r="F241" s="260" t="s">
        <v>1425</v>
      </c>
      <c r="G241" s="261" t="s">
        <v>617</v>
      </c>
      <c r="H241" s="262">
        <v>4</v>
      </c>
      <c r="I241" s="263"/>
      <c r="J241" s="264">
        <f>ROUND(I241*H241,2)</f>
        <v>0</v>
      </c>
      <c r="K241" s="260" t="s">
        <v>32</v>
      </c>
      <c r="L241" s="265"/>
      <c r="M241" s="266" t="s">
        <v>32</v>
      </c>
      <c r="N241" s="267" t="s">
        <v>53</v>
      </c>
      <c r="O241" s="87"/>
      <c r="P241" s="216">
        <f>O241*H241</f>
        <v>0</v>
      </c>
      <c r="Q241" s="216">
        <v>0.0092999999999999992</v>
      </c>
      <c r="R241" s="216">
        <f>Q241*H241</f>
        <v>0.037199999999999997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887</v>
      </c>
      <c r="AT241" s="218" t="s">
        <v>296</v>
      </c>
      <c r="AU241" s="218" t="s">
        <v>21</v>
      </c>
      <c r="AY241" s="19" t="s">
        <v>147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9" t="s">
        <v>90</v>
      </c>
      <c r="BK241" s="219">
        <f>ROUND(I241*H241,2)</f>
        <v>0</v>
      </c>
      <c r="BL241" s="19" t="s">
        <v>887</v>
      </c>
      <c r="BM241" s="218" t="s">
        <v>1426</v>
      </c>
    </row>
    <row r="242" s="2" customFormat="1" ht="16.5" customHeight="1">
      <c r="A242" s="41"/>
      <c r="B242" s="42"/>
      <c r="C242" s="207" t="s">
        <v>479</v>
      </c>
      <c r="D242" s="207" t="s">
        <v>149</v>
      </c>
      <c r="E242" s="208" t="s">
        <v>1427</v>
      </c>
      <c r="F242" s="209" t="s">
        <v>1428</v>
      </c>
      <c r="G242" s="210" t="s">
        <v>206</v>
      </c>
      <c r="H242" s="211">
        <v>52</v>
      </c>
      <c r="I242" s="212"/>
      <c r="J242" s="213">
        <f>ROUND(I242*H242,2)</f>
        <v>0</v>
      </c>
      <c r="K242" s="209" t="s">
        <v>153</v>
      </c>
      <c r="L242" s="47"/>
      <c r="M242" s="214" t="s">
        <v>32</v>
      </c>
      <c r="N242" s="215" t="s">
        <v>53</v>
      </c>
      <c r="O242" s="87"/>
      <c r="P242" s="216">
        <f>O242*H242</f>
        <v>0</v>
      </c>
      <c r="Q242" s="216">
        <v>2.0000000000000002E-05</v>
      </c>
      <c r="R242" s="216">
        <f>Q242*H242</f>
        <v>0.0010400000000000001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554</v>
      </c>
      <c r="AT242" s="218" t="s">
        <v>149</v>
      </c>
      <c r="AU242" s="218" t="s">
        <v>21</v>
      </c>
      <c r="AY242" s="19" t="s">
        <v>147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90</v>
      </c>
      <c r="BK242" s="219">
        <f>ROUND(I242*H242,2)</f>
        <v>0</v>
      </c>
      <c r="BL242" s="19" t="s">
        <v>554</v>
      </c>
      <c r="BM242" s="218" t="s">
        <v>1429</v>
      </c>
    </row>
    <row r="243" s="2" customFormat="1">
      <c r="A243" s="41"/>
      <c r="B243" s="42"/>
      <c r="C243" s="43"/>
      <c r="D243" s="220" t="s">
        <v>156</v>
      </c>
      <c r="E243" s="43"/>
      <c r="F243" s="221" t="s">
        <v>1430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156</v>
      </c>
      <c r="AU243" s="19" t="s">
        <v>21</v>
      </c>
    </row>
    <row r="244" s="2" customFormat="1" ht="16.5" customHeight="1">
      <c r="A244" s="41"/>
      <c r="B244" s="42"/>
      <c r="C244" s="207" t="s">
        <v>486</v>
      </c>
      <c r="D244" s="207" t="s">
        <v>149</v>
      </c>
      <c r="E244" s="208" t="s">
        <v>1431</v>
      </c>
      <c r="F244" s="209" t="s">
        <v>1432</v>
      </c>
      <c r="G244" s="210" t="s">
        <v>617</v>
      </c>
      <c r="H244" s="211">
        <v>2</v>
      </c>
      <c r="I244" s="212"/>
      <c r="J244" s="213">
        <f>ROUND(I244*H244,2)</f>
        <v>0</v>
      </c>
      <c r="K244" s="209" t="s">
        <v>32</v>
      </c>
      <c r="L244" s="47"/>
      <c r="M244" s="214" t="s">
        <v>32</v>
      </c>
      <c r="N244" s="215" t="s">
        <v>53</v>
      </c>
      <c r="O244" s="87"/>
      <c r="P244" s="216">
        <f>O244*H244</f>
        <v>0</v>
      </c>
      <c r="Q244" s="216">
        <v>0.00032000000000000003</v>
      </c>
      <c r="R244" s="216">
        <f>Q244*H244</f>
        <v>0.00064000000000000005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554</v>
      </c>
      <c r="AT244" s="218" t="s">
        <v>149</v>
      </c>
      <c r="AU244" s="218" t="s">
        <v>21</v>
      </c>
      <c r="AY244" s="19" t="s">
        <v>147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90</v>
      </c>
      <c r="BK244" s="219">
        <f>ROUND(I244*H244,2)</f>
        <v>0</v>
      </c>
      <c r="BL244" s="19" t="s">
        <v>554</v>
      </c>
      <c r="BM244" s="218" t="s">
        <v>1433</v>
      </c>
    </row>
    <row r="245" s="2" customFormat="1" ht="16.5" customHeight="1">
      <c r="A245" s="41"/>
      <c r="B245" s="42"/>
      <c r="C245" s="207" t="s">
        <v>493</v>
      </c>
      <c r="D245" s="207" t="s">
        <v>149</v>
      </c>
      <c r="E245" s="208" t="s">
        <v>1434</v>
      </c>
      <c r="F245" s="209" t="s">
        <v>1435</v>
      </c>
      <c r="G245" s="210" t="s">
        <v>152</v>
      </c>
      <c r="H245" s="211">
        <v>19.34</v>
      </c>
      <c r="I245" s="212"/>
      <c r="J245" s="213">
        <f>ROUND(I245*H245,2)</f>
        <v>0</v>
      </c>
      <c r="K245" s="209" t="s">
        <v>153</v>
      </c>
      <c r="L245" s="47"/>
      <c r="M245" s="214" t="s">
        <v>32</v>
      </c>
      <c r="N245" s="215" t="s">
        <v>53</v>
      </c>
      <c r="O245" s="87"/>
      <c r="P245" s="216">
        <f>O245*H245</f>
        <v>0</v>
      </c>
      <c r="Q245" s="216">
        <v>0.00079000000000000001</v>
      </c>
      <c r="R245" s="216">
        <f>Q245*H245</f>
        <v>0.0152786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554</v>
      </c>
      <c r="AT245" s="218" t="s">
        <v>149</v>
      </c>
      <c r="AU245" s="218" t="s">
        <v>21</v>
      </c>
      <c r="AY245" s="19" t="s">
        <v>147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90</v>
      </c>
      <c r="BK245" s="219">
        <f>ROUND(I245*H245,2)</f>
        <v>0</v>
      </c>
      <c r="BL245" s="19" t="s">
        <v>554</v>
      </c>
      <c r="BM245" s="218" t="s">
        <v>1436</v>
      </c>
    </row>
    <row r="246" s="2" customFormat="1">
      <c r="A246" s="41"/>
      <c r="B246" s="42"/>
      <c r="C246" s="43"/>
      <c r="D246" s="220" t="s">
        <v>156</v>
      </c>
      <c r="E246" s="43"/>
      <c r="F246" s="221" t="s">
        <v>1437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156</v>
      </c>
      <c r="AU246" s="19" t="s">
        <v>21</v>
      </c>
    </row>
    <row r="247" s="2" customFormat="1" ht="16.5" customHeight="1">
      <c r="A247" s="41"/>
      <c r="B247" s="42"/>
      <c r="C247" s="258" t="s">
        <v>498</v>
      </c>
      <c r="D247" s="258" t="s">
        <v>296</v>
      </c>
      <c r="E247" s="259" t="s">
        <v>1438</v>
      </c>
      <c r="F247" s="260" t="s">
        <v>1439</v>
      </c>
      <c r="G247" s="261" t="s">
        <v>617</v>
      </c>
      <c r="H247" s="262">
        <v>14</v>
      </c>
      <c r="I247" s="263"/>
      <c r="J247" s="264">
        <f>ROUND(I247*H247,2)</f>
        <v>0</v>
      </c>
      <c r="K247" s="260" t="s">
        <v>32</v>
      </c>
      <c r="L247" s="265"/>
      <c r="M247" s="266" t="s">
        <v>32</v>
      </c>
      <c r="N247" s="267" t="s">
        <v>53</v>
      </c>
      <c r="O247" s="87"/>
      <c r="P247" s="216">
        <f>O247*H247</f>
        <v>0</v>
      </c>
      <c r="Q247" s="216">
        <v>0.00080000000000000004</v>
      </c>
      <c r="R247" s="216">
        <f>Q247*H247</f>
        <v>0.0112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887</v>
      </c>
      <c r="AT247" s="218" t="s">
        <v>296</v>
      </c>
      <c r="AU247" s="218" t="s">
        <v>21</v>
      </c>
      <c r="AY247" s="19" t="s">
        <v>147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90</v>
      </c>
      <c r="BK247" s="219">
        <f>ROUND(I247*H247,2)</f>
        <v>0</v>
      </c>
      <c r="BL247" s="19" t="s">
        <v>887</v>
      </c>
      <c r="BM247" s="218" t="s">
        <v>1440</v>
      </c>
    </row>
    <row r="248" s="2" customFormat="1" ht="16.5" customHeight="1">
      <c r="A248" s="41"/>
      <c r="B248" s="42"/>
      <c r="C248" s="258" t="s">
        <v>504</v>
      </c>
      <c r="D248" s="258" t="s">
        <v>296</v>
      </c>
      <c r="E248" s="259" t="s">
        <v>1441</v>
      </c>
      <c r="F248" s="260" t="s">
        <v>1442</v>
      </c>
      <c r="G248" s="261" t="s">
        <v>1443</v>
      </c>
      <c r="H248" s="262">
        <v>18.079999999999998</v>
      </c>
      <c r="I248" s="263"/>
      <c r="J248" s="264">
        <f>ROUND(I248*H248,2)</f>
        <v>0</v>
      </c>
      <c r="K248" s="260" t="s">
        <v>32</v>
      </c>
      <c r="L248" s="265"/>
      <c r="M248" s="266" t="s">
        <v>32</v>
      </c>
      <c r="N248" s="267" t="s">
        <v>53</v>
      </c>
      <c r="O248" s="87"/>
      <c r="P248" s="216">
        <f>O248*H248</f>
        <v>0</v>
      </c>
      <c r="Q248" s="216">
        <v>0.00080000000000000004</v>
      </c>
      <c r="R248" s="216">
        <f>Q248*H248</f>
        <v>0.014463999999999999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887</v>
      </c>
      <c r="AT248" s="218" t="s">
        <v>296</v>
      </c>
      <c r="AU248" s="218" t="s">
        <v>21</v>
      </c>
      <c r="AY248" s="19" t="s">
        <v>147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9" t="s">
        <v>90</v>
      </c>
      <c r="BK248" s="219">
        <f>ROUND(I248*H248,2)</f>
        <v>0</v>
      </c>
      <c r="BL248" s="19" t="s">
        <v>887</v>
      </c>
      <c r="BM248" s="218" t="s">
        <v>1444</v>
      </c>
    </row>
    <row r="249" s="2" customFormat="1" ht="16.5" customHeight="1">
      <c r="A249" s="41"/>
      <c r="B249" s="42"/>
      <c r="C249" s="207" t="s">
        <v>510</v>
      </c>
      <c r="D249" s="207" t="s">
        <v>149</v>
      </c>
      <c r="E249" s="208" t="s">
        <v>1445</v>
      </c>
      <c r="F249" s="209" t="s">
        <v>1446</v>
      </c>
      <c r="G249" s="210" t="s">
        <v>152</v>
      </c>
      <c r="H249" s="211">
        <v>19.34</v>
      </c>
      <c r="I249" s="212"/>
      <c r="J249" s="213">
        <f>ROUND(I249*H249,2)</f>
        <v>0</v>
      </c>
      <c r="K249" s="209" t="s">
        <v>153</v>
      </c>
      <c r="L249" s="47"/>
      <c r="M249" s="214" t="s">
        <v>32</v>
      </c>
      <c r="N249" s="215" t="s">
        <v>53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554</v>
      </c>
      <c r="AT249" s="218" t="s">
        <v>149</v>
      </c>
      <c r="AU249" s="218" t="s">
        <v>21</v>
      </c>
      <c r="AY249" s="19" t="s">
        <v>147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90</v>
      </c>
      <c r="BK249" s="219">
        <f>ROUND(I249*H249,2)</f>
        <v>0</v>
      </c>
      <c r="BL249" s="19" t="s">
        <v>554</v>
      </c>
      <c r="BM249" s="218" t="s">
        <v>1447</v>
      </c>
    </row>
    <row r="250" s="2" customFormat="1">
      <c r="A250" s="41"/>
      <c r="B250" s="42"/>
      <c r="C250" s="43"/>
      <c r="D250" s="220" t="s">
        <v>156</v>
      </c>
      <c r="E250" s="43"/>
      <c r="F250" s="221" t="s">
        <v>1448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156</v>
      </c>
      <c r="AU250" s="19" t="s">
        <v>21</v>
      </c>
    </row>
    <row r="251" s="2" customFormat="1" ht="16.5" customHeight="1">
      <c r="A251" s="41"/>
      <c r="B251" s="42"/>
      <c r="C251" s="258" t="s">
        <v>516</v>
      </c>
      <c r="D251" s="258" t="s">
        <v>296</v>
      </c>
      <c r="E251" s="259" t="s">
        <v>1449</v>
      </c>
      <c r="F251" s="260" t="s">
        <v>1450</v>
      </c>
      <c r="G251" s="261" t="s">
        <v>1443</v>
      </c>
      <c r="H251" s="262">
        <v>39.899999999999999</v>
      </c>
      <c r="I251" s="263"/>
      <c r="J251" s="264">
        <f>ROUND(I251*H251,2)</f>
        <v>0</v>
      </c>
      <c r="K251" s="260" t="s">
        <v>32</v>
      </c>
      <c r="L251" s="265"/>
      <c r="M251" s="266" t="s">
        <v>32</v>
      </c>
      <c r="N251" s="267" t="s">
        <v>53</v>
      </c>
      <c r="O251" s="87"/>
      <c r="P251" s="216">
        <f>O251*H251</f>
        <v>0</v>
      </c>
      <c r="Q251" s="216">
        <v>0.00010000000000000001</v>
      </c>
      <c r="R251" s="216">
        <f>Q251*H251</f>
        <v>0.0039899999999999996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1415</v>
      </c>
      <c r="AT251" s="218" t="s">
        <v>296</v>
      </c>
      <c r="AU251" s="218" t="s">
        <v>21</v>
      </c>
      <c r="AY251" s="19" t="s">
        <v>147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9" t="s">
        <v>90</v>
      </c>
      <c r="BK251" s="219">
        <f>ROUND(I251*H251,2)</f>
        <v>0</v>
      </c>
      <c r="BL251" s="19" t="s">
        <v>554</v>
      </c>
      <c r="BM251" s="218" t="s">
        <v>1451</v>
      </c>
    </row>
    <row r="252" s="2" customFormat="1" ht="16.5" customHeight="1">
      <c r="A252" s="41"/>
      <c r="B252" s="42"/>
      <c r="C252" s="207" t="s">
        <v>523</v>
      </c>
      <c r="D252" s="207" t="s">
        <v>149</v>
      </c>
      <c r="E252" s="208" t="s">
        <v>1445</v>
      </c>
      <c r="F252" s="209" t="s">
        <v>1446</v>
      </c>
      <c r="G252" s="210" t="s">
        <v>152</v>
      </c>
      <c r="H252" s="211">
        <v>10.179</v>
      </c>
      <c r="I252" s="212"/>
      <c r="J252" s="213">
        <f>ROUND(I252*H252,2)</f>
        <v>0</v>
      </c>
      <c r="K252" s="209" t="s">
        <v>153</v>
      </c>
      <c r="L252" s="47"/>
      <c r="M252" s="214" t="s">
        <v>32</v>
      </c>
      <c r="N252" s="215" t="s">
        <v>53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554</v>
      </c>
      <c r="AT252" s="218" t="s">
        <v>149</v>
      </c>
      <c r="AU252" s="218" t="s">
        <v>21</v>
      </c>
      <c r="AY252" s="19" t="s">
        <v>147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90</v>
      </c>
      <c r="BK252" s="219">
        <f>ROUND(I252*H252,2)</f>
        <v>0</v>
      </c>
      <c r="BL252" s="19" t="s">
        <v>554</v>
      </c>
      <c r="BM252" s="218" t="s">
        <v>1452</v>
      </c>
    </row>
    <row r="253" s="2" customFormat="1">
      <c r="A253" s="41"/>
      <c r="B253" s="42"/>
      <c r="C253" s="43"/>
      <c r="D253" s="220" t="s">
        <v>156</v>
      </c>
      <c r="E253" s="43"/>
      <c r="F253" s="221" t="s">
        <v>1448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156</v>
      </c>
      <c r="AU253" s="19" t="s">
        <v>21</v>
      </c>
    </row>
    <row r="254" s="2" customFormat="1" ht="16.5" customHeight="1">
      <c r="A254" s="41"/>
      <c r="B254" s="42"/>
      <c r="C254" s="258" t="s">
        <v>448</v>
      </c>
      <c r="D254" s="258" t="s">
        <v>296</v>
      </c>
      <c r="E254" s="259" t="s">
        <v>1453</v>
      </c>
      <c r="F254" s="260" t="s">
        <v>1454</v>
      </c>
      <c r="G254" s="261" t="s">
        <v>1443</v>
      </c>
      <c r="H254" s="262">
        <v>10.067</v>
      </c>
      <c r="I254" s="263"/>
      <c r="J254" s="264">
        <f>ROUND(I254*H254,2)</f>
        <v>0</v>
      </c>
      <c r="K254" s="260" t="s">
        <v>32</v>
      </c>
      <c r="L254" s="265"/>
      <c r="M254" s="266" t="s">
        <v>32</v>
      </c>
      <c r="N254" s="267" t="s">
        <v>53</v>
      </c>
      <c r="O254" s="87"/>
      <c r="P254" s="216">
        <f>O254*H254</f>
        <v>0</v>
      </c>
      <c r="Q254" s="216">
        <v>0.00010000000000000001</v>
      </c>
      <c r="R254" s="216">
        <f>Q254*H254</f>
        <v>0.0010067000000000001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887</v>
      </c>
      <c r="AT254" s="218" t="s">
        <v>296</v>
      </c>
      <c r="AU254" s="218" t="s">
        <v>21</v>
      </c>
      <c r="AY254" s="19" t="s">
        <v>147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9" t="s">
        <v>90</v>
      </c>
      <c r="BK254" s="219">
        <f>ROUND(I254*H254,2)</f>
        <v>0</v>
      </c>
      <c r="BL254" s="19" t="s">
        <v>887</v>
      </c>
      <c r="BM254" s="218" t="s">
        <v>1455</v>
      </c>
    </row>
    <row r="255" s="2" customFormat="1" ht="16.5" customHeight="1">
      <c r="A255" s="41"/>
      <c r="B255" s="42"/>
      <c r="C255" s="207" t="s">
        <v>531</v>
      </c>
      <c r="D255" s="207" t="s">
        <v>149</v>
      </c>
      <c r="E255" s="208" t="s">
        <v>1456</v>
      </c>
      <c r="F255" s="209" t="s">
        <v>1457</v>
      </c>
      <c r="G255" s="210" t="s">
        <v>617</v>
      </c>
      <c r="H255" s="211">
        <v>9</v>
      </c>
      <c r="I255" s="212"/>
      <c r="J255" s="213">
        <f>ROUND(I255*H255,2)</f>
        <v>0</v>
      </c>
      <c r="K255" s="209" t="s">
        <v>153</v>
      </c>
      <c r="L255" s="47"/>
      <c r="M255" s="214" t="s">
        <v>32</v>
      </c>
      <c r="N255" s="215" t="s">
        <v>53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554</v>
      </c>
      <c r="AT255" s="218" t="s">
        <v>149</v>
      </c>
      <c r="AU255" s="218" t="s">
        <v>21</v>
      </c>
      <c r="AY255" s="19" t="s">
        <v>147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90</v>
      </c>
      <c r="BK255" s="219">
        <f>ROUND(I255*H255,2)</f>
        <v>0</v>
      </c>
      <c r="BL255" s="19" t="s">
        <v>554</v>
      </c>
      <c r="BM255" s="218" t="s">
        <v>1458</v>
      </c>
    </row>
    <row r="256" s="2" customFormat="1">
      <c r="A256" s="41"/>
      <c r="B256" s="42"/>
      <c r="C256" s="43"/>
      <c r="D256" s="220" t="s">
        <v>156</v>
      </c>
      <c r="E256" s="43"/>
      <c r="F256" s="221" t="s">
        <v>1459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156</v>
      </c>
      <c r="AU256" s="19" t="s">
        <v>21</v>
      </c>
    </row>
    <row r="257" s="2" customFormat="1" ht="16.5" customHeight="1">
      <c r="A257" s="41"/>
      <c r="B257" s="42"/>
      <c r="C257" s="258" t="s">
        <v>209</v>
      </c>
      <c r="D257" s="258" t="s">
        <v>296</v>
      </c>
      <c r="E257" s="259" t="s">
        <v>1460</v>
      </c>
      <c r="F257" s="260" t="s">
        <v>1461</v>
      </c>
      <c r="G257" s="261" t="s">
        <v>789</v>
      </c>
      <c r="H257" s="262">
        <v>9</v>
      </c>
      <c r="I257" s="263"/>
      <c r="J257" s="264">
        <f>ROUND(I257*H257,2)</f>
        <v>0</v>
      </c>
      <c r="K257" s="260" t="s">
        <v>32</v>
      </c>
      <c r="L257" s="265"/>
      <c r="M257" s="266" t="s">
        <v>32</v>
      </c>
      <c r="N257" s="267" t="s">
        <v>53</v>
      </c>
      <c r="O257" s="87"/>
      <c r="P257" s="216">
        <f>O257*H257</f>
        <v>0</v>
      </c>
      <c r="Q257" s="216">
        <v>0.20100000000000001</v>
      </c>
      <c r="R257" s="216">
        <f>Q257*H257</f>
        <v>1.8090000000000002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1415</v>
      </c>
      <c r="AT257" s="218" t="s">
        <v>296</v>
      </c>
      <c r="AU257" s="218" t="s">
        <v>21</v>
      </c>
      <c r="AY257" s="19" t="s">
        <v>147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9" t="s">
        <v>90</v>
      </c>
      <c r="BK257" s="219">
        <f>ROUND(I257*H257,2)</f>
        <v>0</v>
      </c>
      <c r="BL257" s="19" t="s">
        <v>554</v>
      </c>
      <c r="BM257" s="218" t="s">
        <v>1462</v>
      </c>
    </row>
    <row r="258" s="2" customFormat="1" ht="16.5" customHeight="1">
      <c r="A258" s="41"/>
      <c r="B258" s="42"/>
      <c r="C258" s="207" t="s">
        <v>543</v>
      </c>
      <c r="D258" s="207" t="s">
        <v>149</v>
      </c>
      <c r="E258" s="208" t="s">
        <v>1463</v>
      </c>
      <c r="F258" s="209" t="s">
        <v>1464</v>
      </c>
      <c r="G258" s="210" t="s">
        <v>617</v>
      </c>
      <c r="H258" s="211">
        <v>2</v>
      </c>
      <c r="I258" s="212"/>
      <c r="J258" s="213">
        <f>ROUND(I258*H258,2)</f>
        <v>0</v>
      </c>
      <c r="K258" s="209" t="s">
        <v>153</v>
      </c>
      <c r="L258" s="47"/>
      <c r="M258" s="214" t="s">
        <v>32</v>
      </c>
      <c r="N258" s="215" t="s">
        <v>53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554</v>
      </c>
      <c r="AT258" s="218" t="s">
        <v>149</v>
      </c>
      <c r="AU258" s="218" t="s">
        <v>21</v>
      </c>
      <c r="AY258" s="19" t="s">
        <v>147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90</v>
      </c>
      <c r="BK258" s="219">
        <f>ROUND(I258*H258,2)</f>
        <v>0</v>
      </c>
      <c r="BL258" s="19" t="s">
        <v>554</v>
      </c>
      <c r="BM258" s="218" t="s">
        <v>1465</v>
      </c>
    </row>
    <row r="259" s="2" customFormat="1">
      <c r="A259" s="41"/>
      <c r="B259" s="42"/>
      <c r="C259" s="43"/>
      <c r="D259" s="220" t="s">
        <v>156</v>
      </c>
      <c r="E259" s="43"/>
      <c r="F259" s="221" t="s">
        <v>1466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156</v>
      </c>
      <c r="AU259" s="19" t="s">
        <v>21</v>
      </c>
    </row>
    <row r="260" s="2" customFormat="1" ht="16.5" customHeight="1">
      <c r="A260" s="41"/>
      <c r="B260" s="42"/>
      <c r="C260" s="258" t="s">
        <v>547</v>
      </c>
      <c r="D260" s="258" t="s">
        <v>296</v>
      </c>
      <c r="E260" s="259" t="s">
        <v>1467</v>
      </c>
      <c r="F260" s="260" t="s">
        <v>1468</v>
      </c>
      <c r="G260" s="261" t="s">
        <v>789</v>
      </c>
      <c r="H260" s="262">
        <v>2</v>
      </c>
      <c r="I260" s="263"/>
      <c r="J260" s="264">
        <f>ROUND(I260*H260,2)</f>
        <v>0</v>
      </c>
      <c r="K260" s="260" t="s">
        <v>32</v>
      </c>
      <c r="L260" s="265"/>
      <c r="M260" s="266" t="s">
        <v>32</v>
      </c>
      <c r="N260" s="267" t="s">
        <v>53</v>
      </c>
      <c r="O260" s="87"/>
      <c r="P260" s="216">
        <f>O260*H260</f>
        <v>0</v>
      </c>
      <c r="Q260" s="216">
        <v>0.20100000000000001</v>
      </c>
      <c r="R260" s="216">
        <f>Q260*H260</f>
        <v>0.40200000000000002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887</v>
      </c>
      <c r="AT260" s="218" t="s">
        <v>296</v>
      </c>
      <c r="AU260" s="218" t="s">
        <v>21</v>
      </c>
      <c r="AY260" s="19" t="s">
        <v>147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9" t="s">
        <v>90</v>
      </c>
      <c r="BK260" s="219">
        <f>ROUND(I260*H260,2)</f>
        <v>0</v>
      </c>
      <c r="BL260" s="19" t="s">
        <v>887</v>
      </c>
      <c r="BM260" s="218" t="s">
        <v>1469</v>
      </c>
    </row>
    <row r="261" s="2" customFormat="1" ht="16.5" customHeight="1">
      <c r="A261" s="41"/>
      <c r="B261" s="42"/>
      <c r="C261" s="207" t="s">
        <v>554</v>
      </c>
      <c r="D261" s="207" t="s">
        <v>149</v>
      </c>
      <c r="E261" s="208" t="s">
        <v>1470</v>
      </c>
      <c r="F261" s="209" t="s">
        <v>1471</v>
      </c>
      <c r="G261" s="210" t="s">
        <v>789</v>
      </c>
      <c r="H261" s="211">
        <v>1</v>
      </c>
      <c r="I261" s="212"/>
      <c r="J261" s="213">
        <f>ROUND(I261*H261,2)</f>
        <v>0</v>
      </c>
      <c r="K261" s="209" t="s">
        <v>32</v>
      </c>
      <c r="L261" s="47"/>
      <c r="M261" s="214" t="s">
        <v>32</v>
      </c>
      <c r="N261" s="215" t="s">
        <v>53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554</v>
      </c>
      <c r="AT261" s="218" t="s">
        <v>149</v>
      </c>
      <c r="AU261" s="218" t="s">
        <v>21</v>
      </c>
      <c r="AY261" s="19" t="s">
        <v>147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9" t="s">
        <v>90</v>
      </c>
      <c r="BK261" s="219">
        <f>ROUND(I261*H261,2)</f>
        <v>0</v>
      </c>
      <c r="BL261" s="19" t="s">
        <v>554</v>
      </c>
      <c r="BM261" s="218" t="s">
        <v>1472</v>
      </c>
    </row>
    <row r="262" s="2" customFormat="1" ht="16.5" customHeight="1">
      <c r="A262" s="41"/>
      <c r="B262" s="42"/>
      <c r="C262" s="207" t="s">
        <v>559</v>
      </c>
      <c r="D262" s="207" t="s">
        <v>149</v>
      </c>
      <c r="E262" s="208" t="s">
        <v>1473</v>
      </c>
      <c r="F262" s="209" t="s">
        <v>1474</v>
      </c>
      <c r="G262" s="210" t="s">
        <v>617</v>
      </c>
      <c r="H262" s="211">
        <v>1</v>
      </c>
      <c r="I262" s="212"/>
      <c r="J262" s="213">
        <f>ROUND(I262*H262,2)</f>
        <v>0</v>
      </c>
      <c r="K262" s="209" t="s">
        <v>153</v>
      </c>
      <c r="L262" s="47"/>
      <c r="M262" s="214" t="s">
        <v>32</v>
      </c>
      <c r="N262" s="215" t="s">
        <v>53</v>
      </c>
      <c r="O262" s="87"/>
      <c r="P262" s="216">
        <f>O262*H262</f>
        <v>0</v>
      </c>
      <c r="Q262" s="216">
        <v>0.0053600000000000002</v>
      </c>
      <c r="R262" s="216">
        <f>Q262*H262</f>
        <v>0.0053600000000000002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554</v>
      </c>
      <c r="AT262" s="218" t="s">
        <v>149</v>
      </c>
      <c r="AU262" s="218" t="s">
        <v>21</v>
      </c>
      <c r="AY262" s="19" t="s">
        <v>147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9" t="s">
        <v>90</v>
      </c>
      <c r="BK262" s="219">
        <f>ROUND(I262*H262,2)</f>
        <v>0</v>
      </c>
      <c r="BL262" s="19" t="s">
        <v>554</v>
      </c>
      <c r="BM262" s="218" t="s">
        <v>1475</v>
      </c>
    </row>
    <row r="263" s="2" customFormat="1">
      <c r="A263" s="41"/>
      <c r="B263" s="42"/>
      <c r="C263" s="43"/>
      <c r="D263" s="220" t="s">
        <v>156</v>
      </c>
      <c r="E263" s="43"/>
      <c r="F263" s="221" t="s">
        <v>1476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156</v>
      </c>
      <c r="AU263" s="19" t="s">
        <v>21</v>
      </c>
    </row>
    <row r="264" s="2" customFormat="1" ht="16.5" customHeight="1">
      <c r="A264" s="41"/>
      <c r="B264" s="42"/>
      <c r="C264" s="258" t="s">
        <v>563</v>
      </c>
      <c r="D264" s="258" t="s">
        <v>296</v>
      </c>
      <c r="E264" s="259" t="s">
        <v>1477</v>
      </c>
      <c r="F264" s="260" t="s">
        <v>1478</v>
      </c>
      <c r="G264" s="261" t="s">
        <v>789</v>
      </c>
      <c r="H264" s="262">
        <v>1</v>
      </c>
      <c r="I264" s="263"/>
      <c r="J264" s="264">
        <f>ROUND(I264*H264,2)</f>
        <v>0</v>
      </c>
      <c r="K264" s="260" t="s">
        <v>32</v>
      </c>
      <c r="L264" s="265"/>
      <c r="M264" s="266" t="s">
        <v>32</v>
      </c>
      <c r="N264" s="267" t="s">
        <v>53</v>
      </c>
      <c r="O264" s="87"/>
      <c r="P264" s="216">
        <f>O264*H264</f>
        <v>0</v>
      </c>
      <c r="Q264" s="216">
        <v>0.20100000000000001</v>
      </c>
      <c r="R264" s="216">
        <f>Q264*H264</f>
        <v>0.20100000000000001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1415</v>
      </c>
      <c r="AT264" s="218" t="s">
        <v>296</v>
      </c>
      <c r="AU264" s="218" t="s">
        <v>21</v>
      </c>
      <c r="AY264" s="19" t="s">
        <v>147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90</v>
      </c>
      <c r="BK264" s="219">
        <f>ROUND(I264*H264,2)</f>
        <v>0</v>
      </c>
      <c r="BL264" s="19" t="s">
        <v>554</v>
      </c>
      <c r="BM264" s="218" t="s">
        <v>1479</v>
      </c>
    </row>
    <row r="265" s="12" customFormat="1" ht="22.8" customHeight="1">
      <c r="A265" s="12"/>
      <c r="B265" s="191"/>
      <c r="C265" s="192"/>
      <c r="D265" s="193" t="s">
        <v>81</v>
      </c>
      <c r="E265" s="205" t="s">
        <v>1480</v>
      </c>
      <c r="F265" s="205" t="s">
        <v>1481</v>
      </c>
      <c r="G265" s="192"/>
      <c r="H265" s="192"/>
      <c r="I265" s="195"/>
      <c r="J265" s="206">
        <f>BK265</f>
        <v>0</v>
      </c>
      <c r="K265" s="192"/>
      <c r="L265" s="197"/>
      <c r="M265" s="198"/>
      <c r="N265" s="199"/>
      <c r="O265" s="199"/>
      <c r="P265" s="200">
        <f>SUM(P266:P272)</f>
        <v>0</v>
      </c>
      <c r="Q265" s="199"/>
      <c r="R265" s="200">
        <f>SUM(R266:R272)</f>
        <v>0</v>
      </c>
      <c r="S265" s="199"/>
      <c r="T265" s="201">
        <f>SUM(T266:T272)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2" t="s">
        <v>168</v>
      </c>
      <c r="AT265" s="203" t="s">
        <v>81</v>
      </c>
      <c r="AU265" s="203" t="s">
        <v>90</v>
      </c>
      <c r="AY265" s="202" t="s">
        <v>147</v>
      </c>
      <c r="BK265" s="204">
        <f>SUM(BK266:BK272)</f>
        <v>0</v>
      </c>
    </row>
    <row r="266" s="2" customFormat="1" ht="16.5" customHeight="1">
      <c r="A266" s="41"/>
      <c r="B266" s="42"/>
      <c r="C266" s="207" t="s">
        <v>568</v>
      </c>
      <c r="D266" s="207" t="s">
        <v>149</v>
      </c>
      <c r="E266" s="208" t="s">
        <v>1482</v>
      </c>
      <c r="F266" s="209" t="s">
        <v>1483</v>
      </c>
      <c r="G266" s="210" t="s">
        <v>1484</v>
      </c>
      <c r="H266" s="211">
        <v>1</v>
      </c>
      <c r="I266" s="212"/>
      <c r="J266" s="213">
        <f>ROUND(I266*H266,2)</f>
        <v>0</v>
      </c>
      <c r="K266" s="209" t="s">
        <v>153</v>
      </c>
      <c r="L266" s="47"/>
      <c r="M266" s="214" t="s">
        <v>32</v>
      </c>
      <c r="N266" s="215" t="s">
        <v>53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554</v>
      </c>
      <c r="AT266" s="218" t="s">
        <v>149</v>
      </c>
      <c r="AU266" s="218" t="s">
        <v>21</v>
      </c>
      <c r="AY266" s="19" t="s">
        <v>147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90</v>
      </c>
      <c r="BK266" s="219">
        <f>ROUND(I266*H266,2)</f>
        <v>0</v>
      </c>
      <c r="BL266" s="19" t="s">
        <v>554</v>
      </c>
      <c r="BM266" s="218" t="s">
        <v>1485</v>
      </c>
    </row>
    <row r="267" s="2" customFormat="1">
      <c r="A267" s="41"/>
      <c r="B267" s="42"/>
      <c r="C267" s="43"/>
      <c r="D267" s="220" t="s">
        <v>156</v>
      </c>
      <c r="E267" s="43"/>
      <c r="F267" s="221" t="s">
        <v>1486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156</v>
      </c>
      <c r="AU267" s="19" t="s">
        <v>21</v>
      </c>
    </row>
    <row r="268" s="2" customFormat="1" ht="16.5" customHeight="1">
      <c r="A268" s="41"/>
      <c r="B268" s="42"/>
      <c r="C268" s="207" t="s">
        <v>574</v>
      </c>
      <c r="D268" s="207" t="s">
        <v>149</v>
      </c>
      <c r="E268" s="208" t="s">
        <v>1487</v>
      </c>
      <c r="F268" s="209" t="s">
        <v>1488</v>
      </c>
      <c r="G268" s="210" t="s">
        <v>789</v>
      </c>
      <c r="H268" s="211">
        <v>1</v>
      </c>
      <c r="I268" s="212"/>
      <c r="J268" s="213">
        <f>ROUND(I268*H268,2)</f>
        <v>0</v>
      </c>
      <c r="K268" s="209" t="s">
        <v>32</v>
      </c>
      <c r="L268" s="47"/>
      <c r="M268" s="214" t="s">
        <v>32</v>
      </c>
      <c r="N268" s="215" t="s">
        <v>53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554</v>
      </c>
      <c r="AT268" s="218" t="s">
        <v>149</v>
      </c>
      <c r="AU268" s="218" t="s">
        <v>21</v>
      </c>
      <c r="AY268" s="19" t="s">
        <v>147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9" t="s">
        <v>90</v>
      </c>
      <c r="BK268" s="219">
        <f>ROUND(I268*H268,2)</f>
        <v>0</v>
      </c>
      <c r="BL268" s="19" t="s">
        <v>554</v>
      </c>
      <c r="BM268" s="218" t="s">
        <v>1489</v>
      </c>
    </row>
    <row r="269" s="2" customFormat="1" ht="16.5" customHeight="1">
      <c r="A269" s="41"/>
      <c r="B269" s="42"/>
      <c r="C269" s="207" t="s">
        <v>579</v>
      </c>
      <c r="D269" s="207" t="s">
        <v>149</v>
      </c>
      <c r="E269" s="208" t="s">
        <v>1490</v>
      </c>
      <c r="F269" s="209" t="s">
        <v>1491</v>
      </c>
      <c r="G269" s="210" t="s">
        <v>789</v>
      </c>
      <c r="H269" s="211">
        <v>14</v>
      </c>
      <c r="I269" s="212"/>
      <c r="J269" s="213">
        <f>ROUND(I269*H269,2)</f>
        <v>0</v>
      </c>
      <c r="K269" s="209" t="s">
        <v>32</v>
      </c>
      <c r="L269" s="47"/>
      <c r="M269" s="214" t="s">
        <v>32</v>
      </c>
      <c r="N269" s="215" t="s">
        <v>53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554</v>
      </c>
      <c r="AT269" s="218" t="s">
        <v>149</v>
      </c>
      <c r="AU269" s="218" t="s">
        <v>21</v>
      </c>
      <c r="AY269" s="19" t="s">
        <v>147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9" t="s">
        <v>90</v>
      </c>
      <c r="BK269" s="219">
        <f>ROUND(I269*H269,2)</f>
        <v>0</v>
      </c>
      <c r="BL269" s="19" t="s">
        <v>554</v>
      </c>
      <c r="BM269" s="218" t="s">
        <v>1492</v>
      </c>
    </row>
    <row r="270" s="2" customFormat="1" ht="16.5" customHeight="1">
      <c r="A270" s="41"/>
      <c r="B270" s="42"/>
      <c r="C270" s="207" t="s">
        <v>584</v>
      </c>
      <c r="D270" s="207" t="s">
        <v>149</v>
      </c>
      <c r="E270" s="208" t="s">
        <v>1493</v>
      </c>
      <c r="F270" s="209" t="s">
        <v>1494</v>
      </c>
      <c r="G270" s="210" t="s">
        <v>789</v>
      </c>
      <c r="H270" s="211">
        <v>14</v>
      </c>
      <c r="I270" s="212"/>
      <c r="J270" s="213">
        <f>ROUND(I270*H270,2)</f>
        <v>0</v>
      </c>
      <c r="K270" s="209" t="s">
        <v>32</v>
      </c>
      <c r="L270" s="47"/>
      <c r="M270" s="214" t="s">
        <v>32</v>
      </c>
      <c r="N270" s="215" t="s">
        <v>53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554</v>
      </c>
      <c r="AT270" s="218" t="s">
        <v>149</v>
      </c>
      <c r="AU270" s="218" t="s">
        <v>21</v>
      </c>
      <c r="AY270" s="19" t="s">
        <v>147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9" t="s">
        <v>90</v>
      </c>
      <c r="BK270" s="219">
        <f>ROUND(I270*H270,2)</f>
        <v>0</v>
      </c>
      <c r="BL270" s="19" t="s">
        <v>554</v>
      </c>
      <c r="BM270" s="218" t="s">
        <v>1495</v>
      </c>
    </row>
    <row r="271" s="2" customFormat="1" ht="16.5" customHeight="1">
      <c r="A271" s="41"/>
      <c r="B271" s="42"/>
      <c r="C271" s="207" t="s">
        <v>588</v>
      </c>
      <c r="D271" s="207" t="s">
        <v>149</v>
      </c>
      <c r="E271" s="208" t="s">
        <v>1496</v>
      </c>
      <c r="F271" s="209" t="s">
        <v>1497</v>
      </c>
      <c r="G271" s="210" t="s">
        <v>206</v>
      </c>
      <c r="H271" s="211">
        <v>62</v>
      </c>
      <c r="I271" s="212"/>
      <c r="J271" s="213">
        <f>ROUND(I271*H271,2)</f>
        <v>0</v>
      </c>
      <c r="K271" s="209" t="s">
        <v>32</v>
      </c>
      <c r="L271" s="47"/>
      <c r="M271" s="214" t="s">
        <v>32</v>
      </c>
      <c r="N271" s="215" t="s">
        <v>53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554</v>
      </c>
      <c r="AT271" s="218" t="s">
        <v>149</v>
      </c>
      <c r="AU271" s="218" t="s">
        <v>21</v>
      </c>
      <c r="AY271" s="19" t="s">
        <v>147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9" t="s">
        <v>90</v>
      </c>
      <c r="BK271" s="219">
        <f>ROUND(I271*H271,2)</f>
        <v>0</v>
      </c>
      <c r="BL271" s="19" t="s">
        <v>554</v>
      </c>
      <c r="BM271" s="218" t="s">
        <v>1498</v>
      </c>
    </row>
    <row r="272" s="2" customFormat="1" ht="16.5" customHeight="1">
      <c r="A272" s="41"/>
      <c r="B272" s="42"/>
      <c r="C272" s="207" t="s">
        <v>594</v>
      </c>
      <c r="D272" s="207" t="s">
        <v>149</v>
      </c>
      <c r="E272" s="208" t="s">
        <v>1499</v>
      </c>
      <c r="F272" s="209" t="s">
        <v>1500</v>
      </c>
      <c r="G272" s="210" t="s">
        <v>789</v>
      </c>
      <c r="H272" s="211">
        <v>1</v>
      </c>
      <c r="I272" s="212"/>
      <c r="J272" s="213">
        <f>ROUND(I272*H272,2)</f>
        <v>0</v>
      </c>
      <c r="K272" s="209" t="s">
        <v>32</v>
      </c>
      <c r="L272" s="47"/>
      <c r="M272" s="283" t="s">
        <v>32</v>
      </c>
      <c r="N272" s="284" t="s">
        <v>53</v>
      </c>
      <c r="O272" s="281"/>
      <c r="P272" s="285">
        <f>O272*H272</f>
        <v>0</v>
      </c>
      <c r="Q272" s="285">
        <v>0</v>
      </c>
      <c r="R272" s="285">
        <f>Q272*H272</f>
        <v>0</v>
      </c>
      <c r="S272" s="285">
        <v>0</v>
      </c>
      <c r="T272" s="28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554</v>
      </c>
      <c r="AT272" s="218" t="s">
        <v>149</v>
      </c>
      <c r="AU272" s="218" t="s">
        <v>21</v>
      </c>
      <c r="AY272" s="19" t="s">
        <v>147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90</v>
      </c>
      <c r="BK272" s="219">
        <f>ROUND(I272*H272,2)</f>
        <v>0</v>
      </c>
      <c r="BL272" s="19" t="s">
        <v>554</v>
      </c>
      <c r="BM272" s="218" t="s">
        <v>1501</v>
      </c>
    </row>
    <row r="273" s="2" customFormat="1" ht="6.96" customHeight="1">
      <c r="A273" s="41"/>
      <c r="B273" s="62"/>
      <c r="C273" s="63"/>
      <c r="D273" s="63"/>
      <c r="E273" s="63"/>
      <c r="F273" s="63"/>
      <c r="G273" s="63"/>
      <c r="H273" s="63"/>
      <c r="I273" s="63"/>
      <c r="J273" s="63"/>
      <c r="K273" s="63"/>
      <c r="L273" s="47"/>
      <c r="M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</row>
  </sheetData>
  <sheetProtection sheet="1" autoFilter="0" formatColumns="0" formatRows="0" objects="1" scenarios="1" spinCount="100000" saltValue="4NSYqKCGgyb7NKlaAZnbF8bih+9/BFAudIBrWVX8v8nw/BPRQKwYumrKBTvi8JFQLybBBHFlD7C5043v8nbwrw==" hashValue="BadnkSVl6I3fcEbmlQSMgOcgMPfbaOpvGx/dusX+Sk1CXOUtEBzwsIS9rmRT+fieTL2btunDJdYsjD8hhlqtMQ==" algorithmName="SHA-512" password="CC35"/>
  <autoFilter ref="C90:K272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2_01/113106191"/>
    <hyperlink ref="F97" r:id="rId2" display="https://podminky.urs.cz/item/CS_URS_2022_01/113107221"/>
    <hyperlink ref="F99" r:id="rId3" display="https://podminky.urs.cz/item/CS_URS_2022_01/115101201"/>
    <hyperlink ref="F101" r:id="rId4" display="https://podminky.urs.cz/item/CS_URS_2022_01/115101301"/>
    <hyperlink ref="F103" r:id="rId5" display="https://podminky.urs.cz/item/CS_URS_2022_01/119002411"/>
    <hyperlink ref="F108" r:id="rId6" display="https://podminky.urs.cz/item/CS_URS_2022_01/119002412"/>
    <hyperlink ref="F110" r:id="rId7" display="https://podminky.urs.cz/item/CS_URS_2022_01/119003131"/>
    <hyperlink ref="F112" r:id="rId8" display="https://podminky.urs.cz/item/CS_URS_2022_01/119003132"/>
    <hyperlink ref="F114" r:id="rId9" display="https://podminky.urs.cz/item/CS_URS_2022_01/131213711"/>
    <hyperlink ref="F118" r:id="rId10" display="https://podminky.urs.cz/item/CS_URS_2022_01/131251104"/>
    <hyperlink ref="F122" r:id="rId11" display="https://podminky.urs.cz/item/CS_URS_2022_01/131313711"/>
    <hyperlink ref="F124" r:id="rId12" display="https://podminky.urs.cz/item/CS_URS_2022_01/131351104"/>
    <hyperlink ref="F126" r:id="rId13" display="https://podminky.urs.cz/item/CS_URS_2022_01/132251254"/>
    <hyperlink ref="F132" r:id="rId14" display="https://podminky.urs.cz/item/CS_URS_2022_01/141721219"/>
    <hyperlink ref="F134" r:id="rId15" display="https://podminky.urs.cz/item/CS_URS_2022_01/162751137"/>
    <hyperlink ref="F138" r:id="rId16" display="https://podminky.urs.cz/item/CS_URS_2022_01/171201231"/>
    <hyperlink ref="F142" r:id="rId17" display="https://podminky.urs.cz/item/CS_URS_2022_01/171251201"/>
    <hyperlink ref="F144" r:id="rId18" display="https://podminky.urs.cz/item/CS_URS_2022_01/174151101"/>
    <hyperlink ref="F146" r:id="rId19" display="https://podminky.urs.cz/item/CS_URS_2022_01/181151311"/>
    <hyperlink ref="F159" r:id="rId20" display="https://podminky.urs.cz/item/CS_URS_2022_01/451572111"/>
    <hyperlink ref="F167" r:id="rId21" display="https://podminky.urs.cz/item/CS_URS_2022_01/564731111"/>
    <hyperlink ref="F172" r:id="rId22" display="https://podminky.urs.cz/item/CS_URS_2022_01/584121109"/>
    <hyperlink ref="F178" r:id="rId23" display="https://podminky.urs.cz/item/CS_URS_2022_01/894411311"/>
    <hyperlink ref="F190" r:id="rId24" display="https://podminky.urs.cz/item/CS_URS_2022_01/899722114"/>
    <hyperlink ref="F193" r:id="rId25" display="https://podminky.urs.cz/item/CS_URS_2022_01/997221551"/>
    <hyperlink ref="F197" r:id="rId26" display="https://podminky.urs.cz/item/CS_URS_2022_01/997221559"/>
    <hyperlink ref="F201" r:id="rId27" display="https://podminky.urs.cz/item/CS_URS_2022_01/997221873"/>
    <hyperlink ref="F204" r:id="rId28" display="https://podminky.urs.cz/item/CS_URS_2022_01/998272201"/>
    <hyperlink ref="F208" r:id="rId29" display="https://podminky.urs.cz/item/CS_URS_2022_01/789234112"/>
    <hyperlink ref="F218" r:id="rId30" display="https://podminky.urs.cz/item/CS_URS_2022_01/230083120"/>
    <hyperlink ref="F221" r:id="rId31" display="https://podminky.urs.cz/item/CS_URS_2022_01/230120051"/>
    <hyperlink ref="F223" r:id="rId32" display="https://podminky.urs.cz/item/CS_URS_2022_01/230200123"/>
    <hyperlink ref="F226" r:id="rId33" display="https://podminky.urs.cz/item/CS_URS_2022_01/230200163"/>
    <hyperlink ref="F229" r:id="rId34" display="https://podminky.urs.cz/item/CS_URS_2022_01/230200213"/>
    <hyperlink ref="F233" r:id="rId35" display="https://podminky.urs.cz/item/CS_URS_2022_01/230201042"/>
    <hyperlink ref="F236" r:id="rId36" display="https://podminky.urs.cz/item/CS_URS_2022_01/230201062"/>
    <hyperlink ref="F239" r:id="rId37" display="https://podminky.urs.cz/item/CS_URS_2022_01/230201144"/>
    <hyperlink ref="F243" r:id="rId38" display="https://podminky.urs.cz/item/CS_URS_2022_01/230208515"/>
    <hyperlink ref="F246" r:id="rId39" display="https://podminky.urs.cz/item/CS_URS_2022_01/230210012"/>
    <hyperlink ref="F250" r:id="rId40" display="https://podminky.urs.cz/item/CS_URS_2022_01/230210013"/>
    <hyperlink ref="F253" r:id="rId41" display="https://podminky.urs.cz/item/CS_URS_2022_01/230210013"/>
    <hyperlink ref="F256" r:id="rId42" display="https://podminky.urs.cz/item/CS_URS_2022_01/230220011"/>
    <hyperlink ref="F259" r:id="rId43" display="https://podminky.urs.cz/item/CS_URS_2022_01/230220031"/>
    <hyperlink ref="F263" r:id="rId44" display="https://podminky.urs.cz/item/CS_URS_2022_01/230250034"/>
    <hyperlink ref="F267" r:id="rId45" display="https://podminky.urs.cz/item/CS_URS_2022_01/5805064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21</v>
      </c>
    </row>
    <row r="4" s="1" customFormat="1" ht="24.96" customHeight="1">
      <c r="B4" s="22"/>
      <c r="D4" s="133" t="s">
        <v>116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II/203 Vejprnice - Tlučná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117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1502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1. 2. 2022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40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43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45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48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50</v>
      </c>
      <c r="G32" s="41"/>
      <c r="H32" s="41"/>
      <c r="I32" s="148" t="s">
        <v>49</v>
      </c>
      <c r="J32" s="148" t="s">
        <v>51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52</v>
      </c>
      <c r="E33" s="135" t="s">
        <v>53</v>
      </c>
      <c r="F33" s="150">
        <f>ROUND((SUM(BE84:BE103)),  2)</f>
        <v>0</v>
      </c>
      <c r="G33" s="41"/>
      <c r="H33" s="41"/>
      <c r="I33" s="151">
        <v>0.20999999999999999</v>
      </c>
      <c r="J33" s="150">
        <f>ROUND(((SUM(BE84:BE103))*I33),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54</v>
      </c>
      <c r="F34" s="150">
        <f>ROUND((SUM(BF84:BF103)),  2)</f>
        <v>0</v>
      </c>
      <c r="G34" s="41"/>
      <c r="H34" s="41"/>
      <c r="I34" s="151">
        <v>0.14999999999999999</v>
      </c>
      <c r="J34" s="150">
        <f>ROUND(((SUM(BF84:BF103))*I34),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55</v>
      </c>
      <c r="F35" s="150">
        <f>ROUND((SUM(BG84:BG103)),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56</v>
      </c>
      <c r="F36" s="150">
        <f>ROUND((SUM(BH84:BH103)),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57</v>
      </c>
      <c r="F37" s="150">
        <f>ROUND((SUM(BI84:BI103)),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58</v>
      </c>
      <c r="E39" s="154"/>
      <c r="F39" s="154"/>
      <c r="G39" s="155" t="s">
        <v>59</v>
      </c>
      <c r="H39" s="156" t="s">
        <v>60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II/203 Vejprnice - Tlučná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SKD8705 - VON SO 501.1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1. 2. 2022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SÚS Plzeňského kraje</v>
      </c>
      <c r="G54" s="43"/>
      <c r="H54" s="43"/>
      <c r="I54" s="34" t="s">
        <v>37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120</v>
      </c>
      <c r="D57" s="165"/>
      <c r="E57" s="165"/>
      <c r="F57" s="165"/>
      <c r="G57" s="165"/>
      <c r="H57" s="165"/>
      <c r="I57" s="165"/>
      <c r="J57" s="166" t="s">
        <v>121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80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122</v>
      </c>
    </row>
    <row r="60" s="9" customFormat="1" ht="24.96" customHeight="1">
      <c r="A60" s="9"/>
      <c r="B60" s="168"/>
      <c r="C60" s="169"/>
      <c r="D60" s="170" t="s">
        <v>1158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1159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1160</v>
      </c>
      <c r="E62" s="177"/>
      <c r="F62" s="177"/>
      <c r="G62" s="177"/>
      <c r="H62" s="177"/>
      <c r="I62" s="177"/>
      <c r="J62" s="178">
        <f>J94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1161</v>
      </c>
      <c r="E63" s="177"/>
      <c r="F63" s="177"/>
      <c r="G63" s="177"/>
      <c r="H63" s="177"/>
      <c r="I63" s="177"/>
      <c r="J63" s="178">
        <f>J97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1162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5" t="s">
        <v>132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II/203 Vejprnice - Tlučná</v>
      </c>
      <c r="F74" s="34"/>
      <c r="G74" s="34"/>
      <c r="H74" s="34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117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SKD8705 - VON SO 501.1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22</v>
      </c>
      <c r="D78" s="43"/>
      <c r="E78" s="43"/>
      <c r="F78" s="29" t="str">
        <f>F12</f>
        <v xml:space="preserve"> </v>
      </c>
      <c r="G78" s="43"/>
      <c r="H78" s="43"/>
      <c r="I78" s="34" t="s">
        <v>24</v>
      </c>
      <c r="J78" s="75" t="str">
        <f>IF(J12="","",J12)</f>
        <v>1. 2. 2022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4" t="s">
        <v>30</v>
      </c>
      <c r="D80" s="43"/>
      <c r="E80" s="43"/>
      <c r="F80" s="29" t="str">
        <f>E15</f>
        <v>SÚS Plzeňského kraje</v>
      </c>
      <c r="G80" s="43"/>
      <c r="H80" s="43"/>
      <c r="I80" s="34" t="s">
        <v>37</v>
      </c>
      <c r="J80" s="39" t="str">
        <f>E21</f>
        <v>Projekční kancelář Ing.Škubalová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4" t="s">
        <v>35</v>
      </c>
      <c r="D81" s="43"/>
      <c r="E81" s="43"/>
      <c r="F81" s="29" t="str">
        <f>IF(E18="","",E18)</f>
        <v>Vyplň údaj</v>
      </c>
      <c r="G81" s="43"/>
      <c r="H81" s="43"/>
      <c r="I81" s="34" t="s">
        <v>42</v>
      </c>
      <c r="J81" s="39" t="str">
        <f>E24</f>
        <v>Straka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133</v>
      </c>
      <c r="D83" s="183" t="s">
        <v>67</v>
      </c>
      <c r="E83" s="183" t="s">
        <v>63</v>
      </c>
      <c r="F83" s="183" t="s">
        <v>64</v>
      </c>
      <c r="G83" s="183" t="s">
        <v>134</v>
      </c>
      <c r="H83" s="183" t="s">
        <v>135</v>
      </c>
      <c r="I83" s="183" t="s">
        <v>136</v>
      </c>
      <c r="J83" s="183" t="s">
        <v>121</v>
      </c>
      <c r="K83" s="184" t="s">
        <v>137</v>
      </c>
      <c r="L83" s="185"/>
      <c r="M83" s="95" t="s">
        <v>32</v>
      </c>
      <c r="N83" s="96" t="s">
        <v>52</v>
      </c>
      <c r="O83" s="96" t="s">
        <v>138</v>
      </c>
      <c r="P83" s="96" t="s">
        <v>139</v>
      </c>
      <c r="Q83" s="96" t="s">
        <v>140</v>
      </c>
      <c r="R83" s="96" t="s">
        <v>141</v>
      </c>
      <c r="S83" s="96" t="s">
        <v>142</v>
      </c>
      <c r="T83" s="97" t="s">
        <v>143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144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19" t="s">
        <v>81</v>
      </c>
      <c r="AU84" s="19" t="s">
        <v>122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81</v>
      </c>
      <c r="E85" s="194" t="s">
        <v>1163</v>
      </c>
      <c r="F85" s="194" t="s">
        <v>1164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P86+P94+P97+P101</f>
        <v>0</v>
      </c>
      <c r="Q85" s="199"/>
      <c r="R85" s="200">
        <f>R86+R94+R97+R101</f>
        <v>0</v>
      </c>
      <c r="S85" s="199"/>
      <c r="T85" s="201">
        <f>T86+T94+T97+T101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179</v>
      </c>
      <c r="AT85" s="203" t="s">
        <v>81</v>
      </c>
      <c r="AU85" s="203" t="s">
        <v>82</v>
      </c>
      <c r="AY85" s="202" t="s">
        <v>147</v>
      </c>
      <c r="BK85" s="204">
        <f>BK86+BK94+BK97+BK101</f>
        <v>0</v>
      </c>
    </row>
    <row r="86" s="12" customFormat="1" ht="22.8" customHeight="1">
      <c r="A86" s="12"/>
      <c r="B86" s="191"/>
      <c r="C86" s="192"/>
      <c r="D86" s="193" t="s">
        <v>81</v>
      </c>
      <c r="E86" s="205" t="s">
        <v>1165</v>
      </c>
      <c r="F86" s="205" t="s">
        <v>1166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SUM(P87:P93)</f>
        <v>0</v>
      </c>
      <c r="Q86" s="199"/>
      <c r="R86" s="200">
        <f>SUM(R87:R93)</f>
        <v>0</v>
      </c>
      <c r="S86" s="199"/>
      <c r="T86" s="201">
        <f>SUM(T87:T93)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179</v>
      </c>
      <c r="AT86" s="203" t="s">
        <v>81</v>
      </c>
      <c r="AU86" s="203" t="s">
        <v>90</v>
      </c>
      <c r="AY86" s="202" t="s">
        <v>147</v>
      </c>
      <c r="BK86" s="204">
        <f>SUM(BK87:BK93)</f>
        <v>0</v>
      </c>
    </row>
    <row r="87" s="2" customFormat="1" ht="16.5" customHeight="1">
      <c r="A87" s="41"/>
      <c r="B87" s="42"/>
      <c r="C87" s="207" t="s">
        <v>90</v>
      </c>
      <c r="D87" s="207" t="s">
        <v>149</v>
      </c>
      <c r="E87" s="208" t="s">
        <v>1503</v>
      </c>
      <c r="F87" s="209" t="s">
        <v>1173</v>
      </c>
      <c r="G87" s="210" t="s">
        <v>789</v>
      </c>
      <c r="H87" s="211">
        <v>1</v>
      </c>
      <c r="I87" s="212"/>
      <c r="J87" s="213">
        <f>ROUND(I87*H87,2)</f>
        <v>0</v>
      </c>
      <c r="K87" s="209" t="s">
        <v>32</v>
      </c>
      <c r="L87" s="47"/>
      <c r="M87" s="214" t="s">
        <v>32</v>
      </c>
      <c r="N87" s="215" t="s">
        <v>53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1169</v>
      </c>
      <c r="AT87" s="218" t="s">
        <v>149</v>
      </c>
      <c r="AU87" s="218" t="s">
        <v>21</v>
      </c>
      <c r="AY87" s="19" t="s">
        <v>147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90</v>
      </c>
      <c r="BK87" s="219">
        <f>ROUND(I87*H87,2)</f>
        <v>0</v>
      </c>
      <c r="BL87" s="19" t="s">
        <v>1169</v>
      </c>
      <c r="BM87" s="218" t="s">
        <v>1504</v>
      </c>
    </row>
    <row r="88" s="2" customFormat="1" ht="16.5" customHeight="1">
      <c r="A88" s="41"/>
      <c r="B88" s="42"/>
      <c r="C88" s="207" t="s">
        <v>21</v>
      </c>
      <c r="D88" s="207" t="s">
        <v>149</v>
      </c>
      <c r="E88" s="208" t="s">
        <v>1167</v>
      </c>
      <c r="F88" s="209" t="s">
        <v>1168</v>
      </c>
      <c r="G88" s="210" t="s">
        <v>789</v>
      </c>
      <c r="H88" s="211">
        <v>1</v>
      </c>
      <c r="I88" s="212"/>
      <c r="J88" s="213">
        <f>ROUND(I88*H88,2)</f>
        <v>0</v>
      </c>
      <c r="K88" s="209" t="s">
        <v>153</v>
      </c>
      <c r="L88" s="47"/>
      <c r="M88" s="214" t="s">
        <v>32</v>
      </c>
      <c r="N88" s="215" t="s">
        <v>53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1169</v>
      </c>
      <c r="AT88" s="218" t="s">
        <v>149</v>
      </c>
      <c r="AU88" s="218" t="s">
        <v>21</v>
      </c>
      <c r="AY88" s="19" t="s">
        <v>147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90</v>
      </c>
      <c r="BK88" s="219">
        <f>ROUND(I88*H88,2)</f>
        <v>0</v>
      </c>
      <c r="BL88" s="19" t="s">
        <v>1169</v>
      </c>
      <c r="BM88" s="218" t="s">
        <v>1505</v>
      </c>
    </row>
    <row r="89" s="2" customFormat="1">
      <c r="A89" s="41"/>
      <c r="B89" s="42"/>
      <c r="C89" s="43"/>
      <c r="D89" s="220" t="s">
        <v>156</v>
      </c>
      <c r="E89" s="43"/>
      <c r="F89" s="221" t="s">
        <v>1171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156</v>
      </c>
      <c r="AU89" s="19" t="s">
        <v>21</v>
      </c>
    </row>
    <row r="90" s="2" customFormat="1" ht="16.5" customHeight="1">
      <c r="A90" s="41"/>
      <c r="B90" s="42"/>
      <c r="C90" s="207" t="s">
        <v>168</v>
      </c>
      <c r="D90" s="207" t="s">
        <v>149</v>
      </c>
      <c r="E90" s="208" t="s">
        <v>1175</v>
      </c>
      <c r="F90" s="209" t="s">
        <v>1506</v>
      </c>
      <c r="G90" s="210" t="s">
        <v>789</v>
      </c>
      <c r="H90" s="211">
        <v>1</v>
      </c>
      <c r="I90" s="212"/>
      <c r="J90" s="213">
        <f>ROUND(I90*H90,2)</f>
        <v>0</v>
      </c>
      <c r="K90" s="209" t="s">
        <v>153</v>
      </c>
      <c r="L90" s="47"/>
      <c r="M90" s="214" t="s">
        <v>32</v>
      </c>
      <c r="N90" s="215" t="s">
        <v>53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1169</v>
      </c>
      <c r="AT90" s="218" t="s">
        <v>149</v>
      </c>
      <c r="AU90" s="218" t="s">
        <v>21</v>
      </c>
      <c r="AY90" s="19" t="s">
        <v>147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90</v>
      </c>
      <c r="BK90" s="219">
        <f>ROUND(I90*H90,2)</f>
        <v>0</v>
      </c>
      <c r="BL90" s="19" t="s">
        <v>1169</v>
      </c>
      <c r="BM90" s="218" t="s">
        <v>1507</v>
      </c>
    </row>
    <row r="91" s="2" customFormat="1">
      <c r="A91" s="41"/>
      <c r="B91" s="42"/>
      <c r="C91" s="43"/>
      <c r="D91" s="220" t="s">
        <v>156</v>
      </c>
      <c r="E91" s="43"/>
      <c r="F91" s="221" t="s">
        <v>1178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156</v>
      </c>
      <c r="AU91" s="19" t="s">
        <v>21</v>
      </c>
    </row>
    <row r="92" s="2" customFormat="1" ht="16.5" customHeight="1">
      <c r="A92" s="41"/>
      <c r="B92" s="42"/>
      <c r="C92" s="207" t="s">
        <v>154</v>
      </c>
      <c r="D92" s="207" t="s">
        <v>149</v>
      </c>
      <c r="E92" s="208" t="s">
        <v>1183</v>
      </c>
      <c r="F92" s="209" t="s">
        <v>1184</v>
      </c>
      <c r="G92" s="210" t="s">
        <v>789</v>
      </c>
      <c r="H92" s="211">
        <v>1</v>
      </c>
      <c r="I92" s="212"/>
      <c r="J92" s="213">
        <f>ROUND(I92*H92,2)</f>
        <v>0</v>
      </c>
      <c r="K92" s="209" t="s">
        <v>153</v>
      </c>
      <c r="L92" s="47"/>
      <c r="M92" s="214" t="s">
        <v>32</v>
      </c>
      <c r="N92" s="215" t="s">
        <v>53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1169</v>
      </c>
      <c r="AT92" s="218" t="s">
        <v>149</v>
      </c>
      <c r="AU92" s="218" t="s">
        <v>21</v>
      </c>
      <c r="AY92" s="19" t="s">
        <v>147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90</v>
      </c>
      <c r="BK92" s="219">
        <f>ROUND(I92*H92,2)</f>
        <v>0</v>
      </c>
      <c r="BL92" s="19" t="s">
        <v>1169</v>
      </c>
      <c r="BM92" s="218" t="s">
        <v>1508</v>
      </c>
    </row>
    <row r="93" s="2" customFormat="1">
      <c r="A93" s="41"/>
      <c r="B93" s="42"/>
      <c r="C93" s="43"/>
      <c r="D93" s="220" t="s">
        <v>156</v>
      </c>
      <c r="E93" s="43"/>
      <c r="F93" s="221" t="s">
        <v>1186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156</v>
      </c>
      <c r="AU93" s="19" t="s">
        <v>21</v>
      </c>
    </row>
    <row r="94" s="12" customFormat="1" ht="22.8" customHeight="1">
      <c r="A94" s="12"/>
      <c r="B94" s="191"/>
      <c r="C94" s="192"/>
      <c r="D94" s="193" t="s">
        <v>81</v>
      </c>
      <c r="E94" s="205" t="s">
        <v>1191</v>
      </c>
      <c r="F94" s="205" t="s">
        <v>1192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SUM(P95:P96)</f>
        <v>0</v>
      </c>
      <c r="Q94" s="199"/>
      <c r="R94" s="200">
        <f>SUM(R95:R96)</f>
        <v>0</v>
      </c>
      <c r="S94" s="199"/>
      <c r="T94" s="201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179</v>
      </c>
      <c r="AT94" s="203" t="s">
        <v>81</v>
      </c>
      <c r="AU94" s="203" t="s">
        <v>90</v>
      </c>
      <c r="AY94" s="202" t="s">
        <v>147</v>
      </c>
      <c r="BK94" s="204">
        <f>SUM(BK95:BK96)</f>
        <v>0</v>
      </c>
    </row>
    <row r="95" s="2" customFormat="1" ht="24.15" customHeight="1">
      <c r="A95" s="41"/>
      <c r="B95" s="42"/>
      <c r="C95" s="207" t="s">
        <v>184</v>
      </c>
      <c r="D95" s="207" t="s">
        <v>149</v>
      </c>
      <c r="E95" s="208" t="s">
        <v>1193</v>
      </c>
      <c r="F95" s="209" t="s">
        <v>1509</v>
      </c>
      <c r="G95" s="210" t="s">
        <v>789</v>
      </c>
      <c r="H95" s="211">
        <v>1</v>
      </c>
      <c r="I95" s="212"/>
      <c r="J95" s="213">
        <f>ROUND(I95*H95,2)</f>
        <v>0</v>
      </c>
      <c r="K95" s="209" t="s">
        <v>153</v>
      </c>
      <c r="L95" s="47"/>
      <c r="M95" s="214" t="s">
        <v>32</v>
      </c>
      <c r="N95" s="215" t="s">
        <v>53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1169</v>
      </c>
      <c r="AT95" s="218" t="s">
        <v>149</v>
      </c>
      <c r="AU95" s="218" t="s">
        <v>21</v>
      </c>
      <c r="AY95" s="19" t="s">
        <v>147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90</v>
      </c>
      <c r="BK95" s="219">
        <f>ROUND(I95*H95,2)</f>
        <v>0</v>
      </c>
      <c r="BL95" s="19" t="s">
        <v>1169</v>
      </c>
      <c r="BM95" s="218" t="s">
        <v>1510</v>
      </c>
    </row>
    <row r="96" s="2" customFormat="1">
      <c r="A96" s="41"/>
      <c r="B96" s="42"/>
      <c r="C96" s="43"/>
      <c r="D96" s="220" t="s">
        <v>156</v>
      </c>
      <c r="E96" s="43"/>
      <c r="F96" s="221" t="s">
        <v>1196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156</v>
      </c>
      <c r="AU96" s="19" t="s">
        <v>21</v>
      </c>
    </row>
    <row r="97" s="12" customFormat="1" ht="22.8" customHeight="1">
      <c r="A97" s="12"/>
      <c r="B97" s="191"/>
      <c r="C97" s="192"/>
      <c r="D97" s="193" t="s">
        <v>81</v>
      </c>
      <c r="E97" s="205" t="s">
        <v>1197</v>
      </c>
      <c r="F97" s="205" t="s">
        <v>1198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SUM(P98:P100)</f>
        <v>0</v>
      </c>
      <c r="Q97" s="199"/>
      <c r="R97" s="200">
        <f>SUM(R98:R100)</f>
        <v>0</v>
      </c>
      <c r="S97" s="199"/>
      <c r="T97" s="201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179</v>
      </c>
      <c r="AT97" s="203" t="s">
        <v>81</v>
      </c>
      <c r="AU97" s="203" t="s">
        <v>90</v>
      </c>
      <c r="AY97" s="202" t="s">
        <v>147</v>
      </c>
      <c r="BK97" s="204">
        <f>SUM(BK98:BK100)</f>
        <v>0</v>
      </c>
    </row>
    <row r="98" s="2" customFormat="1" ht="16.5" customHeight="1">
      <c r="A98" s="41"/>
      <c r="B98" s="42"/>
      <c r="C98" s="207" t="s">
        <v>198</v>
      </c>
      <c r="D98" s="207" t="s">
        <v>149</v>
      </c>
      <c r="E98" s="208" t="s">
        <v>1511</v>
      </c>
      <c r="F98" s="209" t="s">
        <v>1512</v>
      </c>
      <c r="G98" s="210" t="s">
        <v>789</v>
      </c>
      <c r="H98" s="211">
        <v>3</v>
      </c>
      <c r="I98" s="212"/>
      <c r="J98" s="213">
        <f>ROUND(I98*H98,2)</f>
        <v>0</v>
      </c>
      <c r="K98" s="209" t="s">
        <v>153</v>
      </c>
      <c r="L98" s="47"/>
      <c r="M98" s="214" t="s">
        <v>32</v>
      </c>
      <c r="N98" s="215" t="s">
        <v>53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1169</v>
      </c>
      <c r="AT98" s="218" t="s">
        <v>149</v>
      </c>
      <c r="AU98" s="218" t="s">
        <v>21</v>
      </c>
      <c r="AY98" s="19" t="s">
        <v>147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90</v>
      </c>
      <c r="BK98" s="219">
        <f>ROUND(I98*H98,2)</f>
        <v>0</v>
      </c>
      <c r="BL98" s="19" t="s">
        <v>1169</v>
      </c>
      <c r="BM98" s="218" t="s">
        <v>1513</v>
      </c>
    </row>
    <row r="99" s="2" customFormat="1">
      <c r="A99" s="41"/>
      <c r="B99" s="42"/>
      <c r="C99" s="43"/>
      <c r="D99" s="220" t="s">
        <v>156</v>
      </c>
      <c r="E99" s="43"/>
      <c r="F99" s="221" t="s">
        <v>1514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156</v>
      </c>
      <c r="AU99" s="19" t="s">
        <v>21</v>
      </c>
    </row>
    <row r="100" s="2" customFormat="1" ht="16.5" customHeight="1">
      <c r="A100" s="41"/>
      <c r="B100" s="42"/>
      <c r="C100" s="207" t="s">
        <v>191</v>
      </c>
      <c r="D100" s="207" t="s">
        <v>149</v>
      </c>
      <c r="E100" s="208" t="s">
        <v>1515</v>
      </c>
      <c r="F100" s="209" t="s">
        <v>1516</v>
      </c>
      <c r="G100" s="210" t="s">
        <v>789</v>
      </c>
      <c r="H100" s="211">
        <v>3</v>
      </c>
      <c r="I100" s="212"/>
      <c r="J100" s="213">
        <f>ROUND(I100*H100,2)</f>
        <v>0</v>
      </c>
      <c r="K100" s="209" t="s">
        <v>32</v>
      </c>
      <c r="L100" s="47"/>
      <c r="M100" s="214" t="s">
        <v>32</v>
      </c>
      <c r="N100" s="215" t="s">
        <v>53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1169</v>
      </c>
      <c r="AT100" s="218" t="s">
        <v>149</v>
      </c>
      <c r="AU100" s="218" t="s">
        <v>21</v>
      </c>
      <c r="AY100" s="19" t="s">
        <v>147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90</v>
      </c>
      <c r="BK100" s="219">
        <f>ROUND(I100*H100,2)</f>
        <v>0</v>
      </c>
      <c r="BL100" s="19" t="s">
        <v>1169</v>
      </c>
      <c r="BM100" s="218" t="s">
        <v>1517</v>
      </c>
    </row>
    <row r="101" s="12" customFormat="1" ht="22.8" customHeight="1">
      <c r="A101" s="12"/>
      <c r="B101" s="191"/>
      <c r="C101" s="192"/>
      <c r="D101" s="193" t="s">
        <v>81</v>
      </c>
      <c r="E101" s="205" t="s">
        <v>1203</v>
      </c>
      <c r="F101" s="205" t="s">
        <v>1204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SUM(P102:P103)</f>
        <v>0</v>
      </c>
      <c r="Q101" s="199"/>
      <c r="R101" s="200">
        <f>SUM(R102:R103)</f>
        <v>0</v>
      </c>
      <c r="S101" s="199"/>
      <c r="T101" s="201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179</v>
      </c>
      <c r="AT101" s="203" t="s">
        <v>81</v>
      </c>
      <c r="AU101" s="203" t="s">
        <v>90</v>
      </c>
      <c r="AY101" s="202" t="s">
        <v>147</v>
      </c>
      <c r="BK101" s="204">
        <f>SUM(BK102:BK103)</f>
        <v>0</v>
      </c>
    </row>
    <row r="102" s="2" customFormat="1" ht="16.5" customHeight="1">
      <c r="A102" s="41"/>
      <c r="B102" s="42"/>
      <c r="C102" s="207" t="s">
        <v>195</v>
      </c>
      <c r="D102" s="207" t="s">
        <v>149</v>
      </c>
      <c r="E102" s="208" t="s">
        <v>1518</v>
      </c>
      <c r="F102" s="209" t="s">
        <v>1519</v>
      </c>
      <c r="G102" s="210" t="s">
        <v>789</v>
      </c>
      <c r="H102" s="211">
        <v>1</v>
      </c>
      <c r="I102" s="212"/>
      <c r="J102" s="213">
        <f>ROUND(I102*H102,2)</f>
        <v>0</v>
      </c>
      <c r="K102" s="209" t="s">
        <v>153</v>
      </c>
      <c r="L102" s="47"/>
      <c r="M102" s="214" t="s">
        <v>32</v>
      </c>
      <c r="N102" s="215" t="s">
        <v>53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1169</v>
      </c>
      <c r="AT102" s="218" t="s">
        <v>149</v>
      </c>
      <c r="AU102" s="218" t="s">
        <v>21</v>
      </c>
      <c r="AY102" s="19" t="s">
        <v>147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90</v>
      </c>
      <c r="BK102" s="219">
        <f>ROUND(I102*H102,2)</f>
        <v>0</v>
      </c>
      <c r="BL102" s="19" t="s">
        <v>1169</v>
      </c>
      <c r="BM102" s="218" t="s">
        <v>1520</v>
      </c>
    </row>
    <row r="103" s="2" customFormat="1">
      <c r="A103" s="41"/>
      <c r="B103" s="42"/>
      <c r="C103" s="43"/>
      <c r="D103" s="220" t="s">
        <v>156</v>
      </c>
      <c r="E103" s="43"/>
      <c r="F103" s="221" t="s">
        <v>1521</v>
      </c>
      <c r="G103" s="43"/>
      <c r="H103" s="43"/>
      <c r="I103" s="222"/>
      <c r="J103" s="43"/>
      <c r="K103" s="43"/>
      <c r="L103" s="47"/>
      <c r="M103" s="279"/>
      <c r="N103" s="280"/>
      <c r="O103" s="281"/>
      <c r="P103" s="281"/>
      <c r="Q103" s="281"/>
      <c r="R103" s="281"/>
      <c r="S103" s="281"/>
      <c r="T103" s="282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156</v>
      </c>
      <c r="AU103" s="19" t="s">
        <v>21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zsWlSS91mtokZQGOhty9+ehOCtA55qUIu0EwI+qocY/zWcG/dkKSdpIntfbP3Gt+UU0X85VaASSZ49fzHwXxtA==" hashValue="CQIzeqh7VOYQcyEgPd3lodSvtNTNxa1c0JkMi8X7xubM1HuNomlemYJpSn9xVRXcFym1J/0w6oLM//62QvKbdA==" algorithmName="SHA-512" password="CC35"/>
  <autoFilter ref="C83:K10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2_01/012103000"/>
    <hyperlink ref="F91" r:id="rId2" display="https://podminky.urs.cz/item/CS_URS_2022_01/012303000"/>
    <hyperlink ref="F93" r:id="rId3" display="https://podminky.urs.cz/item/CS_URS_2022_01/013254000"/>
    <hyperlink ref="F96" r:id="rId4" display="https://podminky.urs.cz/item/CS_URS_2022_01/030001000"/>
    <hyperlink ref="F99" r:id="rId5" display="https://podminky.urs.cz/item/CS_URS_2022_01/043154000"/>
    <hyperlink ref="F103" r:id="rId6" display="https://podminky.urs.cz/item/CS_URS_2022_01/07210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21</v>
      </c>
    </row>
    <row r="4" s="1" customFormat="1" ht="24.96" customHeight="1">
      <c r="B4" s="22"/>
      <c r="D4" s="133" t="s">
        <v>116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II/203 Vejprnice - Tlučná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117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1522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1. 2. 2022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40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43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45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48</v>
      </c>
      <c r="E30" s="41"/>
      <c r="F30" s="41"/>
      <c r="G30" s="41"/>
      <c r="H30" s="41"/>
      <c r="I30" s="41"/>
      <c r="J30" s="147">
        <f>ROUND(J91,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50</v>
      </c>
      <c r="G32" s="41"/>
      <c r="H32" s="41"/>
      <c r="I32" s="148" t="s">
        <v>49</v>
      </c>
      <c r="J32" s="148" t="s">
        <v>51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52</v>
      </c>
      <c r="E33" s="135" t="s">
        <v>53</v>
      </c>
      <c r="F33" s="150">
        <f>ROUND((SUM(BE91:BE289)),  2)</f>
        <v>0</v>
      </c>
      <c r="G33" s="41"/>
      <c r="H33" s="41"/>
      <c r="I33" s="151">
        <v>0.20999999999999999</v>
      </c>
      <c r="J33" s="150">
        <f>ROUND(((SUM(BE91:BE289))*I33),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54</v>
      </c>
      <c r="F34" s="150">
        <f>ROUND((SUM(BF91:BF289)),  2)</f>
        <v>0</v>
      </c>
      <c r="G34" s="41"/>
      <c r="H34" s="41"/>
      <c r="I34" s="151">
        <v>0.14999999999999999</v>
      </c>
      <c r="J34" s="150">
        <f>ROUND(((SUM(BF91:BF289))*I34),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55</v>
      </c>
      <c r="F35" s="150">
        <f>ROUND((SUM(BG91:BG289)),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56</v>
      </c>
      <c r="F36" s="150">
        <f>ROUND((SUM(BH91:BH289)),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57</v>
      </c>
      <c r="F37" s="150">
        <f>ROUND((SUM(BI91:BI289)),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58</v>
      </c>
      <c r="E39" s="154"/>
      <c r="F39" s="154"/>
      <c r="G39" s="155" t="s">
        <v>59</v>
      </c>
      <c r="H39" s="156" t="s">
        <v>60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II/203 Vejprnice - Tlučná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SKD8706 - SO 501.2 Přeložka VTL plynovodu DN 700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1. 2. 2022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SÚS Plzeňského kraje</v>
      </c>
      <c r="G54" s="43"/>
      <c r="H54" s="43"/>
      <c r="I54" s="34" t="s">
        <v>37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120</v>
      </c>
      <c r="D57" s="165"/>
      <c r="E57" s="165"/>
      <c r="F57" s="165"/>
      <c r="G57" s="165"/>
      <c r="H57" s="165"/>
      <c r="I57" s="165"/>
      <c r="J57" s="166" t="s">
        <v>121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80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122</v>
      </c>
    </row>
    <row r="60" s="9" customFormat="1" ht="24.96" customHeight="1">
      <c r="A60" s="9"/>
      <c r="B60" s="168"/>
      <c r="C60" s="169"/>
      <c r="D60" s="170" t="s">
        <v>123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124</v>
      </c>
      <c r="E61" s="177"/>
      <c r="F61" s="177"/>
      <c r="G61" s="177"/>
      <c r="H61" s="177"/>
      <c r="I61" s="177"/>
      <c r="J61" s="178">
        <f>J93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126</v>
      </c>
      <c r="E62" s="177"/>
      <c r="F62" s="177"/>
      <c r="G62" s="177"/>
      <c r="H62" s="177"/>
      <c r="I62" s="177"/>
      <c r="J62" s="178">
        <f>J165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127</v>
      </c>
      <c r="E63" s="177"/>
      <c r="F63" s="177"/>
      <c r="G63" s="177"/>
      <c r="H63" s="177"/>
      <c r="I63" s="177"/>
      <c r="J63" s="178">
        <f>J173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128</v>
      </c>
      <c r="E64" s="177"/>
      <c r="F64" s="177"/>
      <c r="G64" s="177"/>
      <c r="H64" s="177"/>
      <c r="I64" s="177"/>
      <c r="J64" s="178">
        <f>J183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130</v>
      </c>
      <c r="E65" s="177"/>
      <c r="F65" s="177"/>
      <c r="G65" s="177"/>
      <c r="H65" s="177"/>
      <c r="I65" s="177"/>
      <c r="J65" s="178">
        <f>J197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131</v>
      </c>
      <c r="E66" s="177"/>
      <c r="F66" s="177"/>
      <c r="G66" s="177"/>
      <c r="H66" s="177"/>
      <c r="I66" s="177"/>
      <c r="J66" s="178">
        <f>J210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1209</v>
      </c>
      <c r="E67" s="171"/>
      <c r="F67" s="171"/>
      <c r="G67" s="171"/>
      <c r="H67" s="171"/>
      <c r="I67" s="171"/>
      <c r="J67" s="172">
        <f>J213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1210</v>
      </c>
      <c r="E68" s="177"/>
      <c r="F68" s="177"/>
      <c r="G68" s="177"/>
      <c r="H68" s="177"/>
      <c r="I68" s="177"/>
      <c r="J68" s="178">
        <f>J214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1211</v>
      </c>
      <c r="E69" s="171"/>
      <c r="F69" s="171"/>
      <c r="G69" s="171"/>
      <c r="H69" s="171"/>
      <c r="I69" s="171"/>
      <c r="J69" s="172">
        <f>J223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1212</v>
      </c>
      <c r="E70" s="177"/>
      <c r="F70" s="177"/>
      <c r="G70" s="177"/>
      <c r="H70" s="177"/>
      <c r="I70" s="177"/>
      <c r="J70" s="178">
        <f>J224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1213</v>
      </c>
      <c r="E71" s="177"/>
      <c r="F71" s="177"/>
      <c r="G71" s="177"/>
      <c r="H71" s="177"/>
      <c r="I71" s="177"/>
      <c r="J71" s="178">
        <f>J281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5" t="s">
        <v>132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16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63" t="str">
        <f>E7</f>
        <v>II/203 Vejprnice - Tlučná</v>
      </c>
      <c r="F81" s="34"/>
      <c r="G81" s="34"/>
      <c r="H81" s="34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117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SKD8706 - SO 501.2 Přeložka VTL plynovodu DN 700</v>
      </c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22</v>
      </c>
      <c r="D85" s="43"/>
      <c r="E85" s="43"/>
      <c r="F85" s="29" t="str">
        <f>F12</f>
        <v xml:space="preserve"> </v>
      </c>
      <c r="G85" s="43"/>
      <c r="H85" s="43"/>
      <c r="I85" s="34" t="s">
        <v>24</v>
      </c>
      <c r="J85" s="75" t="str">
        <f>IF(J12="","",J12)</f>
        <v>1. 2. 2022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4" t="s">
        <v>30</v>
      </c>
      <c r="D87" s="43"/>
      <c r="E87" s="43"/>
      <c r="F87" s="29" t="str">
        <f>E15</f>
        <v>SÚS Plzeňského kraje</v>
      </c>
      <c r="G87" s="43"/>
      <c r="H87" s="43"/>
      <c r="I87" s="34" t="s">
        <v>37</v>
      </c>
      <c r="J87" s="39" t="str">
        <f>E21</f>
        <v>Projekční kancelář Ing.Škubalová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4" t="s">
        <v>35</v>
      </c>
      <c r="D88" s="43"/>
      <c r="E88" s="43"/>
      <c r="F88" s="29" t="str">
        <f>IF(E18="","",E18)</f>
        <v>Vyplň údaj</v>
      </c>
      <c r="G88" s="43"/>
      <c r="H88" s="43"/>
      <c r="I88" s="34" t="s">
        <v>42</v>
      </c>
      <c r="J88" s="39" t="str">
        <f>E24</f>
        <v>Straka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0"/>
      <c r="B90" s="181"/>
      <c r="C90" s="182" t="s">
        <v>133</v>
      </c>
      <c r="D90" s="183" t="s">
        <v>67</v>
      </c>
      <c r="E90" s="183" t="s">
        <v>63</v>
      </c>
      <c r="F90" s="183" t="s">
        <v>64</v>
      </c>
      <c r="G90" s="183" t="s">
        <v>134</v>
      </c>
      <c r="H90" s="183" t="s">
        <v>135</v>
      </c>
      <c r="I90" s="183" t="s">
        <v>136</v>
      </c>
      <c r="J90" s="183" t="s">
        <v>121</v>
      </c>
      <c r="K90" s="184" t="s">
        <v>137</v>
      </c>
      <c r="L90" s="185"/>
      <c r="M90" s="95" t="s">
        <v>32</v>
      </c>
      <c r="N90" s="96" t="s">
        <v>52</v>
      </c>
      <c r="O90" s="96" t="s">
        <v>138</v>
      </c>
      <c r="P90" s="96" t="s">
        <v>139</v>
      </c>
      <c r="Q90" s="96" t="s">
        <v>140</v>
      </c>
      <c r="R90" s="96" t="s">
        <v>141</v>
      </c>
      <c r="S90" s="96" t="s">
        <v>142</v>
      </c>
      <c r="T90" s="97" t="s">
        <v>143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1"/>
      <c r="B91" s="42"/>
      <c r="C91" s="102" t="s">
        <v>144</v>
      </c>
      <c r="D91" s="43"/>
      <c r="E91" s="43"/>
      <c r="F91" s="43"/>
      <c r="G91" s="43"/>
      <c r="H91" s="43"/>
      <c r="I91" s="43"/>
      <c r="J91" s="186">
        <f>BK91</f>
        <v>0</v>
      </c>
      <c r="K91" s="43"/>
      <c r="L91" s="47"/>
      <c r="M91" s="98"/>
      <c r="N91" s="187"/>
      <c r="O91" s="99"/>
      <c r="P91" s="188">
        <f>P92+P213+P223</f>
        <v>0</v>
      </c>
      <c r="Q91" s="99"/>
      <c r="R91" s="188">
        <f>R92+R213+R223</f>
        <v>40.595648369999999</v>
      </c>
      <c r="S91" s="99"/>
      <c r="T91" s="189">
        <f>T92+T213+T223</f>
        <v>53.006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81</v>
      </c>
      <c r="AU91" s="19" t="s">
        <v>122</v>
      </c>
      <c r="BK91" s="190">
        <f>BK92+BK213+BK223</f>
        <v>0</v>
      </c>
    </row>
    <row r="92" s="12" customFormat="1" ht="25.92" customHeight="1">
      <c r="A92" s="12"/>
      <c r="B92" s="191"/>
      <c r="C92" s="192"/>
      <c r="D92" s="193" t="s">
        <v>81</v>
      </c>
      <c r="E92" s="194" t="s">
        <v>145</v>
      </c>
      <c r="F92" s="194" t="s">
        <v>146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P93+P165+P173+P183+P197+P210</f>
        <v>0</v>
      </c>
      <c r="Q92" s="199"/>
      <c r="R92" s="200">
        <f>R93+R165+R173+R183+R197+R210</f>
        <v>32.20581</v>
      </c>
      <c r="S92" s="199"/>
      <c r="T92" s="201">
        <f>T93+T165+T173+T183+T197+T210</f>
        <v>53.006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90</v>
      </c>
      <c r="AT92" s="203" t="s">
        <v>81</v>
      </c>
      <c r="AU92" s="203" t="s">
        <v>82</v>
      </c>
      <c r="AY92" s="202" t="s">
        <v>147</v>
      </c>
      <c r="BK92" s="204">
        <f>BK93+BK165+BK173+BK183+BK197+BK210</f>
        <v>0</v>
      </c>
    </row>
    <row r="93" s="12" customFormat="1" ht="22.8" customHeight="1">
      <c r="A93" s="12"/>
      <c r="B93" s="191"/>
      <c r="C93" s="192"/>
      <c r="D93" s="193" t="s">
        <v>81</v>
      </c>
      <c r="E93" s="205" t="s">
        <v>90</v>
      </c>
      <c r="F93" s="205" t="s">
        <v>148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SUM(P94:P164)</f>
        <v>0</v>
      </c>
      <c r="Q93" s="199"/>
      <c r="R93" s="200">
        <f>SUM(R94:R164)</f>
        <v>0.312</v>
      </c>
      <c r="S93" s="199"/>
      <c r="T93" s="201">
        <f>SUM(T94:T164)</f>
        <v>53.006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90</v>
      </c>
      <c r="AT93" s="203" t="s">
        <v>81</v>
      </c>
      <c r="AU93" s="203" t="s">
        <v>90</v>
      </c>
      <c r="AY93" s="202" t="s">
        <v>147</v>
      </c>
      <c r="BK93" s="204">
        <f>SUM(BK94:BK164)</f>
        <v>0</v>
      </c>
    </row>
    <row r="94" s="2" customFormat="1" ht="44.25" customHeight="1">
      <c r="A94" s="41"/>
      <c r="B94" s="42"/>
      <c r="C94" s="207" t="s">
        <v>90</v>
      </c>
      <c r="D94" s="207" t="s">
        <v>149</v>
      </c>
      <c r="E94" s="208" t="s">
        <v>1214</v>
      </c>
      <c r="F94" s="209" t="s">
        <v>1215</v>
      </c>
      <c r="G94" s="210" t="s">
        <v>152</v>
      </c>
      <c r="H94" s="211">
        <v>27</v>
      </c>
      <c r="I94" s="212"/>
      <c r="J94" s="213">
        <f>ROUND(I94*H94,2)</f>
        <v>0</v>
      </c>
      <c r="K94" s="209" t="s">
        <v>153</v>
      </c>
      <c r="L94" s="47"/>
      <c r="M94" s="214" t="s">
        <v>32</v>
      </c>
      <c r="N94" s="215" t="s">
        <v>53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0.40799999999999997</v>
      </c>
      <c r="T94" s="217">
        <f>S94*H94</f>
        <v>11.016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154</v>
      </c>
      <c r="AT94" s="218" t="s">
        <v>149</v>
      </c>
      <c r="AU94" s="218" t="s">
        <v>21</v>
      </c>
      <c r="AY94" s="19" t="s">
        <v>147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90</v>
      </c>
      <c r="BK94" s="219">
        <f>ROUND(I94*H94,2)</f>
        <v>0</v>
      </c>
      <c r="BL94" s="19" t="s">
        <v>154</v>
      </c>
      <c r="BM94" s="218" t="s">
        <v>1216</v>
      </c>
    </row>
    <row r="95" s="2" customFormat="1">
      <c r="A95" s="41"/>
      <c r="B95" s="42"/>
      <c r="C95" s="43"/>
      <c r="D95" s="220" t="s">
        <v>156</v>
      </c>
      <c r="E95" s="43"/>
      <c r="F95" s="221" t="s">
        <v>1217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156</v>
      </c>
      <c r="AU95" s="19" t="s">
        <v>21</v>
      </c>
    </row>
    <row r="96" s="2" customFormat="1" ht="37.8" customHeight="1">
      <c r="A96" s="41"/>
      <c r="B96" s="42"/>
      <c r="C96" s="207" t="s">
        <v>21</v>
      </c>
      <c r="D96" s="207" t="s">
        <v>149</v>
      </c>
      <c r="E96" s="208" t="s">
        <v>1218</v>
      </c>
      <c r="F96" s="209" t="s">
        <v>1219</v>
      </c>
      <c r="G96" s="210" t="s">
        <v>152</v>
      </c>
      <c r="H96" s="211">
        <v>247</v>
      </c>
      <c r="I96" s="212"/>
      <c r="J96" s="213">
        <f>ROUND(I96*H96,2)</f>
        <v>0</v>
      </c>
      <c r="K96" s="209" t="s">
        <v>153</v>
      </c>
      <c r="L96" s="47"/>
      <c r="M96" s="214" t="s">
        <v>32</v>
      </c>
      <c r="N96" s="215" t="s">
        <v>53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0.17000000000000001</v>
      </c>
      <c r="T96" s="217">
        <f>S96*H96</f>
        <v>41.990000000000002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154</v>
      </c>
      <c r="AT96" s="218" t="s">
        <v>149</v>
      </c>
      <c r="AU96" s="218" t="s">
        <v>21</v>
      </c>
      <c r="AY96" s="19" t="s">
        <v>147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90</v>
      </c>
      <c r="BK96" s="219">
        <f>ROUND(I96*H96,2)</f>
        <v>0</v>
      </c>
      <c r="BL96" s="19" t="s">
        <v>154</v>
      </c>
      <c r="BM96" s="218" t="s">
        <v>1220</v>
      </c>
    </row>
    <row r="97" s="2" customFormat="1">
      <c r="A97" s="41"/>
      <c r="B97" s="42"/>
      <c r="C97" s="43"/>
      <c r="D97" s="220" t="s">
        <v>156</v>
      </c>
      <c r="E97" s="43"/>
      <c r="F97" s="221" t="s">
        <v>1221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156</v>
      </c>
      <c r="AU97" s="19" t="s">
        <v>21</v>
      </c>
    </row>
    <row r="98" s="13" customFormat="1">
      <c r="A98" s="13"/>
      <c r="B98" s="225"/>
      <c r="C98" s="226"/>
      <c r="D98" s="227" t="s">
        <v>158</v>
      </c>
      <c r="E98" s="228" t="s">
        <v>32</v>
      </c>
      <c r="F98" s="229" t="s">
        <v>1523</v>
      </c>
      <c r="G98" s="226"/>
      <c r="H98" s="230">
        <v>247</v>
      </c>
      <c r="I98" s="231"/>
      <c r="J98" s="226"/>
      <c r="K98" s="226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158</v>
      </c>
      <c r="AU98" s="236" t="s">
        <v>21</v>
      </c>
      <c r="AV98" s="13" t="s">
        <v>21</v>
      </c>
      <c r="AW98" s="13" t="s">
        <v>41</v>
      </c>
      <c r="AX98" s="13" t="s">
        <v>82</v>
      </c>
      <c r="AY98" s="236" t="s">
        <v>147</v>
      </c>
    </row>
    <row r="99" s="15" customFormat="1">
      <c r="A99" s="15"/>
      <c r="B99" s="247"/>
      <c r="C99" s="248"/>
      <c r="D99" s="227" t="s">
        <v>158</v>
      </c>
      <c r="E99" s="249" t="s">
        <v>32</v>
      </c>
      <c r="F99" s="250" t="s">
        <v>161</v>
      </c>
      <c r="G99" s="248"/>
      <c r="H99" s="251">
        <v>247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7" t="s">
        <v>158</v>
      </c>
      <c r="AU99" s="257" t="s">
        <v>21</v>
      </c>
      <c r="AV99" s="15" t="s">
        <v>154</v>
      </c>
      <c r="AW99" s="15" t="s">
        <v>41</v>
      </c>
      <c r="AX99" s="15" t="s">
        <v>90</v>
      </c>
      <c r="AY99" s="257" t="s">
        <v>147</v>
      </c>
    </row>
    <row r="100" s="2" customFormat="1" ht="16.5" customHeight="1">
      <c r="A100" s="41"/>
      <c r="B100" s="42"/>
      <c r="C100" s="207" t="s">
        <v>168</v>
      </c>
      <c r="D100" s="207" t="s">
        <v>149</v>
      </c>
      <c r="E100" s="208" t="s">
        <v>1222</v>
      </c>
      <c r="F100" s="209" t="s">
        <v>1223</v>
      </c>
      <c r="G100" s="210" t="s">
        <v>1224</v>
      </c>
      <c r="H100" s="211">
        <v>240</v>
      </c>
      <c r="I100" s="212"/>
      <c r="J100" s="213">
        <f>ROUND(I100*H100,2)</f>
        <v>0</v>
      </c>
      <c r="K100" s="209" t="s">
        <v>153</v>
      </c>
      <c r="L100" s="47"/>
      <c r="M100" s="214" t="s">
        <v>32</v>
      </c>
      <c r="N100" s="215" t="s">
        <v>53</v>
      </c>
      <c r="O100" s="87"/>
      <c r="P100" s="216">
        <f>O100*H100</f>
        <v>0</v>
      </c>
      <c r="Q100" s="216">
        <v>3.0000000000000001E-05</v>
      </c>
      <c r="R100" s="216">
        <f>Q100*H100</f>
        <v>0.0071999999999999998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154</v>
      </c>
      <c r="AT100" s="218" t="s">
        <v>149</v>
      </c>
      <c r="AU100" s="218" t="s">
        <v>21</v>
      </c>
      <c r="AY100" s="19" t="s">
        <v>147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90</v>
      </c>
      <c r="BK100" s="219">
        <f>ROUND(I100*H100,2)</f>
        <v>0</v>
      </c>
      <c r="BL100" s="19" t="s">
        <v>154</v>
      </c>
      <c r="BM100" s="218" t="s">
        <v>1225</v>
      </c>
    </row>
    <row r="101" s="2" customFormat="1">
      <c r="A101" s="41"/>
      <c r="B101" s="42"/>
      <c r="C101" s="43"/>
      <c r="D101" s="220" t="s">
        <v>156</v>
      </c>
      <c r="E101" s="43"/>
      <c r="F101" s="221" t="s">
        <v>1226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156</v>
      </c>
      <c r="AU101" s="19" t="s">
        <v>21</v>
      </c>
    </row>
    <row r="102" s="2" customFormat="1" ht="24.15" customHeight="1">
      <c r="A102" s="41"/>
      <c r="B102" s="42"/>
      <c r="C102" s="207" t="s">
        <v>154</v>
      </c>
      <c r="D102" s="207" t="s">
        <v>149</v>
      </c>
      <c r="E102" s="208" t="s">
        <v>1227</v>
      </c>
      <c r="F102" s="209" t="s">
        <v>1228</v>
      </c>
      <c r="G102" s="210" t="s">
        <v>1229</v>
      </c>
      <c r="H102" s="211">
        <v>10</v>
      </c>
      <c r="I102" s="212"/>
      <c r="J102" s="213">
        <f>ROUND(I102*H102,2)</f>
        <v>0</v>
      </c>
      <c r="K102" s="209" t="s">
        <v>153</v>
      </c>
      <c r="L102" s="47"/>
      <c r="M102" s="214" t="s">
        <v>32</v>
      </c>
      <c r="N102" s="215" t="s">
        <v>53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154</v>
      </c>
      <c r="AT102" s="218" t="s">
        <v>149</v>
      </c>
      <c r="AU102" s="218" t="s">
        <v>21</v>
      </c>
      <c r="AY102" s="19" t="s">
        <v>147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90</v>
      </c>
      <c r="BK102" s="219">
        <f>ROUND(I102*H102,2)</f>
        <v>0</v>
      </c>
      <c r="BL102" s="19" t="s">
        <v>154</v>
      </c>
      <c r="BM102" s="218" t="s">
        <v>1230</v>
      </c>
    </row>
    <row r="103" s="2" customFormat="1">
      <c r="A103" s="41"/>
      <c r="B103" s="42"/>
      <c r="C103" s="43"/>
      <c r="D103" s="220" t="s">
        <v>156</v>
      </c>
      <c r="E103" s="43"/>
      <c r="F103" s="221" t="s">
        <v>1231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156</v>
      </c>
      <c r="AU103" s="19" t="s">
        <v>21</v>
      </c>
    </row>
    <row r="104" s="2" customFormat="1" ht="16.5" customHeight="1">
      <c r="A104" s="41"/>
      <c r="B104" s="42"/>
      <c r="C104" s="207" t="s">
        <v>179</v>
      </c>
      <c r="D104" s="207" t="s">
        <v>149</v>
      </c>
      <c r="E104" s="208" t="s">
        <v>1242</v>
      </c>
      <c r="F104" s="209" t="s">
        <v>1243</v>
      </c>
      <c r="G104" s="210" t="s">
        <v>206</v>
      </c>
      <c r="H104" s="211">
        <v>180</v>
      </c>
      <c r="I104" s="212"/>
      <c r="J104" s="213">
        <f>ROUND(I104*H104,2)</f>
        <v>0</v>
      </c>
      <c r="K104" s="209" t="s">
        <v>153</v>
      </c>
      <c r="L104" s="47"/>
      <c r="M104" s="214" t="s">
        <v>32</v>
      </c>
      <c r="N104" s="215" t="s">
        <v>53</v>
      </c>
      <c r="O104" s="87"/>
      <c r="P104" s="216">
        <f>O104*H104</f>
        <v>0</v>
      </c>
      <c r="Q104" s="216">
        <v>0.00055999999999999995</v>
      </c>
      <c r="R104" s="216">
        <f>Q104*H104</f>
        <v>0.10079999999999999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154</v>
      </c>
      <c r="AT104" s="218" t="s">
        <v>149</v>
      </c>
      <c r="AU104" s="218" t="s">
        <v>21</v>
      </c>
      <c r="AY104" s="19" t="s">
        <v>147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90</v>
      </c>
      <c r="BK104" s="219">
        <f>ROUND(I104*H104,2)</f>
        <v>0</v>
      </c>
      <c r="BL104" s="19" t="s">
        <v>154</v>
      </c>
      <c r="BM104" s="218" t="s">
        <v>1244</v>
      </c>
    </row>
    <row r="105" s="2" customFormat="1">
      <c r="A105" s="41"/>
      <c r="B105" s="42"/>
      <c r="C105" s="43"/>
      <c r="D105" s="220" t="s">
        <v>156</v>
      </c>
      <c r="E105" s="43"/>
      <c r="F105" s="221" t="s">
        <v>1245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156</v>
      </c>
      <c r="AU105" s="19" t="s">
        <v>21</v>
      </c>
    </row>
    <row r="106" s="13" customFormat="1">
      <c r="A106" s="13"/>
      <c r="B106" s="225"/>
      <c r="C106" s="226"/>
      <c r="D106" s="227" t="s">
        <v>158</v>
      </c>
      <c r="E106" s="228" t="s">
        <v>32</v>
      </c>
      <c r="F106" s="229" t="s">
        <v>1524</v>
      </c>
      <c r="G106" s="226"/>
      <c r="H106" s="230">
        <v>60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158</v>
      </c>
      <c r="AU106" s="236" t="s">
        <v>21</v>
      </c>
      <c r="AV106" s="13" t="s">
        <v>21</v>
      </c>
      <c r="AW106" s="13" t="s">
        <v>41</v>
      </c>
      <c r="AX106" s="13" t="s">
        <v>82</v>
      </c>
      <c r="AY106" s="236" t="s">
        <v>147</v>
      </c>
    </row>
    <row r="107" s="14" customFormat="1">
      <c r="A107" s="14"/>
      <c r="B107" s="237"/>
      <c r="C107" s="238"/>
      <c r="D107" s="227" t="s">
        <v>158</v>
      </c>
      <c r="E107" s="239" t="s">
        <v>32</v>
      </c>
      <c r="F107" s="240" t="s">
        <v>1525</v>
      </c>
      <c r="G107" s="238"/>
      <c r="H107" s="239" t="s">
        <v>32</v>
      </c>
      <c r="I107" s="241"/>
      <c r="J107" s="238"/>
      <c r="K107" s="238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158</v>
      </c>
      <c r="AU107" s="246" t="s">
        <v>21</v>
      </c>
      <c r="AV107" s="14" t="s">
        <v>90</v>
      </c>
      <c r="AW107" s="14" t="s">
        <v>41</v>
      </c>
      <c r="AX107" s="14" t="s">
        <v>82</v>
      </c>
      <c r="AY107" s="246" t="s">
        <v>147</v>
      </c>
    </row>
    <row r="108" s="13" customFormat="1">
      <c r="A108" s="13"/>
      <c r="B108" s="225"/>
      <c r="C108" s="226"/>
      <c r="D108" s="227" t="s">
        <v>158</v>
      </c>
      <c r="E108" s="228" t="s">
        <v>32</v>
      </c>
      <c r="F108" s="229" t="s">
        <v>1526</v>
      </c>
      <c r="G108" s="226"/>
      <c r="H108" s="230">
        <v>66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158</v>
      </c>
      <c r="AU108" s="236" t="s">
        <v>21</v>
      </c>
      <c r="AV108" s="13" t="s">
        <v>21</v>
      </c>
      <c r="AW108" s="13" t="s">
        <v>41</v>
      </c>
      <c r="AX108" s="13" t="s">
        <v>82</v>
      </c>
      <c r="AY108" s="236" t="s">
        <v>147</v>
      </c>
    </row>
    <row r="109" s="14" customFormat="1">
      <c r="A109" s="14"/>
      <c r="B109" s="237"/>
      <c r="C109" s="238"/>
      <c r="D109" s="227" t="s">
        <v>158</v>
      </c>
      <c r="E109" s="239" t="s">
        <v>32</v>
      </c>
      <c r="F109" s="240" t="s">
        <v>1295</v>
      </c>
      <c r="G109" s="238"/>
      <c r="H109" s="239" t="s">
        <v>32</v>
      </c>
      <c r="I109" s="241"/>
      <c r="J109" s="238"/>
      <c r="K109" s="238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158</v>
      </c>
      <c r="AU109" s="246" t="s">
        <v>21</v>
      </c>
      <c r="AV109" s="14" t="s">
        <v>90</v>
      </c>
      <c r="AW109" s="14" t="s">
        <v>41</v>
      </c>
      <c r="AX109" s="14" t="s">
        <v>82</v>
      </c>
      <c r="AY109" s="246" t="s">
        <v>147</v>
      </c>
    </row>
    <row r="110" s="13" customFormat="1">
      <c r="A110" s="13"/>
      <c r="B110" s="225"/>
      <c r="C110" s="226"/>
      <c r="D110" s="227" t="s">
        <v>158</v>
      </c>
      <c r="E110" s="228" t="s">
        <v>32</v>
      </c>
      <c r="F110" s="229" t="s">
        <v>1527</v>
      </c>
      <c r="G110" s="226"/>
      <c r="H110" s="230">
        <v>54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158</v>
      </c>
      <c r="AU110" s="236" t="s">
        <v>21</v>
      </c>
      <c r="AV110" s="13" t="s">
        <v>21</v>
      </c>
      <c r="AW110" s="13" t="s">
        <v>41</v>
      </c>
      <c r="AX110" s="13" t="s">
        <v>82</v>
      </c>
      <c r="AY110" s="236" t="s">
        <v>147</v>
      </c>
    </row>
    <row r="111" s="14" customFormat="1">
      <c r="A111" s="14"/>
      <c r="B111" s="237"/>
      <c r="C111" s="238"/>
      <c r="D111" s="227" t="s">
        <v>158</v>
      </c>
      <c r="E111" s="239" t="s">
        <v>32</v>
      </c>
      <c r="F111" s="240" t="s">
        <v>1528</v>
      </c>
      <c r="G111" s="238"/>
      <c r="H111" s="239" t="s">
        <v>32</v>
      </c>
      <c r="I111" s="241"/>
      <c r="J111" s="238"/>
      <c r="K111" s="238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158</v>
      </c>
      <c r="AU111" s="246" t="s">
        <v>21</v>
      </c>
      <c r="AV111" s="14" t="s">
        <v>90</v>
      </c>
      <c r="AW111" s="14" t="s">
        <v>41</v>
      </c>
      <c r="AX111" s="14" t="s">
        <v>82</v>
      </c>
      <c r="AY111" s="246" t="s">
        <v>147</v>
      </c>
    </row>
    <row r="112" s="15" customFormat="1">
      <c r="A112" s="15"/>
      <c r="B112" s="247"/>
      <c r="C112" s="248"/>
      <c r="D112" s="227" t="s">
        <v>158</v>
      </c>
      <c r="E112" s="249" t="s">
        <v>32</v>
      </c>
      <c r="F112" s="250" t="s">
        <v>161</v>
      </c>
      <c r="G112" s="248"/>
      <c r="H112" s="251">
        <v>180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7" t="s">
        <v>158</v>
      </c>
      <c r="AU112" s="257" t="s">
        <v>21</v>
      </c>
      <c r="AV112" s="15" t="s">
        <v>154</v>
      </c>
      <c r="AW112" s="15" t="s">
        <v>41</v>
      </c>
      <c r="AX112" s="15" t="s">
        <v>90</v>
      </c>
      <c r="AY112" s="257" t="s">
        <v>147</v>
      </c>
    </row>
    <row r="113" s="2" customFormat="1" ht="16.5" customHeight="1">
      <c r="A113" s="41"/>
      <c r="B113" s="42"/>
      <c r="C113" s="207" t="s">
        <v>184</v>
      </c>
      <c r="D113" s="207" t="s">
        <v>149</v>
      </c>
      <c r="E113" s="208" t="s">
        <v>1246</v>
      </c>
      <c r="F113" s="209" t="s">
        <v>1247</v>
      </c>
      <c r="G113" s="210" t="s">
        <v>206</v>
      </c>
      <c r="H113" s="211">
        <v>180</v>
      </c>
      <c r="I113" s="212"/>
      <c r="J113" s="213">
        <f>ROUND(I113*H113,2)</f>
        <v>0</v>
      </c>
      <c r="K113" s="209" t="s">
        <v>153</v>
      </c>
      <c r="L113" s="47"/>
      <c r="M113" s="214" t="s">
        <v>32</v>
      </c>
      <c r="N113" s="215" t="s">
        <v>53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154</v>
      </c>
      <c r="AT113" s="218" t="s">
        <v>149</v>
      </c>
      <c r="AU113" s="218" t="s">
        <v>21</v>
      </c>
      <c r="AY113" s="19" t="s">
        <v>147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90</v>
      </c>
      <c r="BK113" s="219">
        <f>ROUND(I113*H113,2)</f>
        <v>0</v>
      </c>
      <c r="BL113" s="19" t="s">
        <v>154</v>
      </c>
      <c r="BM113" s="218" t="s">
        <v>1248</v>
      </c>
    </row>
    <row r="114" s="2" customFormat="1">
      <c r="A114" s="41"/>
      <c r="B114" s="42"/>
      <c r="C114" s="43"/>
      <c r="D114" s="220" t="s">
        <v>156</v>
      </c>
      <c r="E114" s="43"/>
      <c r="F114" s="221" t="s">
        <v>1249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156</v>
      </c>
      <c r="AU114" s="19" t="s">
        <v>21</v>
      </c>
    </row>
    <row r="115" s="2" customFormat="1" ht="24.15" customHeight="1">
      <c r="A115" s="41"/>
      <c r="B115" s="42"/>
      <c r="C115" s="207" t="s">
        <v>191</v>
      </c>
      <c r="D115" s="207" t="s">
        <v>149</v>
      </c>
      <c r="E115" s="208" t="s">
        <v>1250</v>
      </c>
      <c r="F115" s="209" t="s">
        <v>1251</v>
      </c>
      <c r="G115" s="210" t="s">
        <v>219</v>
      </c>
      <c r="H115" s="211">
        <v>38.438000000000002</v>
      </c>
      <c r="I115" s="212"/>
      <c r="J115" s="213">
        <f>ROUND(I115*H115,2)</f>
        <v>0</v>
      </c>
      <c r="K115" s="209" t="s">
        <v>153</v>
      </c>
      <c r="L115" s="47"/>
      <c r="M115" s="214" t="s">
        <v>32</v>
      </c>
      <c r="N115" s="215" t="s">
        <v>53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154</v>
      </c>
      <c r="AT115" s="218" t="s">
        <v>149</v>
      </c>
      <c r="AU115" s="218" t="s">
        <v>21</v>
      </c>
      <c r="AY115" s="19" t="s">
        <v>147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90</v>
      </c>
      <c r="BK115" s="219">
        <f>ROUND(I115*H115,2)</f>
        <v>0</v>
      </c>
      <c r="BL115" s="19" t="s">
        <v>154</v>
      </c>
      <c r="BM115" s="218" t="s">
        <v>1252</v>
      </c>
    </row>
    <row r="116" s="2" customFormat="1">
      <c r="A116" s="41"/>
      <c r="B116" s="42"/>
      <c r="C116" s="43"/>
      <c r="D116" s="220" t="s">
        <v>156</v>
      </c>
      <c r="E116" s="43"/>
      <c r="F116" s="221" t="s">
        <v>1253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156</v>
      </c>
      <c r="AU116" s="19" t="s">
        <v>21</v>
      </c>
    </row>
    <row r="117" s="13" customFormat="1">
      <c r="A117" s="13"/>
      <c r="B117" s="225"/>
      <c r="C117" s="226"/>
      <c r="D117" s="227" t="s">
        <v>158</v>
      </c>
      <c r="E117" s="228" t="s">
        <v>32</v>
      </c>
      <c r="F117" s="229" t="s">
        <v>1529</v>
      </c>
      <c r="G117" s="226"/>
      <c r="H117" s="230">
        <v>38.438000000000002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158</v>
      </c>
      <c r="AU117" s="236" t="s">
        <v>21</v>
      </c>
      <c r="AV117" s="13" t="s">
        <v>21</v>
      </c>
      <c r="AW117" s="13" t="s">
        <v>41</v>
      </c>
      <c r="AX117" s="13" t="s">
        <v>82</v>
      </c>
      <c r="AY117" s="236" t="s">
        <v>147</v>
      </c>
    </row>
    <row r="118" s="15" customFormat="1">
      <c r="A118" s="15"/>
      <c r="B118" s="247"/>
      <c r="C118" s="248"/>
      <c r="D118" s="227" t="s">
        <v>158</v>
      </c>
      <c r="E118" s="249" t="s">
        <v>32</v>
      </c>
      <c r="F118" s="250" t="s">
        <v>161</v>
      </c>
      <c r="G118" s="248"/>
      <c r="H118" s="251">
        <v>38.438000000000002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158</v>
      </c>
      <c r="AU118" s="257" t="s">
        <v>21</v>
      </c>
      <c r="AV118" s="15" t="s">
        <v>154</v>
      </c>
      <c r="AW118" s="15" t="s">
        <v>41</v>
      </c>
      <c r="AX118" s="15" t="s">
        <v>90</v>
      </c>
      <c r="AY118" s="257" t="s">
        <v>147</v>
      </c>
    </row>
    <row r="119" s="2" customFormat="1" ht="24.15" customHeight="1">
      <c r="A119" s="41"/>
      <c r="B119" s="42"/>
      <c r="C119" s="207" t="s">
        <v>195</v>
      </c>
      <c r="D119" s="207" t="s">
        <v>149</v>
      </c>
      <c r="E119" s="208" t="s">
        <v>1255</v>
      </c>
      <c r="F119" s="209" t="s">
        <v>1256</v>
      </c>
      <c r="G119" s="210" t="s">
        <v>219</v>
      </c>
      <c r="H119" s="211">
        <v>154.673</v>
      </c>
      <c r="I119" s="212"/>
      <c r="J119" s="213">
        <f>ROUND(I119*H119,2)</f>
        <v>0</v>
      </c>
      <c r="K119" s="209" t="s">
        <v>153</v>
      </c>
      <c r="L119" s="47"/>
      <c r="M119" s="214" t="s">
        <v>32</v>
      </c>
      <c r="N119" s="215" t="s">
        <v>53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154</v>
      </c>
      <c r="AT119" s="218" t="s">
        <v>149</v>
      </c>
      <c r="AU119" s="218" t="s">
        <v>21</v>
      </c>
      <c r="AY119" s="19" t="s">
        <v>147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90</v>
      </c>
      <c r="BK119" s="219">
        <f>ROUND(I119*H119,2)</f>
        <v>0</v>
      </c>
      <c r="BL119" s="19" t="s">
        <v>154</v>
      </c>
      <c r="BM119" s="218" t="s">
        <v>1257</v>
      </c>
    </row>
    <row r="120" s="2" customFormat="1">
      <c r="A120" s="41"/>
      <c r="B120" s="42"/>
      <c r="C120" s="43"/>
      <c r="D120" s="220" t="s">
        <v>156</v>
      </c>
      <c r="E120" s="43"/>
      <c r="F120" s="221" t="s">
        <v>1258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156</v>
      </c>
      <c r="AU120" s="19" t="s">
        <v>21</v>
      </c>
    </row>
    <row r="121" s="13" customFormat="1">
      <c r="A121" s="13"/>
      <c r="B121" s="225"/>
      <c r="C121" s="226"/>
      <c r="D121" s="227" t="s">
        <v>158</v>
      </c>
      <c r="E121" s="228" t="s">
        <v>32</v>
      </c>
      <c r="F121" s="229" t="s">
        <v>1530</v>
      </c>
      <c r="G121" s="226"/>
      <c r="H121" s="230">
        <v>154.673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158</v>
      </c>
      <c r="AU121" s="236" t="s">
        <v>21</v>
      </c>
      <c r="AV121" s="13" t="s">
        <v>21</v>
      </c>
      <c r="AW121" s="13" t="s">
        <v>41</v>
      </c>
      <c r="AX121" s="13" t="s">
        <v>82</v>
      </c>
      <c r="AY121" s="236" t="s">
        <v>147</v>
      </c>
    </row>
    <row r="122" s="15" customFormat="1">
      <c r="A122" s="15"/>
      <c r="B122" s="247"/>
      <c r="C122" s="248"/>
      <c r="D122" s="227" t="s">
        <v>158</v>
      </c>
      <c r="E122" s="249" t="s">
        <v>32</v>
      </c>
      <c r="F122" s="250" t="s">
        <v>161</v>
      </c>
      <c r="G122" s="248"/>
      <c r="H122" s="251">
        <v>154.673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158</v>
      </c>
      <c r="AU122" s="257" t="s">
        <v>21</v>
      </c>
      <c r="AV122" s="15" t="s">
        <v>154</v>
      </c>
      <c r="AW122" s="15" t="s">
        <v>41</v>
      </c>
      <c r="AX122" s="15" t="s">
        <v>90</v>
      </c>
      <c r="AY122" s="257" t="s">
        <v>147</v>
      </c>
    </row>
    <row r="123" s="2" customFormat="1" ht="24.15" customHeight="1">
      <c r="A123" s="41"/>
      <c r="B123" s="42"/>
      <c r="C123" s="207" t="s">
        <v>198</v>
      </c>
      <c r="D123" s="207" t="s">
        <v>149</v>
      </c>
      <c r="E123" s="208" t="s">
        <v>1260</v>
      </c>
      <c r="F123" s="209" t="s">
        <v>1261</v>
      </c>
      <c r="G123" s="210" t="s">
        <v>219</v>
      </c>
      <c r="H123" s="211">
        <v>38.438000000000002</v>
      </c>
      <c r="I123" s="212"/>
      <c r="J123" s="213">
        <f>ROUND(I123*H123,2)</f>
        <v>0</v>
      </c>
      <c r="K123" s="209" t="s">
        <v>153</v>
      </c>
      <c r="L123" s="47"/>
      <c r="M123" s="214" t="s">
        <v>32</v>
      </c>
      <c r="N123" s="215" t="s">
        <v>53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154</v>
      </c>
      <c r="AT123" s="218" t="s">
        <v>149</v>
      </c>
      <c r="AU123" s="218" t="s">
        <v>21</v>
      </c>
      <c r="AY123" s="19" t="s">
        <v>147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90</v>
      </c>
      <c r="BK123" s="219">
        <f>ROUND(I123*H123,2)</f>
        <v>0</v>
      </c>
      <c r="BL123" s="19" t="s">
        <v>154</v>
      </c>
      <c r="BM123" s="218" t="s">
        <v>1262</v>
      </c>
    </row>
    <row r="124" s="2" customFormat="1">
      <c r="A124" s="41"/>
      <c r="B124" s="42"/>
      <c r="C124" s="43"/>
      <c r="D124" s="220" t="s">
        <v>156</v>
      </c>
      <c r="E124" s="43"/>
      <c r="F124" s="221" t="s">
        <v>1263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156</v>
      </c>
      <c r="AU124" s="19" t="s">
        <v>21</v>
      </c>
    </row>
    <row r="125" s="2" customFormat="1" ht="24.15" customHeight="1">
      <c r="A125" s="41"/>
      <c r="B125" s="42"/>
      <c r="C125" s="207" t="s">
        <v>203</v>
      </c>
      <c r="D125" s="207" t="s">
        <v>149</v>
      </c>
      <c r="E125" s="208" t="s">
        <v>1264</v>
      </c>
      <c r="F125" s="209" t="s">
        <v>1265</v>
      </c>
      <c r="G125" s="210" t="s">
        <v>219</v>
      </c>
      <c r="H125" s="211">
        <v>154.673</v>
      </c>
      <c r="I125" s="212"/>
      <c r="J125" s="213">
        <f>ROUND(I125*H125,2)</f>
        <v>0</v>
      </c>
      <c r="K125" s="209" t="s">
        <v>153</v>
      </c>
      <c r="L125" s="47"/>
      <c r="M125" s="214" t="s">
        <v>32</v>
      </c>
      <c r="N125" s="215" t="s">
        <v>53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154</v>
      </c>
      <c r="AT125" s="218" t="s">
        <v>149</v>
      </c>
      <c r="AU125" s="218" t="s">
        <v>21</v>
      </c>
      <c r="AY125" s="19" t="s">
        <v>147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90</v>
      </c>
      <c r="BK125" s="219">
        <f>ROUND(I125*H125,2)</f>
        <v>0</v>
      </c>
      <c r="BL125" s="19" t="s">
        <v>154</v>
      </c>
      <c r="BM125" s="218" t="s">
        <v>1266</v>
      </c>
    </row>
    <row r="126" s="2" customFormat="1">
      <c r="A126" s="41"/>
      <c r="B126" s="42"/>
      <c r="C126" s="43"/>
      <c r="D126" s="220" t="s">
        <v>156</v>
      </c>
      <c r="E126" s="43"/>
      <c r="F126" s="221" t="s">
        <v>1267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156</v>
      </c>
      <c r="AU126" s="19" t="s">
        <v>21</v>
      </c>
    </row>
    <row r="127" s="2" customFormat="1" ht="24.15" customHeight="1">
      <c r="A127" s="41"/>
      <c r="B127" s="42"/>
      <c r="C127" s="207" t="s">
        <v>210</v>
      </c>
      <c r="D127" s="207" t="s">
        <v>149</v>
      </c>
      <c r="E127" s="208" t="s">
        <v>253</v>
      </c>
      <c r="F127" s="209" t="s">
        <v>254</v>
      </c>
      <c r="G127" s="210" t="s">
        <v>219</v>
      </c>
      <c r="H127" s="211">
        <v>137.43000000000001</v>
      </c>
      <c r="I127" s="212"/>
      <c r="J127" s="213">
        <f>ROUND(I127*H127,2)</f>
        <v>0</v>
      </c>
      <c r="K127" s="209" t="s">
        <v>153</v>
      </c>
      <c r="L127" s="47"/>
      <c r="M127" s="214" t="s">
        <v>32</v>
      </c>
      <c r="N127" s="215" t="s">
        <v>53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154</v>
      </c>
      <c r="AT127" s="218" t="s">
        <v>149</v>
      </c>
      <c r="AU127" s="218" t="s">
        <v>21</v>
      </c>
      <c r="AY127" s="19" t="s">
        <v>147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90</v>
      </c>
      <c r="BK127" s="219">
        <f>ROUND(I127*H127,2)</f>
        <v>0</v>
      </c>
      <c r="BL127" s="19" t="s">
        <v>154</v>
      </c>
      <c r="BM127" s="218" t="s">
        <v>1268</v>
      </c>
    </row>
    <row r="128" s="2" customFormat="1">
      <c r="A128" s="41"/>
      <c r="B128" s="42"/>
      <c r="C128" s="43"/>
      <c r="D128" s="220" t="s">
        <v>156</v>
      </c>
      <c r="E128" s="43"/>
      <c r="F128" s="221" t="s">
        <v>256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156</v>
      </c>
      <c r="AU128" s="19" t="s">
        <v>21</v>
      </c>
    </row>
    <row r="129" s="13" customFormat="1">
      <c r="A129" s="13"/>
      <c r="B129" s="225"/>
      <c r="C129" s="226"/>
      <c r="D129" s="227" t="s">
        <v>158</v>
      </c>
      <c r="E129" s="228" t="s">
        <v>32</v>
      </c>
      <c r="F129" s="229" t="s">
        <v>1531</v>
      </c>
      <c r="G129" s="226"/>
      <c r="H129" s="230">
        <v>24.57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158</v>
      </c>
      <c r="AU129" s="236" t="s">
        <v>21</v>
      </c>
      <c r="AV129" s="13" t="s">
        <v>21</v>
      </c>
      <c r="AW129" s="13" t="s">
        <v>41</v>
      </c>
      <c r="AX129" s="13" t="s">
        <v>82</v>
      </c>
      <c r="AY129" s="236" t="s">
        <v>147</v>
      </c>
    </row>
    <row r="130" s="13" customFormat="1">
      <c r="A130" s="13"/>
      <c r="B130" s="225"/>
      <c r="C130" s="226"/>
      <c r="D130" s="227" t="s">
        <v>158</v>
      </c>
      <c r="E130" s="228" t="s">
        <v>32</v>
      </c>
      <c r="F130" s="229" t="s">
        <v>1532</v>
      </c>
      <c r="G130" s="226"/>
      <c r="H130" s="230">
        <v>41.039999999999999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158</v>
      </c>
      <c r="AU130" s="236" t="s">
        <v>21</v>
      </c>
      <c r="AV130" s="13" t="s">
        <v>21</v>
      </c>
      <c r="AW130" s="13" t="s">
        <v>41</v>
      </c>
      <c r="AX130" s="13" t="s">
        <v>82</v>
      </c>
      <c r="AY130" s="236" t="s">
        <v>147</v>
      </c>
    </row>
    <row r="131" s="13" customFormat="1">
      <c r="A131" s="13"/>
      <c r="B131" s="225"/>
      <c r="C131" s="226"/>
      <c r="D131" s="227" t="s">
        <v>158</v>
      </c>
      <c r="E131" s="228" t="s">
        <v>32</v>
      </c>
      <c r="F131" s="229" t="s">
        <v>1533</v>
      </c>
      <c r="G131" s="226"/>
      <c r="H131" s="230">
        <v>71.819999999999993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158</v>
      </c>
      <c r="AU131" s="236" t="s">
        <v>21</v>
      </c>
      <c r="AV131" s="13" t="s">
        <v>21</v>
      </c>
      <c r="AW131" s="13" t="s">
        <v>41</v>
      </c>
      <c r="AX131" s="13" t="s">
        <v>82</v>
      </c>
      <c r="AY131" s="236" t="s">
        <v>147</v>
      </c>
    </row>
    <row r="132" s="15" customFormat="1">
      <c r="A132" s="15"/>
      <c r="B132" s="247"/>
      <c r="C132" s="248"/>
      <c r="D132" s="227" t="s">
        <v>158</v>
      </c>
      <c r="E132" s="249" t="s">
        <v>32</v>
      </c>
      <c r="F132" s="250" t="s">
        <v>161</v>
      </c>
      <c r="G132" s="248"/>
      <c r="H132" s="251">
        <v>137.43000000000001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158</v>
      </c>
      <c r="AU132" s="257" t="s">
        <v>21</v>
      </c>
      <c r="AV132" s="15" t="s">
        <v>154</v>
      </c>
      <c r="AW132" s="15" t="s">
        <v>41</v>
      </c>
      <c r="AX132" s="15" t="s">
        <v>90</v>
      </c>
      <c r="AY132" s="257" t="s">
        <v>147</v>
      </c>
    </row>
    <row r="133" s="2" customFormat="1" ht="24.15" customHeight="1">
      <c r="A133" s="41"/>
      <c r="B133" s="42"/>
      <c r="C133" s="207" t="s">
        <v>216</v>
      </c>
      <c r="D133" s="207" t="s">
        <v>149</v>
      </c>
      <c r="E133" s="208" t="s">
        <v>1534</v>
      </c>
      <c r="F133" s="209" t="s">
        <v>1535</v>
      </c>
      <c r="G133" s="210" t="s">
        <v>219</v>
      </c>
      <c r="H133" s="211">
        <v>137.44999999999999</v>
      </c>
      <c r="I133" s="212"/>
      <c r="J133" s="213">
        <f>ROUND(I133*H133,2)</f>
        <v>0</v>
      </c>
      <c r="K133" s="209" t="s">
        <v>153</v>
      </c>
      <c r="L133" s="47"/>
      <c r="M133" s="214" t="s">
        <v>32</v>
      </c>
      <c r="N133" s="215" t="s">
        <v>53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154</v>
      </c>
      <c r="AT133" s="218" t="s">
        <v>149</v>
      </c>
      <c r="AU133" s="218" t="s">
        <v>21</v>
      </c>
      <c r="AY133" s="19" t="s">
        <v>147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90</v>
      </c>
      <c r="BK133" s="219">
        <f>ROUND(I133*H133,2)</f>
        <v>0</v>
      </c>
      <c r="BL133" s="19" t="s">
        <v>154</v>
      </c>
      <c r="BM133" s="218" t="s">
        <v>1536</v>
      </c>
    </row>
    <row r="134" s="2" customFormat="1">
      <c r="A134" s="41"/>
      <c r="B134" s="42"/>
      <c r="C134" s="43"/>
      <c r="D134" s="220" t="s">
        <v>156</v>
      </c>
      <c r="E134" s="43"/>
      <c r="F134" s="221" t="s">
        <v>1537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156</v>
      </c>
      <c r="AU134" s="19" t="s">
        <v>21</v>
      </c>
    </row>
    <row r="135" s="2" customFormat="1" ht="24.15" customHeight="1">
      <c r="A135" s="41"/>
      <c r="B135" s="42"/>
      <c r="C135" s="207" t="s">
        <v>223</v>
      </c>
      <c r="D135" s="207" t="s">
        <v>149</v>
      </c>
      <c r="E135" s="208" t="s">
        <v>1538</v>
      </c>
      <c r="F135" s="209" t="s">
        <v>1539</v>
      </c>
      <c r="G135" s="210" t="s">
        <v>206</v>
      </c>
      <c r="H135" s="211">
        <v>12</v>
      </c>
      <c r="I135" s="212"/>
      <c r="J135" s="213">
        <f>ROUND(I135*H135,2)</f>
        <v>0</v>
      </c>
      <c r="K135" s="209" t="s">
        <v>153</v>
      </c>
      <c r="L135" s="47"/>
      <c r="M135" s="214" t="s">
        <v>32</v>
      </c>
      <c r="N135" s="215" t="s">
        <v>53</v>
      </c>
      <c r="O135" s="87"/>
      <c r="P135" s="216">
        <f>O135*H135</f>
        <v>0</v>
      </c>
      <c r="Q135" s="216">
        <v>0.017000000000000001</v>
      </c>
      <c r="R135" s="216">
        <f>Q135*H135</f>
        <v>0.20400000000000002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154</v>
      </c>
      <c r="AT135" s="218" t="s">
        <v>149</v>
      </c>
      <c r="AU135" s="218" t="s">
        <v>21</v>
      </c>
      <c r="AY135" s="19" t="s">
        <v>147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90</v>
      </c>
      <c r="BK135" s="219">
        <f>ROUND(I135*H135,2)</f>
        <v>0</v>
      </c>
      <c r="BL135" s="19" t="s">
        <v>154</v>
      </c>
      <c r="BM135" s="218" t="s">
        <v>1540</v>
      </c>
    </row>
    <row r="136" s="2" customFormat="1">
      <c r="A136" s="41"/>
      <c r="B136" s="42"/>
      <c r="C136" s="43"/>
      <c r="D136" s="220" t="s">
        <v>156</v>
      </c>
      <c r="E136" s="43"/>
      <c r="F136" s="221" t="s">
        <v>1541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156</v>
      </c>
      <c r="AU136" s="19" t="s">
        <v>21</v>
      </c>
    </row>
    <row r="137" s="2" customFormat="1" ht="37.8" customHeight="1">
      <c r="A137" s="41"/>
      <c r="B137" s="42"/>
      <c r="C137" s="207" t="s">
        <v>235</v>
      </c>
      <c r="D137" s="207" t="s">
        <v>149</v>
      </c>
      <c r="E137" s="208" t="s">
        <v>1276</v>
      </c>
      <c r="F137" s="209" t="s">
        <v>1277</v>
      </c>
      <c r="G137" s="210" t="s">
        <v>219</v>
      </c>
      <c r="H137" s="211">
        <v>14.5</v>
      </c>
      <c r="I137" s="212"/>
      <c r="J137" s="213">
        <f>ROUND(I137*H137,2)</f>
        <v>0</v>
      </c>
      <c r="K137" s="209" t="s">
        <v>153</v>
      </c>
      <c r="L137" s="47"/>
      <c r="M137" s="214" t="s">
        <v>32</v>
      </c>
      <c r="N137" s="215" t="s">
        <v>53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154</v>
      </c>
      <c r="AT137" s="218" t="s">
        <v>149</v>
      </c>
      <c r="AU137" s="218" t="s">
        <v>21</v>
      </c>
      <c r="AY137" s="19" t="s">
        <v>147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90</v>
      </c>
      <c r="BK137" s="219">
        <f>ROUND(I137*H137,2)</f>
        <v>0</v>
      </c>
      <c r="BL137" s="19" t="s">
        <v>154</v>
      </c>
      <c r="BM137" s="218" t="s">
        <v>1278</v>
      </c>
    </row>
    <row r="138" s="2" customFormat="1">
      <c r="A138" s="41"/>
      <c r="B138" s="42"/>
      <c r="C138" s="43"/>
      <c r="D138" s="220" t="s">
        <v>156</v>
      </c>
      <c r="E138" s="43"/>
      <c r="F138" s="221" t="s">
        <v>1279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156</v>
      </c>
      <c r="AU138" s="19" t="s">
        <v>21</v>
      </c>
    </row>
    <row r="139" s="13" customFormat="1">
      <c r="A139" s="13"/>
      <c r="B139" s="225"/>
      <c r="C139" s="226"/>
      <c r="D139" s="227" t="s">
        <v>158</v>
      </c>
      <c r="E139" s="228" t="s">
        <v>32</v>
      </c>
      <c r="F139" s="229" t="s">
        <v>1542</v>
      </c>
      <c r="G139" s="226"/>
      <c r="H139" s="230">
        <v>14.5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158</v>
      </c>
      <c r="AU139" s="236" t="s">
        <v>21</v>
      </c>
      <c r="AV139" s="13" t="s">
        <v>21</v>
      </c>
      <c r="AW139" s="13" t="s">
        <v>41</v>
      </c>
      <c r="AX139" s="13" t="s">
        <v>82</v>
      </c>
      <c r="AY139" s="236" t="s">
        <v>147</v>
      </c>
    </row>
    <row r="140" s="15" customFormat="1">
      <c r="A140" s="15"/>
      <c r="B140" s="247"/>
      <c r="C140" s="248"/>
      <c r="D140" s="227" t="s">
        <v>158</v>
      </c>
      <c r="E140" s="249" t="s">
        <v>32</v>
      </c>
      <c r="F140" s="250" t="s">
        <v>161</v>
      </c>
      <c r="G140" s="248"/>
      <c r="H140" s="251">
        <v>14.5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7" t="s">
        <v>158</v>
      </c>
      <c r="AU140" s="257" t="s">
        <v>21</v>
      </c>
      <c r="AV140" s="15" t="s">
        <v>154</v>
      </c>
      <c r="AW140" s="15" t="s">
        <v>41</v>
      </c>
      <c r="AX140" s="15" t="s">
        <v>90</v>
      </c>
      <c r="AY140" s="257" t="s">
        <v>147</v>
      </c>
    </row>
    <row r="141" s="2" customFormat="1" ht="24.15" customHeight="1">
      <c r="A141" s="41"/>
      <c r="B141" s="42"/>
      <c r="C141" s="207" t="s">
        <v>8</v>
      </c>
      <c r="D141" s="207" t="s">
        <v>149</v>
      </c>
      <c r="E141" s="208" t="s">
        <v>303</v>
      </c>
      <c r="F141" s="209" t="s">
        <v>304</v>
      </c>
      <c r="G141" s="210" t="s">
        <v>299</v>
      </c>
      <c r="H141" s="211">
        <v>26.100000000000001</v>
      </c>
      <c r="I141" s="212"/>
      <c r="J141" s="213">
        <f>ROUND(I141*H141,2)</f>
        <v>0</v>
      </c>
      <c r="K141" s="209" t="s">
        <v>153</v>
      </c>
      <c r="L141" s="47"/>
      <c r="M141" s="214" t="s">
        <v>32</v>
      </c>
      <c r="N141" s="215" t="s">
        <v>53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154</v>
      </c>
      <c r="AT141" s="218" t="s">
        <v>149</v>
      </c>
      <c r="AU141" s="218" t="s">
        <v>21</v>
      </c>
      <c r="AY141" s="19" t="s">
        <v>147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90</v>
      </c>
      <c r="BK141" s="219">
        <f>ROUND(I141*H141,2)</f>
        <v>0</v>
      </c>
      <c r="BL141" s="19" t="s">
        <v>154</v>
      </c>
      <c r="BM141" s="218" t="s">
        <v>1281</v>
      </c>
    </row>
    <row r="142" s="2" customFormat="1">
      <c r="A142" s="41"/>
      <c r="B142" s="42"/>
      <c r="C142" s="43"/>
      <c r="D142" s="220" t="s">
        <v>156</v>
      </c>
      <c r="E142" s="43"/>
      <c r="F142" s="221" t="s">
        <v>306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156</v>
      </c>
      <c r="AU142" s="19" t="s">
        <v>21</v>
      </c>
    </row>
    <row r="143" s="13" customFormat="1">
      <c r="A143" s="13"/>
      <c r="B143" s="225"/>
      <c r="C143" s="226"/>
      <c r="D143" s="227" t="s">
        <v>158</v>
      </c>
      <c r="E143" s="228" t="s">
        <v>32</v>
      </c>
      <c r="F143" s="229" t="s">
        <v>1543</v>
      </c>
      <c r="G143" s="226"/>
      <c r="H143" s="230">
        <v>26.100000000000001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158</v>
      </c>
      <c r="AU143" s="236" t="s">
        <v>21</v>
      </c>
      <c r="AV143" s="13" t="s">
        <v>21</v>
      </c>
      <c r="AW143" s="13" t="s">
        <v>41</v>
      </c>
      <c r="AX143" s="13" t="s">
        <v>82</v>
      </c>
      <c r="AY143" s="236" t="s">
        <v>147</v>
      </c>
    </row>
    <row r="144" s="15" customFormat="1">
      <c r="A144" s="15"/>
      <c r="B144" s="247"/>
      <c r="C144" s="248"/>
      <c r="D144" s="227" t="s">
        <v>158</v>
      </c>
      <c r="E144" s="249" t="s">
        <v>32</v>
      </c>
      <c r="F144" s="250" t="s">
        <v>161</v>
      </c>
      <c r="G144" s="248"/>
      <c r="H144" s="251">
        <v>26.100000000000001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7" t="s">
        <v>158</v>
      </c>
      <c r="AU144" s="257" t="s">
        <v>21</v>
      </c>
      <c r="AV144" s="15" t="s">
        <v>154</v>
      </c>
      <c r="AW144" s="15" t="s">
        <v>41</v>
      </c>
      <c r="AX144" s="15" t="s">
        <v>90</v>
      </c>
      <c r="AY144" s="257" t="s">
        <v>147</v>
      </c>
    </row>
    <row r="145" s="2" customFormat="1" ht="24.15" customHeight="1">
      <c r="A145" s="41"/>
      <c r="B145" s="42"/>
      <c r="C145" s="207" t="s">
        <v>252</v>
      </c>
      <c r="D145" s="207" t="s">
        <v>149</v>
      </c>
      <c r="E145" s="208" t="s">
        <v>309</v>
      </c>
      <c r="F145" s="209" t="s">
        <v>310</v>
      </c>
      <c r="G145" s="210" t="s">
        <v>219</v>
      </c>
      <c r="H145" s="211">
        <v>14.5</v>
      </c>
      <c r="I145" s="212"/>
      <c r="J145" s="213">
        <f>ROUND(I145*H145,2)</f>
        <v>0</v>
      </c>
      <c r="K145" s="209" t="s">
        <v>153</v>
      </c>
      <c r="L145" s="47"/>
      <c r="M145" s="214" t="s">
        <v>32</v>
      </c>
      <c r="N145" s="215" t="s">
        <v>53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154</v>
      </c>
      <c r="AT145" s="218" t="s">
        <v>149</v>
      </c>
      <c r="AU145" s="218" t="s">
        <v>21</v>
      </c>
      <c r="AY145" s="19" t="s">
        <v>147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90</v>
      </c>
      <c r="BK145" s="219">
        <f>ROUND(I145*H145,2)</f>
        <v>0</v>
      </c>
      <c r="BL145" s="19" t="s">
        <v>154</v>
      </c>
      <c r="BM145" s="218" t="s">
        <v>1283</v>
      </c>
    </row>
    <row r="146" s="2" customFormat="1">
      <c r="A146" s="41"/>
      <c r="B146" s="42"/>
      <c r="C146" s="43"/>
      <c r="D146" s="220" t="s">
        <v>156</v>
      </c>
      <c r="E146" s="43"/>
      <c r="F146" s="221" t="s">
        <v>312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156</v>
      </c>
      <c r="AU146" s="19" t="s">
        <v>21</v>
      </c>
    </row>
    <row r="147" s="13" customFormat="1">
      <c r="A147" s="13"/>
      <c r="B147" s="225"/>
      <c r="C147" s="226"/>
      <c r="D147" s="227" t="s">
        <v>158</v>
      </c>
      <c r="E147" s="228" t="s">
        <v>32</v>
      </c>
      <c r="F147" s="229" t="s">
        <v>1542</v>
      </c>
      <c r="G147" s="226"/>
      <c r="H147" s="230">
        <v>14.5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158</v>
      </c>
      <c r="AU147" s="236" t="s">
        <v>21</v>
      </c>
      <c r="AV147" s="13" t="s">
        <v>21</v>
      </c>
      <c r="AW147" s="13" t="s">
        <v>41</v>
      </c>
      <c r="AX147" s="13" t="s">
        <v>82</v>
      </c>
      <c r="AY147" s="236" t="s">
        <v>147</v>
      </c>
    </row>
    <row r="148" s="15" customFormat="1">
      <c r="A148" s="15"/>
      <c r="B148" s="247"/>
      <c r="C148" s="248"/>
      <c r="D148" s="227" t="s">
        <v>158</v>
      </c>
      <c r="E148" s="249" t="s">
        <v>32</v>
      </c>
      <c r="F148" s="250" t="s">
        <v>161</v>
      </c>
      <c r="G148" s="248"/>
      <c r="H148" s="251">
        <v>14.5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7" t="s">
        <v>158</v>
      </c>
      <c r="AU148" s="257" t="s">
        <v>21</v>
      </c>
      <c r="AV148" s="15" t="s">
        <v>154</v>
      </c>
      <c r="AW148" s="15" t="s">
        <v>41</v>
      </c>
      <c r="AX148" s="15" t="s">
        <v>90</v>
      </c>
      <c r="AY148" s="257" t="s">
        <v>147</v>
      </c>
    </row>
    <row r="149" s="2" customFormat="1" ht="24.15" customHeight="1">
      <c r="A149" s="41"/>
      <c r="B149" s="42"/>
      <c r="C149" s="207" t="s">
        <v>259</v>
      </c>
      <c r="D149" s="207" t="s">
        <v>149</v>
      </c>
      <c r="E149" s="208" t="s">
        <v>1284</v>
      </c>
      <c r="F149" s="209" t="s">
        <v>1285</v>
      </c>
      <c r="G149" s="210" t="s">
        <v>219</v>
      </c>
      <c r="H149" s="211">
        <v>646.58000000000004</v>
      </c>
      <c r="I149" s="212"/>
      <c r="J149" s="213">
        <f>ROUND(I149*H149,2)</f>
        <v>0</v>
      </c>
      <c r="K149" s="209" t="s">
        <v>153</v>
      </c>
      <c r="L149" s="47"/>
      <c r="M149" s="214" t="s">
        <v>32</v>
      </c>
      <c r="N149" s="215" t="s">
        <v>53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154</v>
      </c>
      <c r="AT149" s="218" t="s">
        <v>149</v>
      </c>
      <c r="AU149" s="218" t="s">
        <v>21</v>
      </c>
      <c r="AY149" s="19" t="s">
        <v>147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90</v>
      </c>
      <c r="BK149" s="219">
        <f>ROUND(I149*H149,2)</f>
        <v>0</v>
      </c>
      <c r="BL149" s="19" t="s">
        <v>154</v>
      </c>
      <c r="BM149" s="218" t="s">
        <v>1286</v>
      </c>
    </row>
    <row r="150" s="2" customFormat="1">
      <c r="A150" s="41"/>
      <c r="B150" s="42"/>
      <c r="C150" s="43"/>
      <c r="D150" s="220" t="s">
        <v>156</v>
      </c>
      <c r="E150" s="43"/>
      <c r="F150" s="221" t="s">
        <v>1287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156</v>
      </c>
      <c r="AU150" s="19" t="s">
        <v>21</v>
      </c>
    </row>
    <row r="151" s="13" customFormat="1">
      <c r="A151" s="13"/>
      <c r="B151" s="225"/>
      <c r="C151" s="226"/>
      <c r="D151" s="227" t="s">
        <v>158</v>
      </c>
      <c r="E151" s="228" t="s">
        <v>32</v>
      </c>
      <c r="F151" s="229" t="s">
        <v>1544</v>
      </c>
      <c r="G151" s="226"/>
      <c r="H151" s="230">
        <v>646.58000000000004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158</v>
      </c>
      <c r="AU151" s="236" t="s">
        <v>21</v>
      </c>
      <c r="AV151" s="13" t="s">
        <v>21</v>
      </c>
      <c r="AW151" s="13" t="s">
        <v>41</v>
      </c>
      <c r="AX151" s="13" t="s">
        <v>82</v>
      </c>
      <c r="AY151" s="236" t="s">
        <v>147</v>
      </c>
    </row>
    <row r="152" s="15" customFormat="1">
      <c r="A152" s="15"/>
      <c r="B152" s="247"/>
      <c r="C152" s="248"/>
      <c r="D152" s="227" t="s">
        <v>158</v>
      </c>
      <c r="E152" s="249" t="s">
        <v>32</v>
      </c>
      <c r="F152" s="250" t="s">
        <v>161</v>
      </c>
      <c r="G152" s="248"/>
      <c r="H152" s="251">
        <v>646.58000000000004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7" t="s">
        <v>158</v>
      </c>
      <c r="AU152" s="257" t="s">
        <v>21</v>
      </c>
      <c r="AV152" s="15" t="s">
        <v>154</v>
      </c>
      <c r="AW152" s="15" t="s">
        <v>41</v>
      </c>
      <c r="AX152" s="15" t="s">
        <v>90</v>
      </c>
      <c r="AY152" s="257" t="s">
        <v>147</v>
      </c>
    </row>
    <row r="153" s="2" customFormat="1" ht="33" customHeight="1">
      <c r="A153" s="41"/>
      <c r="B153" s="42"/>
      <c r="C153" s="207" t="s">
        <v>264</v>
      </c>
      <c r="D153" s="207" t="s">
        <v>149</v>
      </c>
      <c r="E153" s="208" t="s">
        <v>1288</v>
      </c>
      <c r="F153" s="209" t="s">
        <v>1289</v>
      </c>
      <c r="G153" s="210" t="s">
        <v>152</v>
      </c>
      <c r="H153" s="211">
        <v>834</v>
      </c>
      <c r="I153" s="212"/>
      <c r="J153" s="213">
        <f>ROUND(I153*H153,2)</f>
        <v>0</v>
      </c>
      <c r="K153" s="209" t="s">
        <v>153</v>
      </c>
      <c r="L153" s="47"/>
      <c r="M153" s="214" t="s">
        <v>32</v>
      </c>
      <c r="N153" s="215" t="s">
        <v>53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154</v>
      </c>
      <c r="AT153" s="218" t="s">
        <v>149</v>
      </c>
      <c r="AU153" s="218" t="s">
        <v>21</v>
      </c>
      <c r="AY153" s="19" t="s">
        <v>147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90</v>
      </c>
      <c r="BK153" s="219">
        <f>ROUND(I153*H153,2)</f>
        <v>0</v>
      </c>
      <c r="BL153" s="19" t="s">
        <v>154</v>
      </c>
      <c r="BM153" s="218" t="s">
        <v>1290</v>
      </c>
    </row>
    <row r="154" s="2" customFormat="1">
      <c r="A154" s="41"/>
      <c r="B154" s="42"/>
      <c r="C154" s="43"/>
      <c r="D154" s="220" t="s">
        <v>156</v>
      </c>
      <c r="E154" s="43"/>
      <c r="F154" s="221" t="s">
        <v>1291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156</v>
      </c>
      <c r="AU154" s="19" t="s">
        <v>21</v>
      </c>
    </row>
    <row r="155" s="13" customFormat="1">
      <c r="A155" s="13"/>
      <c r="B155" s="225"/>
      <c r="C155" s="226"/>
      <c r="D155" s="227" t="s">
        <v>158</v>
      </c>
      <c r="E155" s="228" t="s">
        <v>32</v>
      </c>
      <c r="F155" s="229" t="s">
        <v>1545</v>
      </c>
      <c r="G155" s="226"/>
      <c r="H155" s="230">
        <v>144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158</v>
      </c>
      <c r="AU155" s="236" t="s">
        <v>21</v>
      </c>
      <c r="AV155" s="13" t="s">
        <v>21</v>
      </c>
      <c r="AW155" s="13" t="s">
        <v>41</v>
      </c>
      <c r="AX155" s="13" t="s">
        <v>82</v>
      </c>
      <c r="AY155" s="236" t="s">
        <v>147</v>
      </c>
    </row>
    <row r="156" s="14" customFormat="1">
      <c r="A156" s="14"/>
      <c r="B156" s="237"/>
      <c r="C156" s="238"/>
      <c r="D156" s="227" t="s">
        <v>158</v>
      </c>
      <c r="E156" s="239" t="s">
        <v>32</v>
      </c>
      <c r="F156" s="240" t="s">
        <v>1293</v>
      </c>
      <c r="G156" s="238"/>
      <c r="H156" s="239" t="s">
        <v>32</v>
      </c>
      <c r="I156" s="241"/>
      <c r="J156" s="238"/>
      <c r="K156" s="238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158</v>
      </c>
      <c r="AU156" s="246" t="s">
        <v>21</v>
      </c>
      <c r="AV156" s="14" t="s">
        <v>90</v>
      </c>
      <c r="AW156" s="14" t="s">
        <v>41</v>
      </c>
      <c r="AX156" s="14" t="s">
        <v>82</v>
      </c>
      <c r="AY156" s="246" t="s">
        <v>147</v>
      </c>
    </row>
    <row r="157" s="13" customFormat="1">
      <c r="A157" s="13"/>
      <c r="B157" s="225"/>
      <c r="C157" s="226"/>
      <c r="D157" s="227" t="s">
        <v>158</v>
      </c>
      <c r="E157" s="228" t="s">
        <v>32</v>
      </c>
      <c r="F157" s="229" t="s">
        <v>1294</v>
      </c>
      <c r="G157" s="226"/>
      <c r="H157" s="230">
        <v>200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158</v>
      </c>
      <c r="AU157" s="236" t="s">
        <v>21</v>
      </c>
      <c r="AV157" s="13" t="s">
        <v>21</v>
      </c>
      <c r="AW157" s="13" t="s">
        <v>41</v>
      </c>
      <c r="AX157" s="13" t="s">
        <v>82</v>
      </c>
      <c r="AY157" s="236" t="s">
        <v>147</v>
      </c>
    </row>
    <row r="158" s="14" customFormat="1">
      <c r="A158" s="14"/>
      <c r="B158" s="237"/>
      <c r="C158" s="238"/>
      <c r="D158" s="227" t="s">
        <v>158</v>
      </c>
      <c r="E158" s="239" t="s">
        <v>32</v>
      </c>
      <c r="F158" s="240" t="s">
        <v>1295</v>
      </c>
      <c r="G158" s="238"/>
      <c r="H158" s="239" t="s">
        <v>32</v>
      </c>
      <c r="I158" s="241"/>
      <c r="J158" s="238"/>
      <c r="K158" s="238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158</v>
      </c>
      <c r="AU158" s="246" t="s">
        <v>21</v>
      </c>
      <c r="AV158" s="14" t="s">
        <v>90</v>
      </c>
      <c r="AW158" s="14" t="s">
        <v>41</v>
      </c>
      <c r="AX158" s="14" t="s">
        <v>82</v>
      </c>
      <c r="AY158" s="246" t="s">
        <v>147</v>
      </c>
    </row>
    <row r="159" s="13" customFormat="1">
      <c r="A159" s="13"/>
      <c r="B159" s="225"/>
      <c r="C159" s="226"/>
      <c r="D159" s="227" t="s">
        <v>158</v>
      </c>
      <c r="E159" s="228" t="s">
        <v>32</v>
      </c>
      <c r="F159" s="229" t="s">
        <v>1546</v>
      </c>
      <c r="G159" s="226"/>
      <c r="H159" s="230">
        <v>216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158</v>
      </c>
      <c r="AU159" s="236" t="s">
        <v>21</v>
      </c>
      <c r="AV159" s="13" t="s">
        <v>21</v>
      </c>
      <c r="AW159" s="13" t="s">
        <v>41</v>
      </c>
      <c r="AX159" s="13" t="s">
        <v>82</v>
      </c>
      <c r="AY159" s="236" t="s">
        <v>147</v>
      </c>
    </row>
    <row r="160" s="14" customFormat="1">
      <c r="A160" s="14"/>
      <c r="B160" s="237"/>
      <c r="C160" s="238"/>
      <c r="D160" s="227" t="s">
        <v>158</v>
      </c>
      <c r="E160" s="239" t="s">
        <v>32</v>
      </c>
      <c r="F160" s="240" t="s">
        <v>1297</v>
      </c>
      <c r="G160" s="238"/>
      <c r="H160" s="239" t="s">
        <v>32</v>
      </c>
      <c r="I160" s="241"/>
      <c r="J160" s="238"/>
      <c r="K160" s="238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158</v>
      </c>
      <c r="AU160" s="246" t="s">
        <v>21</v>
      </c>
      <c r="AV160" s="14" t="s">
        <v>90</v>
      </c>
      <c r="AW160" s="14" t="s">
        <v>41</v>
      </c>
      <c r="AX160" s="14" t="s">
        <v>82</v>
      </c>
      <c r="AY160" s="246" t="s">
        <v>147</v>
      </c>
    </row>
    <row r="161" s="13" customFormat="1">
      <c r="A161" s="13"/>
      <c r="B161" s="225"/>
      <c r="C161" s="226"/>
      <c r="D161" s="227" t="s">
        <v>158</v>
      </c>
      <c r="E161" s="228" t="s">
        <v>32</v>
      </c>
      <c r="F161" s="229" t="s">
        <v>1547</v>
      </c>
      <c r="G161" s="226"/>
      <c r="H161" s="230">
        <v>274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158</v>
      </c>
      <c r="AU161" s="236" t="s">
        <v>21</v>
      </c>
      <c r="AV161" s="13" t="s">
        <v>21</v>
      </c>
      <c r="AW161" s="13" t="s">
        <v>41</v>
      </c>
      <c r="AX161" s="13" t="s">
        <v>82</v>
      </c>
      <c r="AY161" s="236" t="s">
        <v>147</v>
      </c>
    </row>
    <row r="162" s="14" customFormat="1">
      <c r="A162" s="14"/>
      <c r="B162" s="237"/>
      <c r="C162" s="238"/>
      <c r="D162" s="227" t="s">
        <v>158</v>
      </c>
      <c r="E162" s="239" t="s">
        <v>32</v>
      </c>
      <c r="F162" s="240" t="s">
        <v>1299</v>
      </c>
      <c r="G162" s="238"/>
      <c r="H162" s="239" t="s">
        <v>32</v>
      </c>
      <c r="I162" s="241"/>
      <c r="J162" s="238"/>
      <c r="K162" s="238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158</v>
      </c>
      <c r="AU162" s="246" t="s">
        <v>21</v>
      </c>
      <c r="AV162" s="14" t="s">
        <v>90</v>
      </c>
      <c r="AW162" s="14" t="s">
        <v>41</v>
      </c>
      <c r="AX162" s="14" t="s">
        <v>82</v>
      </c>
      <c r="AY162" s="246" t="s">
        <v>147</v>
      </c>
    </row>
    <row r="163" s="14" customFormat="1">
      <c r="A163" s="14"/>
      <c r="B163" s="237"/>
      <c r="C163" s="238"/>
      <c r="D163" s="227" t="s">
        <v>158</v>
      </c>
      <c r="E163" s="239" t="s">
        <v>32</v>
      </c>
      <c r="F163" s="240" t="s">
        <v>167</v>
      </c>
      <c r="G163" s="238"/>
      <c r="H163" s="239" t="s">
        <v>32</v>
      </c>
      <c r="I163" s="241"/>
      <c r="J163" s="238"/>
      <c r="K163" s="238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158</v>
      </c>
      <c r="AU163" s="246" t="s">
        <v>21</v>
      </c>
      <c r="AV163" s="14" t="s">
        <v>90</v>
      </c>
      <c r="AW163" s="14" t="s">
        <v>41</v>
      </c>
      <c r="AX163" s="14" t="s">
        <v>82</v>
      </c>
      <c r="AY163" s="246" t="s">
        <v>147</v>
      </c>
    </row>
    <row r="164" s="15" customFormat="1">
      <c r="A164" s="15"/>
      <c r="B164" s="247"/>
      <c r="C164" s="248"/>
      <c r="D164" s="227" t="s">
        <v>158</v>
      </c>
      <c r="E164" s="249" t="s">
        <v>32</v>
      </c>
      <c r="F164" s="250" t="s">
        <v>161</v>
      </c>
      <c r="G164" s="248"/>
      <c r="H164" s="251">
        <v>834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7" t="s">
        <v>158</v>
      </c>
      <c r="AU164" s="257" t="s">
        <v>21</v>
      </c>
      <c r="AV164" s="15" t="s">
        <v>154</v>
      </c>
      <c r="AW164" s="15" t="s">
        <v>41</v>
      </c>
      <c r="AX164" s="15" t="s">
        <v>90</v>
      </c>
      <c r="AY164" s="257" t="s">
        <v>147</v>
      </c>
    </row>
    <row r="165" s="12" customFormat="1" ht="22.8" customHeight="1">
      <c r="A165" s="12"/>
      <c r="B165" s="191"/>
      <c r="C165" s="192"/>
      <c r="D165" s="193" t="s">
        <v>81</v>
      </c>
      <c r="E165" s="205" t="s">
        <v>154</v>
      </c>
      <c r="F165" s="205" t="s">
        <v>382</v>
      </c>
      <c r="G165" s="192"/>
      <c r="H165" s="192"/>
      <c r="I165" s="195"/>
      <c r="J165" s="206">
        <f>BK165</f>
        <v>0</v>
      </c>
      <c r="K165" s="192"/>
      <c r="L165" s="197"/>
      <c r="M165" s="198"/>
      <c r="N165" s="199"/>
      <c r="O165" s="199"/>
      <c r="P165" s="200">
        <f>SUM(P166:P172)</f>
        <v>0</v>
      </c>
      <c r="Q165" s="199"/>
      <c r="R165" s="200">
        <f>SUM(R166:R172)</f>
        <v>0</v>
      </c>
      <c r="S165" s="199"/>
      <c r="T165" s="201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2" t="s">
        <v>90</v>
      </c>
      <c r="AT165" s="203" t="s">
        <v>81</v>
      </c>
      <c r="AU165" s="203" t="s">
        <v>90</v>
      </c>
      <c r="AY165" s="202" t="s">
        <v>147</v>
      </c>
      <c r="BK165" s="204">
        <f>SUM(BK166:BK172)</f>
        <v>0</v>
      </c>
    </row>
    <row r="166" s="2" customFormat="1" ht="21.75" customHeight="1">
      <c r="A166" s="41"/>
      <c r="B166" s="42"/>
      <c r="C166" s="207" t="s">
        <v>273</v>
      </c>
      <c r="D166" s="207" t="s">
        <v>149</v>
      </c>
      <c r="E166" s="208" t="s">
        <v>1300</v>
      </c>
      <c r="F166" s="209" t="s">
        <v>1301</v>
      </c>
      <c r="G166" s="210" t="s">
        <v>219</v>
      </c>
      <c r="H166" s="211">
        <v>14.5</v>
      </c>
      <c r="I166" s="212"/>
      <c r="J166" s="213">
        <f>ROUND(I166*H166,2)</f>
        <v>0</v>
      </c>
      <c r="K166" s="209" t="s">
        <v>153</v>
      </c>
      <c r="L166" s="47"/>
      <c r="M166" s="214" t="s">
        <v>32</v>
      </c>
      <c r="N166" s="215" t="s">
        <v>53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154</v>
      </c>
      <c r="AT166" s="218" t="s">
        <v>149</v>
      </c>
      <c r="AU166" s="218" t="s">
        <v>21</v>
      </c>
      <c r="AY166" s="19" t="s">
        <v>147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90</v>
      </c>
      <c r="BK166" s="219">
        <f>ROUND(I166*H166,2)</f>
        <v>0</v>
      </c>
      <c r="BL166" s="19" t="s">
        <v>154</v>
      </c>
      <c r="BM166" s="218" t="s">
        <v>1302</v>
      </c>
    </row>
    <row r="167" s="2" customFormat="1">
      <c r="A167" s="41"/>
      <c r="B167" s="42"/>
      <c r="C167" s="43"/>
      <c r="D167" s="220" t="s">
        <v>156</v>
      </c>
      <c r="E167" s="43"/>
      <c r="F167" s="221" t="s">
        <v>1303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156</v>
      </c>
      <c r="AU167" s="19" t="s">
        <v>21</v>
      </c>
    </row>
    <row r="168" s="13" customFormat="1">
      <c r="A168" s="13"/>
      <c r="B168" s="225"/>
      <c r="C168" s="226"/>
      <c r="D168" s="227" t="s">
        <v>158</v>
      </c>
      <c r="E168" s="228" t="s">
        <v>32</v>
      </c>
      <c r="F168" s="229" t="s">
        <v>1548</v>
      </c>
      <c r="G168" s="226"/>
      <c r="H168" s="230">
        <v>2.52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158</v>
      </c>
      <c r="AU168" s="236" t="s">
        <v>21</v>
      </c>
      <c r="AV168" s="13" t="s">
        <v>21</v>
      </c>
      <c r="AW168" s="13" t="s">
        <v>41</v>
      </c>
      <c r="AX168" s="13" t="s">
        <v>82</v>
      </c>
      <c r="AY168" s="236" t="s">
        <v>147</v>
      </c>
    </row>
    <row r="169" s="13" customFormat="1">
      <c r="A169" s="13"/>
      <c r="B169" s="225"/>
      <c r="C169" s="226"/>
      <c r="D169" s="227" t="s">
        <v>158</v>
      </c>
      <c r="E169" s="228" t="s">
        <v>32</v>
      </c>
      <c r="F169" s="229" t="s">
        <v>1549</v>
      </c>
      <c r="G169" s="226"/>
      <c r="H169" s="230">
        <v>1.44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158</v>
      </c>
      <c r="AU169" s="236" t="s">
        <v>21</v>
      </c>
      <c r="AV169" s="13" t="s">
        <v>21</v>
      </c>
      <c r="AW169" s="13" t="s">
        <v>41</v>
      </c>
      <c r="AX169" s="13" t="s">
        <v>82</v>
      </c>
      <c r="AY169" s="236" t="s">
        <v>147</v>
      </c>
    </row>
    <row r="170" s="13" customFormat="1">
      <c r="A170" s="13"/>
      <c r="B170" s="225"/>
      <c r="C170" s="226"/>
      <c r="D170" s="227" t="s">
        <v>158</v>
      </c>
      <c r="E170" s="228" t="s">
        <v>32</v>
      </c>
      <c r="F170" s="229" t="s">
        <v>1550</v>
      </c>
      <c r="G170" s="226"/>
      <c r="H170" s="230">
        <v>10.539999999999999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158</v>
      </c>
      <c r="AU170" s="236" t="s">
        <v>21</v>
      </c>
      <c r="AV170" s="13" t="s">
        <v>21</v>
      </c>
      <c r="AW170" s="13" t="s">
        <v>41</v>
      </c>
      <c r="AX170" s="13" t="s">
        <v>82</v>
      </c>
      <c r="AY170" s="236" t="s">
        <v>147</v>
      </c>
    </row>
    <row r="171" s="14" customFormat="1">
      <c r="A171" s="14"/>
      <c r="B171" s="237"/>
      <c r="C171" s="238"/>
      <c r="D171" s="227" t="s">
        <v>158</v>
      </c>
      <c r="E171" s="239" t="s">
        <v>32</v>
      </c>
      <c r="F171" s="240" t="s">
        <v>167</v>
      </c>
      <c r="G171" s="238"/>
      <c r="H171" s="239" t="s">
        <v>32</v>
      </c>
      <c r="I171" s="241"/>
      <c r="J171" s="238"/>
      <c r="K171" s="238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158</v>
      </c>
      <c r="AU171" s="246" t="s">
        <v>21</v>
      </c>
      <c r="AV171" s="14" t="s">
        <v>90</v>
      </c>
      <c r="AW171" s="14" t="s">
        <v>41</v>
      </c>
      <c r="AX171" s="14" t="s">
        <v>82</v>
      </c>
      <c r="AY171" s="246" t="s">
        <v>147</v>
      </c>
    </row>
    <row r="172" s="15" customFormat="1">
      <c r="A172" s="15"/>
      <c r="B172" s="247"/>
      <c r="C172" s="248"/>
      <c r="D172" s="227" t="s">
        <v>158</v>
      </c>
      <c r="E172" s="249" t="s">
        <v>32</v>
      </c>
      <c r="F172" s="250" t="s">
        <v>161</v>
      </c>
      <c r="G172" s="248"/>
      <c r="H172" s="251">
        <v>14.5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7" t="s">
        <v>158</v>
      </c>
      <c r="AU172" s="257" t="s">
        <v>21</v>
      </c>
      <c r="AV172" s="15" t="s">
        <v>154</v>
      </c>
      <c r="AW172" s="15" t="s">
        <v>41</v>
      </c>
      <c r="AX172" s="15" t="s">
        <v>90</v>
      </c>
      <c r="AY172" s="257" t="s">
        <v>147</v>
      </c>
    </row>
    <row r="173" s="12" customFormat="1" ht="22.8" customHeight="1">
      <c r="A173" s="12"/>
      <c r="B173" s="191"/>
      <c r="C173" s="192"/>
      <c r="D173" s="193" t="s">
        <v>81</v>
      </c>
      <c r="E173" s="205" t="s">
        <v>179</v>
      </c>
      <c r="F173" s="205" t="s">
        <v>412</v>
      </c>
      <c r="G173" s="192"/>
      <c r="H173" s="192"/>
      <c r="I173" s="195"/>
      <c r="J173" s="206">
        <f>BK173</f>
        <v>0</v>
      </c>
      <c r="K173" s="192"/>
      <c r="L173" s="197"/>
      <c r="M173" s="198"/>
      <c r="N173" s="199"/>
      <c r="O173" s="199"/>
      <c r="P173" s="200">
        <f>SUM(P174:P182)</f>
        <v>0</v>
      </c>
      <c r="Q173" s="199"/>
      <c r="R173" s="200">
        <f>SUM(R174:R182)</f>
        <v>16.474499999999999</v>
      </c>
      <c r="S173" s="199"/>
      <c r="T173" s="201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2" t="s">
        <v>90</v>
      </c>
      <c r="AT173" s="203" t="s">
        <v>81</v>
      </c>
      <c r="AU173" s="203" t="s">
        <v>90</v>
      </c>
      <c r="AY173" s="202" t="s">
        <v>147</v>
      </c>
      <c r="BK173" s="204">
        <f>SUM(BK174:BK182)</f>
        <v>0</v>
      </c>
    </row>
    <row r="174" s="2" customFormat="1" ht="24.15" customHeight="1">
      <c r="A174" s="41"/>
      <c r="B174" s="42"/>
      <c r="C174" s="207" t="s">
        <v>279</v>
      </c>
      <c r="D174" s="207" t="s">
        <v>149</v>
      </c>
      <c r="E174" s="208" t="s">
        <v>1307</v>
      </c>
      <c r="F174" s="209" t="s">
        <v>1308</v>
      </c>
      <c r="G174" s="210" t="s">
        <v>152</v>
      </c>
      <c r="H174" s="211">
        <v>247</v>
      </c>
      <c r="I174" s="212"/>
      <c r="J174" s="213">
        <f>ROUND(I174*H174,2)</f>
        <v>0</v>
      </c>
      <c r="K174" s="209" t="s">
        <v>153</v>
      </c>
      <c r="L174" s="47"/>
      <c r="M174" s="214" t="s">
        <v>32</v>
      </c>
      <c r="N174" s="215" t="s">
        <v>53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154</v>
      </c>
      <c r="AT174" s="218" t="s">
        <v>149</v>
      </c>
      <c r="AU174" s="218" t="s">
        <v>21</v>
      </c>
      <c r="AY174" s="19" t="s">
        <v>147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90</v>
      </c>
      <c r="BK174" s="219">
        <f>ROUND(I174*H174,2)</f>
        <v>0</v>
      </c>
      <c r="BL174" s="19" t="s">
        <v>154</v>
      </c>
      <c r="BM174" s="218" t="s">
        <v>1309</v>
      </c>
    </row>
    <row r="175" s="2" customFormat="1">
      <c r="A175" s="41"/>
      <c r="B175" s="42"/>
      <c r="C175" s="43"/>
      <c r="D175" s="220" t="s">
        <v>156</v>
      </c>
      <c r="E175" s="43"/>
      <c r="F175" s="221" t="s">
        <v>1310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156</v>
      </c>
      <c r="AU175" s="19" t="s">
        <v>21</v>
      </c>
    </row>
    <row r="176" s="13" customFormat="1">
      <c r="A176" s="13"/>
      <c r="B176" s="225"/>
      <c r="C176" s="226"/>
      <c r="D176" s="227" t="s">
        <v>158</v>
      </c>
      <c r="E176" s="228" t="s">
        <v>32</v>
      </c>
      <c r="F176" s="229" t="s">
        <v>1523</v>
      </c>
      <c r="G176" s="226"/>
      <c r="H176" s="230">
        <v>247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158</v>
      </c>
      <c r="AU176" s="236" t="s">
        <v>21</v>
      </c>
      <c r="AV176" s="13" t="s">
        <v>21</v>
      </c>
      <c r="AW176" s="13" t="s">
        <v>41</v>
      </c>
      <c r="AX176" s="13" t="s">
        <v>82</v>
      </c>
      <c r="AY176" s="236" t="s">
        <v>147</v>
      </c>
    </row>
    <row r="177" s="15" customFormat="1">
      <c r="A177" s="15"/>
      <c r="B177" s="247"/>
      <c r="C177" s="248"/>
      <c r="D177" s="227" t="s">
        <v>158</v>
      </c>
      <c r="E177" s="249" t="s">
        <v>32</v>
      </c>
      <c r="F177" s="250" t="s">
        <v>161</v>
      </c>
      <c r="G177" s="248"/>
      <c r="H177" s="251">
        <v>247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7" t="s">
        <v>158</v>
      </c>
      <c r="AU177" s="257" t="s">
        <v>21</v>
      </c>
      <c r="AV177" s="15" t="s">
        <v>154</v>
      </c>
      <c r="AW177" s="15" t="s">
        <v>41</v>
      </c>
      <c r="AX177" s="15" t="s">
        <v>90</v>
      </c>
      <c r="AY177" s="257" t="s">
        <v>147</v>
      </c>
    </row>
    <row r="178" s="2" customFormat="1" ht="24.15" customHeight="1">
      <c r="A178" s="41"/>
      <c r="B178" s="42"/>
      <c r="C178" s="207" t="s">
        <v>7</v>
      </c>
      <c r="D178" s="207" t="s">
        <v>149</v>
      </c>
      <c r="E178" s="208" t="s">
        <v>1313</v>
      </c>
      <c r="F178" s="209" t="s">
        <v>1314</v>
      </c>
      <c r="G178" s="210" t="s">
        <v>152</v>
      </c>
      <c r="H178" s="211">
        <v>27</v>
      </c>
      <c r="I178" s="212"/>
      <c r="J178" s="213">
        <f>ROUND(I178*H178,2)</f>
        <v>0</v>
      </c>
      <c r="K178" s="209" t="s">
        <v>153</v>
      </c>
      <c r="L178" s="47"/>
      <c r="M178" s="214" t="s">
        <v>32</v>
      </c>
      <c r="N178" s="215" t="s">
        <v>53</v>
      </c>
      <c r="O178" s="87"/>
      <c r="P178" s="216">
        <f>O178*H178</f>
        <v>0</v>
      </c>
      <c r="Q178" s="216">
        <v>0.083500000000000005</v>
      </c>
      <c r="R178" s="216">
        <f>Q178*H178</f>
        <v>2.2545000000000002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154</v>
      </c>
      <c r="AT178" s="218" t="s">
        <v>149</v>
      </c>
      <c r="AU178" s="218" t="s">
        <v>21</v>
      </c>
      <c r="AY178" s="19" t="s">
        <v>147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90</v>
      </c>
      <c r="BK178" s="219">
        <f>ROUND(I178*H178,2)</f>
        <v>0</v>
      </c>
      <c r="BL178" s="19" t="s">
        <v>154</v>
      </c>
      <c r="BM178" s="218" t="s">
        <v>1315</v>
      </c>
    </row>
    <row r="179" s="2" customFormat="1">
      <c r="A179" s="41"/>
      <c r="B179" s="42"/>
      <c r="C179" s="43"/>
      <c r="D179" s="220" t="s">
        <v>156</v>
      </c>
      <c r="E179" s="43"/>
      <c r="F179" s="221" t="s">
        <v>1316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156</v>
      </c>
      <c r="AU179" s="19" t="s">
        <v>21</v>
      </c>
    </row>
    <row r="180" s="13" customFormat="1">
      <c r="A180" s="13"/>
      <c r="B180" s="225"/>
      <c r="C180" s="226"/>
      <c r="D180" s="227" t="s">
        <v>158</v>
      </c>
      <c r="E180" s="228" t="s">
        <v>32</v>
      </c>
      <c r="F180" s="229" t="s">
        <v>1317</v>
      </c>
      <c r="G180" s="226"/>
      <c r="H180" s="230">
        <v>27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158</v>
      </c>
      <c r="AU180" s="236" t="s">
        <v>21</v>
      </c>
      <c r="AV180" s="13" t="s">
        <v>21</v>
      </c>
      <c r="AW180" s="13" t="s">
        <v>41</v>
      </c>
      <c r="AX180" s="13" t="s">
        <v>82</v>
      </c>
      <c r="AY180" s="236" t="s">
        <v>147</v>
      </c>
    </row>
    <row r="181" s="15" customFormat="1">
      <c r="A181" s="15"/>
      <c r="B181" s="247"/>
      <c r="C181" s="248"/>
      <c r="D181" s="227" t="s">
        <v>158</v>
      </c>
      <c r="E181" s="249" t="s">
        <v>32</v>
      </c>
      <c r="F181" s="250" t="s">
        <v>161</v>
      </c>
      <c r="G181" s="248"/>
      <c r="H181" s="251">
        <v>27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7" t="s">
        <v>158</v>
      </c>
      <c r="AU181" s="257" t="s">
        <v>21</v>
      </c>
      <c r="AV181" s="15" t="s">
        <v>154</v>
      </c>
      <c r="AW181" s="15" t="s">
        <v>41</v>
      </c>
      <c r="AX181" s="15" t="s">
        <v>90</v>
      </c>
      <c r="AY181" s="257" t="s">
        <v>147</v>
      </c>
    </row>
    <row r="182" s="2" customFormat="1" ht="16.5" customHeight="1">
      <c r="A182" s="41"/>
      <c r="B182" s="42"/>
      <c r="C182" s="258" t="s">
        <v>289</v>
      </c>
      <c r="D182" s="258" t="s">
        <v>296</v>
      </c>
      <c r="E182" s="259" t="s">
        <v>1318</v>
      </c>
      <c r="F182" s="260" t="s">
        <v>1319</v>
      </c>
      <c r="G182" s="261" t="s">
        <v>617</v>
      </c>
      <c r="H182" s="262">
        <v>6</v>
      </c>
      <c r="I182" s="263"/>
      <c r="J182" s="264">
        <f>ROUND(I182*H182,2)</f>
        <v>0</v>
      </c>
      <c r="K182" s="260" t="s">
        <v>153</v>
      </c>
      <c r="L182" s="265"/>
      <c r="M182" s="266" t="s">
        <v>32</v>
      </c>
      <c r="N182" s="267" t="s">
        <v>53</v>
      </c>
      <c r="O182" s="87"/>
      <c r="P182" s="216">
        <f>O182*H182</f>
        <v>0</v>
      </c>
      <c r="Q182" s="216">
        <v>2.3700000000000001</v>
      </c>
      <c r="R182" s="216">
        <f>Q182*H182</f>
        <v>14.220000000000001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195</v>
      </c>
      <c r="AT182" s="218" t="s">
        <v>296</v>
      </c>
      <c r="AU182" s="218" t="s">
        <v>21</v>
      </c>
      <c r="AY182" s="19" t="s">
        <v>147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90</v>
      </c>
      <c r="BK182" s="219">
        <f>ROUND(I182*H182,2)</f>
        <v>0</v>
      </c>
      <c r="BL182" s="19" t="s">
        <v>154</v>
      </c>
      <c r="BM182" s="218" t="s">
        <v>1320</v>
      </c>
    </row>
    <row r="183" s="12" customFormat="1" ht="22.8" customHeight="1">
      <c r="A183" s="12"/>
      <c r="B183" s="191"/>
      <c r="C183" s="192"/>
      <c r="D183" s="193" t="s">
        <v>81</v>
      </c>
      <c r="E183" s="205" t="s">
        <v>195</v>
      </c>
      <c r="F183" s="205" t="s">
        <v>613</v>
      </c>
      <c r="G183" s="192"/>
      <c r="H183" s="192"/>
      <c r="I183" s="195"/>
      <c r="J183" s="206">
        <f>BK183</f>
        <v>0</v>
      </c>
      <c r="K183" s="192"/>
      <c r="L183" s="197"/>
      <c r="M183" s="198"/>
      <c r="N183" s="199"/>
      <c r="O183" s="199"/>
      <c r="P183" s="200">
        <f>SUM(P184:P196)</f>
        <v>0</v>
      </c>
      <c r="Q183" s="199"/>
      <c r="R183" s="200">
        <f>SUM(R184:R196)</f>
        <v>15.419309999999999</v>
      </c>
      <c r="S183" s="199"/>
      <c r="T183" s="201">
        <f>SUM(T184:T196)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2" t="s">
        <v>90</v>
      </c>
      <c r="AT183" s="203" t="s">
        <v>81</v>
      </c>
      <c r="AU183" s="203" t="s">
        <v>90</v>
      </c>
      <c r="AY183" s="202" t="s">
        <v>147</v>
      </c>
      <c r="BK183" s="204">
        <f>SUM(BK184:BK196)</f>
        <v>0</v>
      </c>
    </row>
    <row r="184" s="2" customFormat="1" ht="16.5" customHeight="1">
      <c r="A184" s="41"/>
      <c r="B184" s="42"/>
      <c r="C184" s="207" t="s">
        <v>295</v>
      </c>
      <c r="D184" s="207" t="s">
        <v>149</v>
      </c>
      <c r="E184" s="208" t="s">
        <v>1321</v>
      </c>
      <c r="F184" s="209" t="s">
        <v>1322</v>
      </c>
      <c r="G184" s="210" t="s">
        <v>617</v>
      </c>
      <c r="H184" s="211">
        <v>9</v>
      </c>
      <c r="I184" s="212"/>
      <c r="J184" s="213">
        <f>ROUND(I184*H184,2)</f>
        <v>0</v>
      </c>
      <c r="K184" s="209" t="s">
        <v>153</v>
      </c>
      <c r="L184" s="47"/>
      <c r="M184" s="214" t="s">
        <v>32</v>
      </c>
      <c r="N184" s="215" t="s">
        <v>53</v>
      </c>
      <c r="O184" s="87"/>
      <c r="P184" s="216">
        <f>O184*H184</f>
        <v>0</v>
      </c>
      <c r="Q184" s="216">
        <v>0.010189999999999999</v>
      </c>
      <c r="R184" s="216">
        <f>Q184*H184</f>
        <v>0.09171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154</v>
      </c>
      <c r="AT184" s="218" t="s">
        <v>149</v>
      </c>
      <c r="AU184" s="218" t="s">
        <v>21</v>
      </c>
      <c r="AY184" s="19" t="s">
        <v>147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90</v>
      </c>
      <c r="BK184" s="219">
        <f>ROUND(I184*H184,2)</f>
        <v>0</v>
      </c>
      <c r="BL184" s="19" t="s">
        <v>154</v>
      </c>
      <c r="BM184" s="218" t="s">
        <v>1323</v>
      </c>
    </row>
    <row r="185" s="2" customFormat="1">
      <c r="A185" s="41"/>
      <c r="B185" s="42"/>
      <c r="C185" s="43"/>
      <c r="D185" s="220" t="s">
        <v>156</v>
      </c>
      <c r="E185" s="43"/>
      <c r="F185" s="221" t="s">
        <v>1324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156</v>
      </c>
      <c r="AU185" s="19" t="s">
        <v>21</v>
      </c>
    </row>
    <row r="186" s="13" customFormat="1">
      <c r="A186" s="13"/>
      <c r="B186" s="225"/>
      <c r="C186" s="226"/>
      <c r="D186" s="227" t="s">
        <v>158</v>
      </c>
      <c r="E186" s="228" t="s">
        <v>32</v>
      </c>
      <c r="F186" s="229" t="s">
        <v>195</v>
      </c>
      <c r="G186" s="226"/>
      <c r="H186" s="230">
        <v>8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158</v>
      </c>
      <c r="AU186" s="236" t="s">
        <v>21</v>
      </c>
      <c r="AV186" s="13" t="s">
        <v>21</v>
      </c>
      <c r="AW186" s="13" t="s">
        <v>41</v>
      </c>
      <c r="AX186" s="13" t="s">
        <v>82</v>
      </c>
      <c r="AY186" s="236" t="s">
        <v>147</v>
      </c>
    </row>
    <row r="187" s="14" customFormat="1">
      <c r="A187" s="14"/>
      <c r="B187" s="237"/>
      <c r="C187" s="238"/>
      <c r="D187" s="227" t="s">
        <v>158</v>
      </c>
      <c r="E187" s="239" t="s">
        <v>32</v>
      </c>
      <c r="F187" s="240" t="s">
        <v>1325</v>
      </c>
      <c r="G187" s="238"/>
      <c r="H187" s="239" t="s">
        <v>32</v>
      </c>
      <c r="I187" s="241"/>
      <c r="J187" s="238"/>
      <c r="K187" s="238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158</v>
      </c>
      <c r="AU187" s="246" t="s">
        <v>21</v>
      </c>
      <c r="AV187" s="14" t="s">
        <v>90</v>
      </c>
      <c r="AW187" s="14" t="s">
        <v>41</v>
      </c>
      <c r="AX187" s="14" t="s">
        <v>82</v>
      </c>
      <c r="AY187" s="246" t="s">
        <v>147</v>
      </c>
    </row>
    <row r="188" s="13" customFormat="1">
      <c r="A188" s="13"/>
      <c r="B188" s="225"/>
      <c r="C188" s="226"/>
      <c r="D188" s="227" t="s">
        <v>158</v>
      </c>
      <c r="E188" s="228" t="s">
        <v>32</v>
      </c>
      <c r="F188" s="229" t="s">
        <v>90</v>
      </c>
      <c r="G188" s="226"/>
      <c r="H188" s="230">
        <v>1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158</v>
      </c>
      <c r="AU188" s="236" t="s">
        <v>21</v>
      </c>
      <c r="AV188" s="13" t="s">
        <v>21</v>
      </c>
      <c r="AW188" s="13" t="s">
        <v>41</v>
      </c>
      <c r="AX188" s="13" t="s">
        <v>82</v>
      </c>
      <c r="AY188" s="236" t="s">
        <v>147</v>
      </c>
    </row>
    <row r="189" s="14" customFormat="1">
      <c r="A189" s="14"/>
      <c r="B189" s="237"/>
      <c r="C189" s="238"/>
      <c r="D189" s="227" t="s">
        <v>158</v>
      </c>
      <c r="E189" s="239" t="s">
        <v>32</v>
      </c>
      <c r="F189" s="240" t="s">
        <v>1326</v>
      </c>
      <c r="G189" s="238"/>
      <c r="H189" s="239" t="s">
        <v>32</v>
      </c>
      <c r="I189" s="241"/>
      <c r="J189" s="238"/>
      <c r="K189" s="238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158</v>
      </c>
      <c r="AU189" s="246" t="s">
        <v>21</v>
      </c>
      <c r="AV189" s="14" t="s">
        <v>90</v>
      </c>
      <c r="AW189" s="14" t="s">
        <v>41</v>
      </c>
      <c r="AX189" s="14" t="s">
        <v>82</v>
      </c>
      <c r="AY189" s="246" t="s">
        <v>147</v>
      </c>
    </row>
    <row r="190" s="15" customFormat="1">
      <c r="A190" s="15"/>
      <c r="B190" s="247"/>
      <c r="C190" s="248"/>
      <c r="D190" s="227" t="s">
        <v>158</v>
      </c>
      <c r="E190" s="249" t="s">
        <v>32</v>
      </c>
      <c r="F190" s="250" t="s">
        <v>161</v>
      </c>
      <c r="G190" s="248"/>
      <c r="H190" s="251">
        <v>9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7" t="s">
        <v>158</v>
      </c>
      <c r="AU190" s="257" t="s">
        <v>21</v>
      </c>
      <c r="AV190" s="15" t="s">
        <v>154</v>
      </c>
      <c r="AW190" s="15" t="s">
        <v>41</v>
      </c>
      <c r="AX190" s="15" t="s">
        <v>90</v>
      </c>
      <c r="AY190" s="257" t="s">
        <v>147</v>
      </c>
    </row>
    <row r="191" s="2" customFormat="1" ht="16.5" customHeight="1">
      <c r="A191" s="41"/>
      <c r="B191" s="42"/>
      <c r="C191" s="258" t="s">
        <v>302</v>
      </c>
      <c r="D191" s="258" t="s">
        <v>296</v>
      </c>
      <c r="E191" s="259" t="s">
        <v>1327</v>
      </c>
      <c r="F191" s="260" t="s">
        <v>1328</v>
      </c>
      <c r="G191" s="261" t="s">
        <v>617</v>
      </c>
      <c r="H191" s="262">
        <v>9</v>
      </c>
      <c r="I191" s="263"/>
      <c r="J191" s="264">
        <f>ROUND(I191*H191,2)</f>
        <v>0</v>
      </c>
      <c r="K191" s="260" t="s">
        <v>153</v>
      </c>
      <c r="L191" s="265"/>
      <c r="M191" s="266" t="s">
        <v>32</v>
      </c>
      <c r="N191" s="267" t="s">
        <v>53</v>
      </c>
      <c r="O191" s="87"/>
      <c r="P191" s="216">
        <f>O191*H191</f>
        <v>0</v>
      </c>
      <c r="Q191" s="216">
        <v>0.69599999999999995</v>
      </c>
      <c r="R191" s="216">
        <f>Q191*H191</f>
        <v>6.2639999999999993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195</v>
      </c>
      <c r="AT191" s="218" t="s">
        <v>296</v>
      </c>
      <c r="AU191" s="218" t="s">
        <v>21</v>
      </c>
      <c r="AY191" s="19" t="s">
        <v>147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90</v>
      </c>
      <c r="BK191" s="219">
        <f>ROUND(I191*H191,2)</f>
        <v>0</v>
      </c>
      <c r="BL191" s="19" t="s">
        <v>154</v>
      </c>
      <c r="BM191" s="218" t="s">
        <v>1329</v>
      </c>
    </row>
    <row r="192" s="2" customFormat="1" ht="16.5" customHeight="1">
      <c r="A192" s="41"/>
      <c r="B192" s="42"/>
      <c r="C192" s="258" t="s">
        <v>308</v>
      </c>
      <c r="D192" s="258" t="s">
        <v>296</v>
      </c>
      <c r="E192" s="259" t="s">
        <v>1330</v>
      </c>
      <c r="F192" s="260" t="s">
        <v>1331</v>
      </c>
      <c r="G192" s="261" t="s">
        <v>299</v>
      </c>
      <c r="H192" s="262">
        <v>9.048</v>
      </c>
      <c r="I192" s="263"/>
      <c r="J192" s="264">
        <f>ROUND(I192*H192,2)</f>
        <v>0</v>
      </c>
      <c r="K192" s="260" t="s">
        <v>153</v>
      </c>
      <c r="L192" s="265"/>
      <c r="M192" s="266" t="s">
        <v>32</v>
      </c>
      <c r="N192" s="267" t="s">
        <v>53</v>
      </c>
      <c r="O192" s="87"/>
      <c r="P192" s="216">
        <f>O192*H192</f>
        <v>0</v>
      </c>
      <c r="Q192" s="216">
        <v>1</v>
      </c>
      <c r="R192" s="216">
        <f>Q192*H192</f>
        <v>9.048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195</v>
      </c>
      <c r="AT192" s="218" t="s">
        <v>296</v>
      </c>
      <c r="AU192" s="218" t="s">
        <v>21</v>
      </c>
      <c r="AY192" s="19" t="s">
        <v>147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90</v>
      </c>
      <c r="BK192" s="219">
        <f>ROUND(I192*H192,2)</f>
        <v>0</v>
      </c>
      <c r="BL192" s="19" t="s">
        <v>154</v>
      </c>
      <c r="BM192" s="218" t="s">
        <v>1332</v>
      </c>
    </row>
    <row r="193" s="2" customFormat="1" ht="16.5" customHeight="1">
      <c r="A193" s="41"/>
      <c r="B193" s="42"/>
      <c r="C193" s="207" t="s">
        <v>314</v>
      </c>
      <c r="D193" s="207" t="s">
        <v>149</v>
      </c>
      <c r="E193" s="208" t="s">
        <v>1335</v>
      </c>
      <c r="F193" s="209" t="s">
        <v>1336</v>
      </c>
      <c r="G193" s="210" t="s">
        <v>206</v>
      </c>
      <c r="H193" s="211">
        <v>120</v>
      </c>
      <c r="I193" s="212"/>
      <c r="J193" s="213">
        <f>ROUND(I193*H193,2)</f>
        <v>0</v>
      </c>
      <c r="K193" s="209" t="s">
        <v>153</v>
      </c>
      <c r="L193" s="47"/>
      <c r="M193" s="214" t="s">
        <v>32</v>
      </c>
      <c r="N193" s="215" t="s">
        <v>53</v>
      </c>
      <c r="O193" s="87"/>
      <c r="P193" s="216">
        <f>O193*H193</f>
        <v>0</v>
      </c>
      <c r="Q193" s="216">
        <v>0.00012999999999999999</v>
      </c>
      <c r="R193" s="216">
        <f>Q193*H193</f>
        <v>0.015599999999999999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154</v>
      </c>
      <c r="AT193" s="218" t="s">
        <v>149</v>
      </c>
      <c r="AU193" s="218" t="s">
        <v>21</v>
      </c>
      <c r="AY193" s="19" t="s">
        <v>147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90</v>
      </c>
      <c r="BK193" s="219">
        <f>ROUND(I193*H193,2)</f>
        <v>0</v>
      </c>
      <c r="BL193" s="19" t="s">
        <v>154</v>
      </c>
      <c r="BM193" s="218" t="s">
        <v>1337</v>
      </c>
    </row>
    <row r="194" s="2" customFormat="1">
      <c r="A194" s="41"/>
      <c r="B194" s="42"/>
      <c r="C194" s="43"/>
      <c r="D194" s="220" t="s">
        <v>156</v>
      </c>
      <c r="E194" s="43"/>
      <c r="F194" s="221" t="s">
        <v>1338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156</v>
      </c>
      <c r="AU194" s="19" t="s">
        <v>21</v>
      </c>
    </row>
    <row r="195" s="13" customFormat="1">
      <c r="A195" s="13"/>
      <c r="B195" s="225"/>
      <c r="C195" s="226"/>
      <c r="D195" s="227" t="s">
        <v>158</v>
      </c>
      <c r="E195" s="228" t="s">
        <v>32</v>
      </c>
      <c r="F195" s="229" t="s">
        <v>845</v>
      </c>
      <c r="G195" s="226"/>
      <c r="H195" s="230">
        <v>120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158</v>
      </c>
      <c r="AU195" s="236" t="s">
        <v>21</v>
      </c>
      <c r="AV195" s="13" t="s">
        <v>21</v>
      </c>
      <c r="AW195" s="13" t="s">
        <v>41</v>
      </c>
      <c r="AX195" s="13" t="s">
        <v>82</v>
      </c>
      <c r="AY195" s="236" t="s">
        <v>147</v>
      </c>
    </row>
    <row r="196" s="15" customFormat="1">
      <c r="A196" s="15"/>
      <c r="B196" s="247"/>
      <c r="C196" s="248"/>
      <c r="D196" s="227" t="s">
        <v>158</v>
      </c>
      <c r="E196" s="249" t="s">
        <v>32</v>
      </c>
      <c r="F196" s="250" t="s">
        <v>161</v>
      </c>
      <c r="G196" s="248"/>
      <c r="H196" s="251">
        <v>120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7" t="s">
        <v>158</v>
      </c>
      <c r="AU196" s="257" t="s">
        <v>21</v>
      </c>
      <c r="AV196" s="15" t="s">
        <v>154</v>
      </c>
      <c r="AW196" s="15" t="s">
        <v>41</v>
      </c>
      <c r="AX196" s="15" t="s">
        <v>90</v>
      </c>
      <c r="AY196" s="257" t="s">
        <v>147</v>
      </c>
    </row>
    <row r="197" s="12" customFormat="1" ht="22.8" customHeight="1">
      <c r="A197" s="12"/>
      <c r="B197" s="191"/>
      <c r="C197" s="192"/>
      <c r="D197" s="193" t="s">
        <v>81</v>
      </c>
      <c r="E197" s="205" t="s">
        <v>922</v>
      </c>
      <c r="F197" s="205" t="s">
        <v>923</v>
      </c>
      <c r="G197" s="192"/>
      <c r="H197" s="192"/>
      <c r="I197" s="195"/>
      <c r="J197" s="206">
        <f>BK197</f>
        <v>0</v>
      </c>
      <c r="K197" s="192"/>
      <c r="L197" s="197"/>
      <c r="M197" s="198"/>
      <c r="N197" s="199"/>
      <c r="O197" s="199"/>
      <c r="P197" s="200">
        <f>SUM(P198:P209)</f>
        <v>0</v>
      </c>
      <c r="Q197" s="199"/>
      <c r="R197" s="200">
        <f>SUM(R198:R209)</f>
        <v>0</v>
      </c>
      <c r="S197" s="199"/>
      <c r="T197" s="201">
        <f>SUM(T198:T209)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2" t="s">
        <v>90</v>
      </c>
      <c r="AT197" s="203" t="s">
        <v>81</v>
      </c>
      <c r="AU197" s="203" t="s">
        <v>90</v>
      </c>
      <c r="AY197" s="202" t="s">
        <v>147</v>
      </c>
      <c r="BK197" s="204">
        <f>SUM(BK198:BK209)</f>
        <v>0</v>
      </c>
    </row>
    <row r="198" s="2" customFormat="1" ht="24.15" customHeight="1">
      <c r="A198" s="41"/>
      <c r="B198" s="42"/>
      <c r="C198" s="207" t="s">
        <v>320</v>
      </c>
      <c r="D198" s="207" t="s">
        <v>149</v>
      </c>
      <c r="E198" s="208" t="s">
        <v>925</v>
      </c>
      <c r="F198" s="209" t="s">
        <v>926</v>
      </c>
      <c r="G198" s="210" t="s">
        <v>299</v>
      </c>
      <c r="H198" s="211">
        <v>41.990000000000002</v>
      </c>
      <c r="I198" s="212"/>
      <c r="J198" s="213">
        <f>ROUND(I198*H198,2)</f>
        <v>0</v>
      </c>
      <c r="K198" s="209" t="s">
        <v>153</v>
      </c>
      <c r="L198" s="47"/>
      <c r="M198" s="214" t="s">
        <v>32</v>
      </c>
      <c r="N198" s="215" t="s">
        <v>53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154</v>
      </c>
      <c r="AT198" s="218" t="s">
        <v>149</v>
      </c>
      <c r="AU198" s="218" t="s">
        <v>21</v>
      </c>
      <c r="AY198" s="19" t="s">
        <v>147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90</v>
      </c>
      <c r="BK198" s="219">
        <f>ROUND(I198*H198,2)</f>
        <v>0</v>
      </c>
      <c r="BL198" s="19" t="s">
        <v>154</v>
      </c>
      <c r="BM198" s="218" t="s">
        <v>1339</v>
      </c>
    </row>
    <row r="199" s="2" customFormat="1">
      <c r="A199" s="41"/>
      <c r="B199" s="42"/>
      <c r="C199" s="43"/>
      <c r="D199" s="220" t="s">
        <v>156</v>
      </c>
      <c r="E199" s="43"/>
      <c r="F199" s="221" t="s">
        <v>928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156</v>
      </c>
      <c r="AU199" s="19" t="s">
        <v>21</v>
      </c>
    </row>
    <row r="200" s="13" customFormat="1">
      <c r="A200" s="13"/>
      <c r="B200" s="225"/>
      <c r="C200" s="226"/>
      <c r="D200" s="227" t="s">
        <v>158</v>
      </c>
      <c r="E200" s="228" t="s">
        <v>32</v>
      </c>
      <c r="F200" s="229" t="s">
        <v>1551</v>
      </c>
      <c r="G200" s="226"/>
      <c r="H200" s="230">
        <v>41.990000000000002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158</v>
      </c>
      <c r="AU200" s="236" t="s">
        <v>21</v>
      </c>
      <c r="AV200" s="13" t="s">
        <v>21</v>
      </c>
      <c r="AW200" s="13" t="s">
        <v>41</v>
      </c>
      <c r="AX200" s="13" t="s">
        <v>82</v>
      </c>
      <c r="AY200" s="236" t="s">
        <v>147</v>
      </c>
    </row>
    <row r="201" s="15" customFormat="1">
      <c r="A201" s="15"/>
      <c r="B201" s="247"/>
      <c r="C201" s="248"/>
      <c r="D201" s="227" t="s">
        <v>158</v>
      </c>
      <c r="E201" s="249" t="s">
        <v>32</v>
      </c>
      <c r="F201" s="250" t="s">
        <v>161</v>
      </c>
      <c r="G201" s="248"/>
      <c r="H201" s="251">
        <v>41.990000000000002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7" t="s">
        <v>158</v>
      </c>
      <c r="AU201" s="257" t="s">
        <v>21</v>
      </c>
      <c r="AV201" s="15" t="s">
        <v>154</v>
      </c>
      <c r="AW201" s="15" t="s">
        <v>41</v>
      </c>
      <c r="AX201" s="15" t="s">
        <v>90</v>
      </c>
      <c r="AY201" s="257" t="s">
        <v>147</v>
      </c>
    </row>
    <row r="202" s="2" customFormat="1" ht="24.15" customHeight="1">
      <c r="A202" s="41"/>
      <c r="B202" s="42"/>
      <c r="C202" s="207" t="s">
        <v>326</v>
      </c>
      <c r="D202" s="207" t="s">
        <v>149</v>
      </c>
      <c r="E202" s="208" t="s">
        <v>948</v>
      </c>
      <c r="F202" s="209" t="s">
        <v>949</v>
      </c>
      <c r="G202" s="210" t="s">
        <v>299</v>
      </c>
      <c r="H202" s="211">
        <v>377.91000000000002</v>
      </c>
      <c r="I202" s="212"/>
      <c r="J202" s="213">
        <f>ROUND(I202*H202,2)</f>
        <v>0</v>
      </c>
      <c r="K202" s="209" t="s">
        <v>153</v>
      </c>
      <c r="L202" s="47"/>
      <c r="M202" s="214" t="s">
        <v>32</v>
      </c>
      <c r="N202" s="215" t="s">
        <v>53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154</v>
      </c>
      <c r="AT202" s="218" t="s">
        <v>149</v>
      </c>
      <c r="AU202" s="218" t="s">
        <v>21</v>
      </c>
      <c r="AY202" s="19" t="s">
        <v>147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90</v>
      </c>
      <c r="BK202" s="219">
        <f>ROUND(I202*H202,2)</f>
        <v>0</v>
      </c>
      <c r="BL202" s="19" t="s">
        <v>154</v>
      </c>
      <c r="BM202" s="218" t="s">
        <v>1341</v>
      </c>
    </row>
    <row r="203" s="2" customFormat="1">
      <c r="A203" s="41"/>
      <c r="B203" s="42"/>
      <c r="C203" s="43"/>
      <c r="D203" s="220" t="s">
        <v>156</v>
      </c>
      <c r="E203" s="43"/>
      <c r="F203" s="221" t="s">
        <v>951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156</v>
      </c>
      <c r="AU203" s="19" t="s">
        <v>21</v>
      </c>
    </row>
    <row r="204" s="13" customFormat="1">
      <c r="A204" s="13"/>
      <c r="B204" s="225"/>
      <c r="C204" s="226"/>
      <c r="D204" s="227" t="s">
        <v>158</v>
      </c>
      <c r="E204" s="228" t="s">
        <v>32</v>
      </c>
      <c r="F204" s="229" t="s">
        <v>1552</v>
      </c>
      <c r="G204" s="226"/>
      <c r="H204" s="230">
        <v>377.91000000000002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158</v>
      </c>
      <c r="AU204" s="236" t="s">
        <v>21</v>
      </c>
      <c r="AV204" s="13" t="s">
        <v>21</v>
      </c>
      <c r="AW204" s="13" t="s">
        <v>41</v>
      </c>
      <c r="AX204" s="13" t="s">
        <v>82</v>
      </c>
      <c r="AY204" s="236" t="s">
        <v>147</v>
      </c>
    </row>
    <row r="205" s="15" customFormat="1">
      <c r="A205" s="15"/>
      <c r="B205" s="247"/>
      <c r="C205" s="248"/>
      <c r="D205" s="227" t="s">
        <v>158</v>
      </c>
      <c r="E205" s="249" t="s">
        <v>32</v>
      </c>
      <c r="F205" s="250" t="s">
        <v>161</v>
      </c>
      <c r="G205" s="248"/>
      <c r="H205" s="251">
        <v>377.91000000000002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7" t="s">
        <v>158</v>
      </c>
      <c r="AU205" s="257" t="s">
        <v>21</v>
      </c>
      <c r="AV205" s="15" t="s">
        <v>154</v>
      </c>
      <c r="AW205" s="15" t="s">
        <v>41</v>
      </c>
      <c r="AX205" s="15" t="s">
        <v>90</v>
      </c>
      <c r="AY205" s="257" t="s">
        <v>147</v>
      </c>
    </row>
    <row r="206" s="2" customFormat="1" ht="24.15" customHeight="1">
      <c r="A206" s="41"/>
      <c r="B206" s="42"/>
      <c r="C206" s="207" t="s">
        <v>331</v>
      </c>
      <c r="D206" s="207" t="s">
        <v>149</v>
      </c>
      <c r="E206" s="208" t="s">
        <v>1014</v>
      </c>
      <c r="F206" s="209" t="s">
        <v>304</v>
      </c>
      <c r="G206" s="210" t="s">
        <v>299</v>
      </c>
      <c r="H206" s="211">
        <v>41.990000000000002</v>
      </c>
      <c r="I206" s="212"/>
      <c r="J206" s="213">
        <f>ROUND(I206*H206,2)</f>
        <v>0</v>
      </c>
      <c r="K206" s="209" t="s">
        <v>153</v>
      </c>
      <c r="L206" s="47"/>
      <c r="M206" s="214" t="s">
        <v>32</v>
      </c>
      <c r="N206" s="215" t="s">
        <v>53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154</v>
      </c>
      <c r="AT206" s="218" t="s">
        <v>149</v>
      </c>
      <c r="AU206" s="218" t="s">
        <v>21</v>
      </c>
      <c r="AY206" s="19" t="s">
        <v>147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90</v>
      </c>
      <c r="BK206" s="219">
        <f>ROUND(I206*H206,2)</f>
        <v>0</v>
      </c>
      <c r="BL206" s="19" t="s">
        <v>154</v>
      </c>
      <c r="BM206" s="218" t="s">
        <v>1343</v>
      </c>
    </row>
    <row r="207" s="2" customFormat="1">
      <c r="A207" s="41"/>
      <c r="B207" s="42"/>
      <c r="C207" s="43"/>
      <c r="D207" s="220" t="s">
        <v>156</v>
      </c>
      <c r="E207" s="43"/>
      <c r="F207" s="221" t="s">
        <v>1016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156</v>
      </c>
      <c r="AU207" s="19" t="s">
        <v>21</v>
      </c>
    </row>
    <row r="208" s="13" customFormat="1">
      <c r="A208" s="13"/>
      <c r="B208" s="225"/>
      <c r="C208" s="226"/>
      <c r="D208" s="227" t="s">
        <v>158</v>
      </c>
      <c r="E208" s="228" t="s">
        <v>32</v>
      </c>
      <c r="F208" s="229" t="s">
        <v>1553</v>
      </c>
      <c r="G208" s="226"/>
      <c r="H208" s="230">
        <v>41.990000000000002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158</v>
      </c>
      <c r="AU208" s="236" t="s">
        <v>21</v>
      </c>
      <c r="AV208" s="13" t="s">
        <v>21</v>
      </c>
      <c r="AW208" s="13" t="s">
        <v>41</v>
      </c>
      <c r="AX208" s="13" t="s">
        <v>82</v>
      </c>
      <c r="AY208" s="236" t="s">
        <v>147</v>
      </c>
    </row>
    <row r="209" s="15" customFormat="1">
      <c r="A209" s="15"/>
      <c r="B209" s="247"/>
      <c r="C209" s="248"/>
      <c r="D209" s="227" t="s">
        <v>158</v>
      </c>
      <c r="E209" s="249" t="s">
        <v>32</v>
      </c>
      <c r="F209" s="250" t="s">
        <v>161</v>
      </c>
      <c r="G209" s="248"/>
      <c r="H209" s="251">
        <v>41.990000000000002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7" t="s">
        <v>158</v>
      </c>
      <c r="AU209" s="257" t="s">
        <v>21</v>
      </c>
      <c r="AV209" s="15" t="s">
        <v>154</v>
      </c>
      <c r="AW209" s="15" t="s">
        <v>41</v>
      </c>
      <c r="AX209" s="15" t="s">
        <v>90</v>
      </c>
      <c r="AY209" s="257" t="s">
        <v>147</v>
      </c>
    </row>
    <row r="210" s="12" customFormat="1" ht="22.8" customHeight="1">
      <c r="A210" s="12"/>
      <c r="B210" s="191"/>
      <c r="C210" s="192"/>
      <c r="D210" s="193" t="s">
        <v>81</v>
      </c>
      <c r="E210" s="205" t="s">
        <v>1022</v>
      </c>
      <c r="F210" s="205" t="s">
        <v>1023</v>
      </c>
      <c r="G210" s="192"/>
      <c r="H210" s="192"/>
      <c r="I210" s="195"/>
      <c r="J210" s="206">
        <f>BK210</f>
        <v>0</v>
      </c>
      <c r="K210" s="192"/>
      <c r="L210" s="197"/>
      <c r="M210" s="198"/>
      <c r="N210" s="199"/>
      <c r="O210" s="199"/>
      <c r="P210" s="200">
        <f>SUM(P211:P212)</f>
        <v>0</v>
      </c>
      <c r="Q210" s="199"/>
      <c r="R210" s="200">
        <f>SUM(R211:R212)</f>
        <v>0</v>
      </c>
      <c r="S210" s="199"/>
      <c r="T210" s="201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2" t="s">
        <v>90</v>
      </c>
      <c r="AT210" s="203" t="s">
        <v>81</v>
      </c>
      <c r="AU210" s="203" t="s">
        <v>90</v>
      </c>
      <c r="AY210" s="202" t="s">
        <v>147</v>
      </c>
      <c r="BK210" s="204">
        <f>SUM(BK211:BK212)</f>
        <v>0</v>
      </c>
    </row>
    <row r="211" s="2" customFormat="1" ht="24.15" customHeight="1">
      <c r="A211" s="41"/>
      <c r="B211" s="42"/>
      <c r="C211" s="207" t="s">
        <v>336</v>
      </c>
      <c r="D211" s="207" t="s">
        <v>149</v>
      </c>
      <c r="E211" s="208" t="s">
        <v>1344</v>
      </c>
      <c r="F211" s="209" t="s">
        <v>1345</v>
      </c>
      <c r="G211" s="210" t="s">
        <v>299</v>
      </c>
      <c r="H211" s="211">
        <v>32.206000000000003</v>
      </c>
      <c r="I211" s="212"/>
      <c r="J211" s="213">
        <f>ROUND(I211*H211,2)</f>
        <v>0</v>
      </c>
      <c r="K211" s="209" t="s">
        <v>153</v>
      </c>
      <c r="L211" s="47"/>
      <c r="M211" s="214" t="s">
        <v>32</v>
      </c>
      <c r="N211" s="215" t="s">
        <v>53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154</v>
      </c>
      <c r="AT211" s="218" t="s">
        <v>149</v>
      </c>
      <c r="AU211" s="218" t="s">
        <v>21</v>
      </c>
      <c r="AY211" s="19" t="s">
        <v>147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90</v>
      </c>
      <c r="BK211" s="219">
        <f>ROUND(I211*H211,2)</f>
        <v>0</v>
      </c>
      <c r="BL211" s="19" t="s">
        <v>154</v>
      </c>
      <c r="BM211" s="218" t="s">
        <v>1346</v>
      </c>
    </row>
    <row r="212" s="2" customFormat="1">
      <c r="A212" s="41"/>
      <c r="B212" s="42"/>
      <c r="C212" s="43"/>
      <c r="D212" s="220" t="s">
        <v>156</v>
      </c>
      <c r="E212" s="43"/>
      <c r="F212" s="221" t="s">
        <v>1347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156</v>
      </c>
      <c r="AU212" s="19" t="s">
        <v>21</v>
      </c>
    </row>
    <row r="213" s="12" customFormat="1" ht="25.92" customHeight="1">
      <c r="A213" s="12"/>
      <c r="B213" s="191"/>
      <c r="C213" s="192"/>
      <c r="D213" s="193" t="s">
        <v>81</v>
      </c>
      <c r="E213" s="194" t="s">
        <v>1348</v>
      </c>
      <c r="F213" s="194" t="s">
        <v>1349</v>
      </c>
      <c r="G213" s="192"/>
      <c r="H213" s="192"/>
      <c r="I213" s="195"/>
      <c r="J213" s="196">
        <f>BK213</f>
        <v>0</v>
      </c>
      <c r="K213" s="192"/>
      <c r="L213" s="197"/>
      <c r="M213" s="198"/>
      <c r="N213" s="199"/>
      <c r="O213" s="199"/>
      <c r="P213" s="200">
        <f>P214</f>
        <v>0</v>
      </c>
      <c r="Q213" s="199"/>
      <c r="R213" s="200">
        <f>R214</f>
        <v>0.41999999999999998</v>
      </c>
      <c r="S213" s="199"/>
      <c r="T213" s="201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2" t="s">
        <v>21</v>
      </c>
      <c r="AT213" s="203" t="s">
        <v>81</v>
      </c>
      <c r="AU213" s="203" t="s">
        <v>82</v>
      </c>
      <c r="AY213" s="202" t="s">
        <v>147</v>
      </c>
      <c r="BK213" s="204">
        <f>BK214</f>
        <v>0</v>
      </c>
    </row>
    <row r="214" s="12" customFormat="1" ht="22.8" customHeight="1">
      <c r="A214" s="12"/>
      <c r="B214" s="191"/>
      <c r="C214" s="192"/>
      <c r="D214" s="193" t="s">
        <v>81</v>
      </c>
      <c r="E214" s="205" t="s">
        <v>1350</v>
      </c>
      <c r="F214" s="205" t="s">
        <v>1351</v>
      </c>
      <c r="G214" s="192"/>
      <c r="H214" s="192"/>
      <c r="I214" s="195"/>
      <c r="J214" s="206">
        <f>BK214</f>
        <v>0</v>
      </c>
      <c r="K214" s="192"/>
      <c r="L214" s="197"/>
      <c r="M214" s="198"/>
      <c r="N214" s="199"/>
      <c r="O214" s="199"/>
      <c r="P214" s="200">
        <f>SUM(P215:P222)</f>
        <v>0</v>
      </c>
      <c r="Q214" s="199"/>
      <c r="R214" s="200">
        <f>SUM(R215:R222)</f>
        <v>0.41999999999999998</v>
      </c>
      <c r="S214" s="199"/>
      <c r="T214" s="201">
        <f>SUM(T215:T222)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2" t="s">
        <v>21</v>
      </c>
      <c r="AT214" s="203" t="s">
        <v>81</v>
      </c>
      <c r="AU214" s="203" t="s">
        <v>90</v>
      </c>
      <c r="AY214" s="202" t="s">
        <v>147</v>
      </c>
      <c r="BK214" s="204">
        <f>SUM(BK215:BK222)</f>
        <v>0</v>
      </c>
    </row>
    <row r="215" s="2" customFormat="1" ht="16.5" customHeight="1">
      <c r="A215" s="41"/>
      <c r="B215" s="42"/>
      <c r="C215" s="207" t="s">
        <v>343</v>
      </c>
      <c r="D215" s="207" t="s">
        <v>149</v>
      </c>
      <c r="E215" s="208" t="s">
        <v>1352</v>
      </c>
      <c r="F215" s="209" t="s">
        <v>1353</v>
      </c>
      <c r="G215" s="210" t="s">
        <v>152</v>
      </c>
      <c r="H215" s="211">
        <v>26.207999999999998</v>
      </c>
      <c r="I215" s="212"/>
      <c r="J215" s="213">
        <f>ROUND(I215*H215,2)</f>
        <v>0</v>
      </c>
      <c r="K215" s="209" t="s">
        <v>153</v>
      </c>
      <c r="L215" s="47"/>
      <c r="M215" s="214" t="s">
        <v>32</v>
      </c>
      <c r="N215" s="215" t="s">
        <v>53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252</v>
      </c>
      <c r="AT215" s="218" t="s">
        <v>149</v>
      </c>
      <c r="AU215" s="218" t="s">
        <v>21</v>
      </c>
      <c r="AY215" s="19" t="s">
        <v>147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90</v>
      </c>
      <c r="BK215" s="219">
        <f>ROUND(I215*H215,2)</f>
        <v>0</v>
      </c>
      <c r="BL215" s="19" t="s">
        <v>252</v>
      </c>
      <c r="BM215" s="218" t="s">
        <v>1354</v>
      </c>
    </row>
    <row r="216" s="2" customFormat="1">
      <c r="A216" s="41"/>
      <c r="B216" s="42"/>
      <c r="C216" s="43"/>
      <c r="D216" s="220" t="s">
        <v>156</v>
      </c>
      <c r="E216" s="43"/>
      <c r="F216" s="221" t="s">
        <v>1355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156</v>
      </c>
      <c r="AU216" s="19" t="s">
        <v>21</v>
      </c>
    </row>
    <row r="217" s="13" customFormat="1">
      <c r="A217" s="13"/>
      <c r="B217" s="225"/>
      <c r="C217" s="226"/>
      <c r="D217" s="227" t="s">
        <v>158</v>
      </c>
      <c r="E217" s="228" t="s">
        <v>32</v>
      </c>
      <c r="F217" s="229" t="s">
        <v>1554</v>
      </c>
      <c r="G217" s="226"/>
      <c r="H217" s="230">
        <v>12.635999999999999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158</v>
      </c>
      <c r="AU217" s="236" t="s">
        <v>21</v>
      </c>
      <c r="AV217" s="13" t="s">
        <v>21</v>
      </c>
      <c r="AW217" s="13" t="s">
        <v>41</v>
      </c>
      <c r="AX217" s="13" t="s">
        <v>82</v>
      </c>
      <c r="AY217" s="236" t="s">
        <v>147</v>
      </c>
    </row>
    <row r="218" s="14" customFormat="1">
      <c r="A218" s="14"/>
      <c r="B218" s="237"/>
      <c r="C218" s="238"/>
      <c r="D218" s="227" t="s">
        <v>158</v>
      </c>
      <c r="E218" s="239" t="s">
        <v>32</v>
      </c>
      <c r="F218" s="240" t="s">
        <v>1555</v>
      </c>
      <c r="G218" s="238"/>
      <c r="H218" s="239" t="s">
        <v>32</v>
      </c>
      <c r="I218" s="241"/>
      <c r="J218" s="238"/>
      <c r="K218" s="238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158</v>
      </c>
      <c r="AU218" s="246" t="s">
        <v>21</v>
      </c>
      <c r="AV218" s="14" t="s">
        <v>90</v>
      </c>
      <c r="AW218" s="14" t="s">
        <v>41</v>
      </c>
      <c r="AX218" s="14" t="s">
        <v>82</v>
      </c>
      <c r="AY218" s="246" t="s">
        <v>147</v>
      </c>
    </row>
    <row r="219" s="13" customFormat="1">
      <c r="A219" s="13"/>
      <c r="B219" s="225"/>
      <c r="C219" s="226"/>
      <c r="D219" s="227" t="s">
        <v>158</v>
      </c>
      <c r="E219" s="228" t="s">
        <v>32</v>
      </c>
      <c r="F219" s="229" t="s">
        <v>1556</v>
      </c>
      <c r="G219" s="226"/>
      <c r="H219" s="230">
        <v>13.571999999999999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158</v>
      </c>
      <c r="AU219" s="236" t="s">
        <v>21</v>
      </c>
      <c r="AV219" s="13" t="s">
        <v>21</v>
      </c>
      <c r="AW219" s="13" t="s">
        <v>41</v>
      </c>
      <c r="AX219" s="13" t="s">
        <v>82</v>
      </c>
      <c r="AY219" s="236" t="s">
        <v>147</v>
      </c>
    </row>
    <row r="220" s="14" customFormat="1">
      <c r="A220" s="14"/>
      <c r="B220" s="237"/>
      <c r="C220" s="238"/>
      <c r="D220" s="227" t="s">
        <v>158</v>
      </c>
      <c r="E220" s="239" t="s">
        <v>32</v>
      </c>
      <c r="F220" s="240" t="s">
        <v>1359</v>
      </c>
      <c r="G220" s="238"/>
      <c r="H220" s="239" t="s">
        <v>32</v>
      </c>
      <c r="I220" s="241"/>
      <c r="J220" s="238"/>
      <c r="K220" s="238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158</v>
      </c>
      <c r="AU220" s="246" t="s">
        <v>21</v>
      </c>
      <c r="AV220" s="14" t="s">
        <v>90</v>
      </c>
      <c r="AW220" s="14" t="s">
        <v>41</v>
      </c>
      <c r="AX220" s="14" t="s">
        <v>82</v>
      </c>
      <c r="AY220" s="246" t="s">
        <v>147</v>
      </c>
    </row>
    <row r="221" s="15" customFormat="1">
      <c r="A221" s="15"/>
      <c r="B221" s="247"/>
      <c r="C221" s="248"/>
      <c r="D221" s="227" t="s">
        <v>158</v>
      </c>
      <c r="E221" s="249" t="s">
        <v>32</v>
      </c>
      <c r="F221" s="250" t="s">
        <v>161</v>
      </c>
      <c r="G221" s="248"/>
      <c r="H221" s="251">
        <v>26.207999999999998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7" t="s">
        <v>158</v>
      </c>
      <c r="AU221" s="257" t="s">
        <v>21</v>
      </c>
      <c r="AV221" s="15" t="s">
        <v>154</v>
      </c>
      <c r="AW221" s="15" t="s">
        <v>41</v>
      </c>
      <c r="AX221" s="15" t="s">
        <v>90</v>
      </c>
      <c r="AY221" s="257" t="s">
        <v>147</v>
      </c>
    </row>
    <row r="222" s="2" customFormat="1" ht="16.5" customHeight="1">
      <c r="A222" s="41"/>
      <c r="B222" s="42"/>
      <c r="C222" s="258" t="s">
        <v>350</v>
      </c>
      <c r="D222" s="258" t="s">
        <v>296</v>
      </c>
      <c r="E222" s="259" t="s">
        <v>1360</v>
      </c>
      <c r="F222" s="260" t="s">
        <v>1361</v>
      </c>
      <c r="G222" s="261" t="s">
        <v>299</v>
      </c>
      <c r="H222" s="262">
        <v>0.41999999999999998</v>
      </c>
      <c r="I222" s="263"/>
      <c r="J222" s="264">
        <f>ROUND(I222*H222,2)</f>
        <v>0</v>
      </c>
      <c r="K222" s="260" t="s">
        <v>153</v>
      </c>
      <c r="L222" s="265"/>
      <c r="M222" s="266" t="s">
        <v>32</v>
      </c>
      <c r="N222" s="267" t="s">
        <v>53</v>
      </c>
      <c r="O222" s="87"/>
      <c r="P222" s="216">
        <f>O222*H222</f>
        <v>0</v>
      </c>
      <c r="Q222" s="216">
        <v>1</v>
      </c>
      <c r="R222" s="216">
        <f>Q222*H222</f>
        <v>0.41999999999999998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350</v>
      </c>
      <c r="AT222" s="218" t="s">
        <v>296</v>
      </c>
      <c r="AU222" s="218" t="s">
        <v>21</v>
      </c>
      <c r="AY222" s="19" t="s">
        <v>147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90</v>
      </c>
      <c r="BK222" s="219">
        <f>ROUND(I222*H222,2)</f>
        <v>0</v>
      </c>
      <c r="BL222" s="19" t="s">
        <v>252</v>
      </c>
      <c r="BM222" s="218" t="s">
        <v>1362</v>
      </c>
    </row>
    <row r="223" s="12" customFormat="1" ht="25.92" customHeight="1">
      <c r="A223" s="12"/>
      <c r="B223" s="191"/>
      <c r="C223" s="192"/>
      <c r="D223" s="193" t="s">
        <v>81</v>
      </c>
      <c r="E223" s="194" t="s">
        <v>296</v>
      </c>
      <c r="F223" s="194" t="s">
        <v>1363</v>
      </c>
      <c r="G223" s="192"/>
      <c r="H223" s="192"/>
      <c r="I223" s="195"/>
      <c r="J223" s="196">
        <f>BK223</f>
        <v>0</v>
      </c>
      <c r="K223" s="192"/>
      <c r="L223" s="197"/>
      <c r="M223" s="198"/>
      <c r="N223" s="199"/>
      <c r="O223" s="199"/>
      <c r="P223" s="200">
        <f>P224+P281</f>
        <v>0</v>
      </c>
      <c r="Q223" s="199"/>
      <c r="R223" s="200">
        <f>R224+R281</f>
        <v>7.9698383699999997</v>
      </c>
      <c r="S223" s="199"/>
      <c r="T223" s="201">
        <f>T224+T281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2" t="s">
        <v>168</v>
      </c>
      <c r="AT223" s="203" t="s">
        <v>81</v>
      </c>
      <c r="AU223" s="203" t="s">
        <v>82</v>
      </c>
      <c r="AY223" s="202" t="s">
        <v>147</v>
      </c>
      <c r="BK223" s="204">
        <f>BK224+BK281</f>
        <v>0</v>
      </c>
    </row>
    <row r="224" s="12" customFormat="1" ht="22.8" customHeight="1">
      <c r="A224" s="12"/>
      <c r="B224" s="191"/>
      <c r="C224" s="192"/>
      <c r="D224" s="193" t="s">
        <v>81</v>
      </c>
      <c r="E224" s="205" t="s">
        <v>1364</v>
      </c>
      <c r="F224" s="205" t="s">
        <v>1365</v>
      </c>
      <c r="G224" s="192"/>
      <c r="H224" s="192"/>
      <c r="I224" s="195"/>
      <c r="J224" s="206">
        <f>BK224</f>
        <v>0</v>
      </c>
      <c r="K224" s="192"/>
      <c r="L224" s="197"/>
      <c r="M224" s="198"/>
      <c r="N224" s="199"/>
      <c r="O224" s="199"/>
      <c r="P224" s="200">
        <f>SUM(P225:P280)</f>
        <v>0</v>
      </c>
      <c r="Q224" s="199"/>
      <c r="R224" s="200">
        <f>SUM(R225:R280)</f>
        <v>7.9698383699999997</v>
      </c>
      <c r="S224" s="199"/>
      <c r="T224" s="201">
        <f>SUM(T225:T280)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2" t="s">
        <v>168</v>
      </c>
      <c r="AT224" s="203" t="s">
        <v>81</v>
      </c>
      <c r="AU224" s="203" t="s">
        <v>90</v>
      </c>
      <c r="AY224" s="202" t="s">
        <v>147</v>
      </c>
      <c r="BK224" s="204">
        <f>SUM(BK225:BK280)</f>
        <v>0</v>
      </c>
    </row>
    <row r="225" s="2" customFormat="1" ht="16.5" customHeight="1">
      <c r="A225" s="41"/>
      <c r="B225" s="42"/>
      <c r="C225" s="207" t="s">
        <v>355</v>
      </c>
      <c r="D225" s="207" t="s">
        <v>149</v>
      </c>
      <c r="E225" s="208" t="s">
        <v>1370</v>
      </c>
      <c r="F225" s="209" t="s">
        <v>1371</v>
      </c>
      <c r="G225" s="210" t="s">
        <v>1372</v>
      </c>
      <c r="H225" s="211">
        <v>1</v>
      </c>
      <c r="I225" s="212"/>
      <c r="J225" s="213">
        <f>ROUND(I225*H225,2)</f>
        <v>0</v>
      </c>
      <c r="K225" s="209" t="s">
        <v>32</v>
      </c>
      <c r="L225" s="47"/>
      <c r="M225" s="214" t="s">
        <v>32</v>
      </c>
      <c r="N225" s="215" t="s">
        <v>53</v>
      </c>
      <c r="O225" s="87"/>
      <c r="P225" s="216">
        <f>O225*H225</f>
        <v>0</v>
      </c>
      <c r="Q225" s="216">
        <v>0.00042999999999999999</v>
      </c>
      <c r="R225" s="216">
        <f>Q225*H225</f>
        <v>0.00042999999999999999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554</v>
      </c>
      <c r="AT225" s="218" t="s">
        <v>149</v>
      </c>
      <c r="AU225" s="218" t="s">
        <v>21</v>
      </c>
      <c r="AY225" s="19" t="s">
        <v>147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90</v>
      </c>
      <c r="BK225" s="219">
        <f>ROUND(I225*H225,2)</f>
        <v>0</v>
      </c>
      <c r="BL225" s="19" t="s">
        <v>554</v>
      </c>
      <c r="BM225" s="218" t="s">
        <v>1373</v>
      </c>
    </row>
    <row r="226" s="2" customFormat="1" ht="21.75" customHeight="1">
      <c r="A226" s="41"/>
      <c r="B226" s="42"/>
      <c r="C226" s="207" t="s">
        <v>360</v>
      </c>
      <c r="D226" s="207" t="s">
        <v>149</v>
      </c>
      <c r="E226" s="208" t="s">
        <v>1557</v>
      </c>
      <c r="F226" s="209" t="s">
        <v>1558</v>
      </c>
      <c r="G226" s="210" t="s">
        <v>617</v>
      </c>
      <c r="H226" s="211">
        <v>36</v>
      </c>
      <c r="I226" s="212"/>
      <c r="J226" s="213">
        <f>ROUND(I226*H226,2)</f>
        <v>0</v>
      </c>
      <c r="K226" s="209" t="s">
        <v>153</v>
      </c>
      <c r="L226" s="47"/>
      <c r="M226" s="214" t="s">
        <v>32</v>
      </c>
      <c r="N226" s="215" t="s">
        <v>53</v>
      </c>
      <c r="O226" s="87"/>
      <c r="P226" s="216">
        <f>O226*H226</f>
        <v>0</v>
      </c>
      <c r="Q226" s="216">
        <v>0.00093000000000000005</v>
      </c>
      <c r="R226" s="216">
        <f>Q226*H226</f>
        <v>0.033480000000000003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554</v>
      </c>
      <c r="AT226" s="218" t="s">
        <v>149</v>
      </c>
      <c r="AU226" s="218" t="s">
        <v>21</v>
      </c>
      <c r="AY226" s="19" t="s">
        <v>147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90</v>
      </c>
      <c r="BK226" s="219">
        <f>ROUND(I226*H226,2)</f>
        <v>0</v>
      </c>
      <c r="BL226" s="19" t="s">
        <v>554</v>
      </c>
      <c r="BM226" s="218" t="s">
        <v>1559</v>
      </c>
    </row>
    <row r="227" s="2" customFormat="1">
      <c r="A227" s="41"/>
      <c r="B227" s="42"/>
      <c r="C227" s="43"/>
      <c r="D227" s="220" t="s">
        <v>156</v>
      </c>
      <c r="E227" s="43"/>
      <c r="F227" s="221" t="s">
        <v>1560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9" t="s">
        <v>156</v>
      </c>
      <c r="AU227" s="19" t="s">
        <v>21</v>
      </c>
    </row>
    <row r="228" s="2" customFormat="1" ht="16.5" customHeight="1">
      <c r="A228" s="41"/>
      <c r="B228" s="42"/>
      <c r="C228" s="207" t="s">
        <v>365</v>
      </c>
      <c r="D228" s="207" t="s">
        <v>149</v>
      </c>
      <c r="E228" s="208" t="s">
        <v>1374</v>
      </c>
      <c r="F228" s="209" t="s">
        <v>1375</v>
      </c>
      <c r="G228" s="210" t="s">
        <v>206</v>
      </c>
      <c r="H228" s="211">
        <v>62</v>
      </c>
      <c r="I228" s="212"/>
      <c r="J228" s="213">
        <f>ROUND(I228*H228,2)</f>
        <v>0</v>
      </c>
      <c r="K228" s="209" t="s">
        <v>153</v>
      </c>
      <c r="L228" s="47"/>
      <c r="M228" s="214" t="s">
        <v>32</v>
      </c>
      <c r="N228" s="215" t="s">
        <v>53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554</v>
      </c>
      <c r="AT228" s="218" t="s">
        <v>149</v>
      </c>
      <c r="AU228" s="218" t="s">
        <v>21</v>
      </c>
      <c r="AY228" s="19" t="s">
        <v>147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90</v>
      </c>
      <c r="BK228" s="219">
        <f>ROUND(I228*H228,2)</f>
        <v>0</v>
      </c>
      <c r="BL228" s="19" t="s">
        <v>554</v>
      </c>
      <c r="BM228" s="218" t="s">
        <v>1376</v>
      </c>
    </row>
    <row r="229" s="2" customFormat="1">
      <c r="A229" s="41"/>
      <c r="B229" s="42"/>
      <c r="C229" s="43"/>
      <c r="D229" s="220" t="s">
        <v>156</v>
      </c>
      <c r="E229" s="43"/>
      <c r="F229" s="221" t="s">
        <v>1377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156</v>
      </c>
      <c r="AU229" s="19" t="s">
        <v>21</v>
      </c>
    </row>
    <row r="230" s="2" customFormat="1" ht="21.75" customHeight="1">
      <c r="A230" s="41"/>
      <c r="B230" s="42"/>
      <c r="C230" s="207" t="s">
        <v>376</v>
      </c>
      <c r="D230" s="207" t="s">
        <v>149</v>
      </c>
      <c r="E230" s="208" t="s">
        <v>1561</v>
      </c>
      <c r="F230" s="209" t="s">
        <v>1562</v>
      </c>
      <c r="G230" s="210" t="s">
        <v>617</v>
      </c>
      <c r="H230" s="211">
        <v>1</v>
      </c>
      <c r="I230" s="212"/>
      <c r="J230" s="213">
        <f>ROUND(I230*H230,2)</f>
        <v>0</v>
      </c>
      <c r="K230" s="209" t="s">
        <v>32</v>
      </c>
      <c r="L230" s="47"/>
      <c r="M230" s="214" t="s">
        <v>32</v>
      </c>
      <c r="N230" s="215" t="s">
        <v>53</v>
      </c>
      <c r="O230" s="87"/>
      <c r="P230" s="216">
        <f>O230*H230</f>
        <v>0</v>
      </c>
      <c r="Q230" s="216">
        <v>0.01106</v>
      </c>
      <c r="R230" s="216">
        <f>Q230*H230</f>
        <v>0.01106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554</v>
      </c>
      <c r="AT230" s="218" t="s">
        <v>149</v>
      </c>
      <c r="AU230" s="218" t="s">
        <v>21</v>
      </c>
      <c r="AY230" s="19" t="s">
        <v>147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90</v>
      </c>
      <c r="BK230" s="219">
        <f>ROUND(I230*H230,2)</f>
        <v>0</v>
      </c>
      <c r="BL230" s="19" t="s">
        <v>554</v>
      </c>
      <c r="BM230" s="218" t="s">
        <v>1563</v>
      </c>
    </row>
    <row r="231" s="2" customFormat="1" ht="16.5" customHeight="1">
      <c r="A231" s="41"/>
      <c r="B231" s="42"/>
      <c r="C231" s="207" t="s">
        <v>383</v>
      </c>
      <c r="D231" s="207" t="s">
        <v>149</v>
      </c>
      <c r="E231" s="208" t="s">
        <v>1564</v>
      </c>
      <c r="F231" s="209" t="s">
        <v>1565</v>
      </c>
      <c r="G231" s="210" t="s">
        <v>206</v>
      </c>
      <c r="H231" s="211">
        <v>24</v>
      </c>
      <c r="I231" s="212"/>
      <c r="J231" s="213">
        <f>ROUND(I231*H231,2)</f>
        <v>0</v>
      </c>
      <c r="K231" s="209" t="s">
        <v>153</v>
      </c>
      <c r="L231" s="47"/>
      <c r="M231" s="214" t="s">
        <v>32</v>
      </c>
      <c r="N231" s="215" t="s">
        <v>53</v>
      </c>
      <c r="O231" s="87"/>
      <c r="P231" s="216">
        <f>O231*H231</f>
        <v>0</v>
      </c>
      <c r="Q231" s="216">
        <v>0.0066699999999999997</v>
      </c>
      <c r="R231" s="216">
        <f>Q231*H231</f>
        <v>0.16008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554</v>
      </c>
      <c r="AT231" s="218" t="s">
        <v>149</v>
      </c>
      <c r="AU231" s="218" t="s">
        <v>21</v>
      </c>
      <c r="AY231" s="19" t="s">
        <v>147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90</v>
      </c>
      <c r="BK231" s="219">
        <f>ROUND(I231*H231,2)</f>
        <v>0</v>
      </c>
      <c r="BL231" s="19" t="s">
        <v>554</v>
      </c>
      <c r="BM231" s="218" t="s">
        <v>1566</v>
      </c>
    </row>
    <row r="232" s="2" customFormat="1">
      <c r="A232" s="41"/>
      <c r="B232" s="42"/>
      <c r="C232" s="43"/>
      <c r="D232" s="220" t="s">
        <v>156</v>
      </c>
      <c r="E232" s="43"/>
      <c r="F232" s="221" t="s">
        <v>1567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9" t="s">
        <v>156</v>
      </c>
      <c r="AU232" s="19" t="s">
        <v>21</v>
      </c>
    </row>
    <row r="233" s="2" customFormat="1" ht="16.5" customHeight="1">
      <c r="A233" s="41"/>
      <c r="B233" s="42"/>
      <c r="C233" s="258" t="s">
        <v>389</v>
      </c>
      <c r="D233" s="258" t="s">
        <v>296</v>
      </c>
      <c r="E233" s="259" t="s">
        <v>1568</v>
      </c>
      <c r="F233" s="260" t="s">
        <v>1569</v>
      </c>
      <c r="G233" s="261" t="s">
        <v>617</v>
      </c>
      <c r="H233" s="262">
        <v>2</v>
      </c>
      <c r="I233" s="263"/>
      <c r="J233" s="264">
        <f>ROUND(I233*H233,2)</f>
        <v>0</v>
      </c>
      <c r="K233" s="260" t="s">
        <v>32</v>
      </c>
      <c r="L233" s="265"/>
      <c r="M233" s="266" t="s">
        <v>32</v>
      </c>
      <c r="N233" s="267" t="s">
        <v>53</v>
      </c>
      <c r="O233" s="87"/>
      <c r="P233" s="216">
        <f>O233*H233</f>
        <v>0</v>
      </c>
      <c r="Q233" s="216">
        <v>0.0031199999999999999</v>
      </c>
      <c r="R233" s="216">
        <f>Q233*H233</f>
        <v>0.0062399999999999999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1415</v>
      </c>
      <c r="AT233" s="218" t="s">
        <v>296</v>
      </c>
      <c r="AU233" s="218" t="s">
        <v>21</v>
      </c>
      <c r="AY233" s="19" t="s">
        <v>147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90</v>
      </c>
      <c r="BK233" s="219">
        <f>ROUND(I233*H233,2)</f>
        <v>0</v>
      </c>
      <c r="BL233" s="19" t="s">
        <v>554</v>
      </c>
      <c r="BM233" s="218" t="s">
        <v>1570</v>
      </c>
    </row>
    <row r="234" s="2" customFormat="1" ht="16.5" customHeight="1">
      <c r="A234" s="41"/>
      <c r="B234" s="42"/>
      <c r="C234" s="207" t="s">
        <v>403</v>
      </c>
      <c r="D234" s="207" t="s">
        <v>149</v>
      </c>
      <c r="E234" s="208" t="s">
        <v>1571</v>
      </c>
      <c r="F234" s="209" t="s">
        <v>1572</v>
      </c>
      <c r="G234" s="210" t="s">
        <v>617</v>
      </c>
      <c r="H234" s="211">
        <v>2</v>
      </c>
      <c r="I234" s="212"/>
      <c r="J234" s="213">
        <f>ROUND(I234*H234,2)</f>
        <v>0</v>
      </c>
      <c r="K234" s="209" t="s">
        <v>32</v>
      </c>
      <c r="L234" s="47"/>
      <c r="M234" s="214" t="s">
        <v>32</v>
      </c>
      <c r="N234" s="215" t="s">
        <v>53</v>
      </c>
      <c r="O234" s="87"/>
      <c r="P234" s="216">
        <f>O234*H234</f>
        <v>0</v>
      </c>
      <c r="Q234" s="216">
        <v>0.0036700000000000001</v>
      </c>
      <c r="R234" s="216">
        <f>Q234*H234</f>
        <v>0.0073400000000000002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554</v>
      </c>
      <c r="AT234" s="218" t="s">
        <v>149</v>
      </c>
      <c r="AU234" s="218" t="s">
        <v>21</v>
      </c>
      <c r="AY234" s="19" t="s">
        <v>147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90</v>
      </c>
      <c r="BK234" s="219">
        <f>ROUND(I234*H234,2)</f>
        <v>0</v>
      </c>
      <c r="BL234" s="19" t="s">
        <v>554</v>
      </c>
      <c r="BM234" s="218" t="s">
        <v>1387</v>
      </c>
    </row>
    <row r="235" s="2" customFormat="1" ht="16.5" customHeight="1">
      <c r="A235" s="41"/>
      <c r="B235" s="42"/>
      <c r="C235" s="207" t="s">
        <v>413</v>
      </c>
      <c r="D235" s="207" t="s">
        <v>149</v>
      </c>
      <c r="E235" s="208" t="s">
        <v>1573</v>
      </c>
      <c r="F235" s="209" t="s">
        <v>1574</v>
      </c>
      <c r="G235" s="210" t="s">
        <v>617</v>
      </c>
      <c r="H235" s="211">
        <v>2</v>
      </c>
      <c r="I235" s="212"/>
      <c r="J235" s="213">
        <f>ROUND(I235*H235,2)</f>
        <v>0</v>
      </c>
      <c r="K235" s="209" t="s">
        <v>32</v>
      </c>
      <c r="L235" s="47"/>
      <c r="M235" s="214" t="s">
        <v>32</v>
      </c>
      <c r="N235" s="215" t="s">
        <v>53</v>
      </c>
      <c r="O235" s="87"/>
      <c r="P235" s="216">
        <f>O235*H235</f>
        <v>0</v>
      </c>
      <c r="Q235" s="216">
        <v>0.0036700000000000001</v>
      </c>
      <c r="R235" s="216">
        <f>Q235*H235</f>
        <v>0.0073400000000000002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554</v>
      </c>
      <c r="AT235" s="218" t="s">
        <v>149</v>
      </c>
      <c r="AU235" s="218" t="s">
        <v>21</v>
      </c>
      <c r="AY235" s="19" t="s">
        <v>147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90</v>
      </c>
      <c r="BK235" s="219">
        <f>ROUND(I235*H235,2)</f>
        <v>0</v>
      </c>
      <c r="BL235" s="19" t="s">
        <v>554</v>
      </c>
      <c r="BM235" s="218" t="s">
        <v>1391</v>
      </c>
    </row>
    <row r="236" s="2" customFormat="1" ht="16.5" customHeight="1">
      <c r="A236" s="41"/>
      <c r="B236" s="42"/>
      <c r="C236" s="207" t="s">
        <v>420</v>
      </c>
      <c r="D236" s="207" t="s">
        <v>149</v>
      </c>
      <c r="E236" s="208" t="s">
        <v>1575</v>
      </c>
      <c r="F236" s="209" t="s">
        <v>1576</v>
      </c>
      <c r="G236" s="210" t="s">
        <v>617</v>
      </c>
      <c r="H236" s="211">
        <v>2</v>
      </c>
      <c r="I236" s="212"/>
      <c r="J236" s="213">
        <f>ROUND(I236*H236,2)</f>
        <v>0</v>
      </c>
      <c r="K236" s="209" t="s">
        <v>32</v>
      </c>
      <c r="L236" s="47"/>
      <c r="M236" s="214" t="s">
        <v>32</v>
      </c>
      <c r="N236" s="215" t="s">
        <v>53</v>
      </c>
      <c r="O236" s="87"/>
      <c r="P236" s="216">
        <f>O236*H236</f>
        <v>0</v>
      </c>
      <c r="Q236" s="216">
        <v>0.00032000000000000003</v>
      </c>
      <c r="R236" s="216">
        <f>Q236*H236</f>
        <v>0.00064000000000000005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554</v>
      </c>
      <c r="AT236" s="218" t="s">
        <v>149</v>
      </c>
      <c r="AU236" s="218" t="s">
        <v>21</v>
      </c>
      <c r="AY236" s="19" t="s">
        <v>147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90</v>
      </c>
      <c r="BK236" s="219">
        <f>ROUND(I236*H236,2)</f>
        <v>0</v>
      </c>
      <c r="BL236" s="19" t="s">
        <v>554</v>
      </c>
      <c r="BM236" s="218" t="s">
        <v>1394</v>
      </c>
    </row>
    <row r="237" s="2" customFormat="1" ht="16.5" customHeight="1">
      <c r="A237" s="41"/>
      <c r="B237" s="42"/>
      <c r="C237" s="258" t="s">
        <v>29</v>
      </c>
      <c r="D237" s="258" t="s">
        <v>296</v>
      </c>
      <c r="E237" s="259" t="s">
        <v>1396</v>
      </c>
      <c r="F237" s="260" t="s">
        <v>1577</v>
      </c>
      <c r="G237" s="261" t="s">
        <v>789</v>
      </c>
      <c r="H237" s="262">
        <v>4</v>
      </c>
      <c r="I237" s="263"/>
      <c r="J237" s="264">
        <f>ROUND(I237*H237,2)</f>
        <v>0</v>
      </c>
      <c r="K237" s="260" t="s">
        <v>32</v>
      </c>
      <c r="L237" s="265"/>
      <c r="M237" s="266" t="s">
        <v>32</v>
      </c>
      <c r="N237" s="267" t="s">
        <v>53</v>
      </c>
      <c r="O237" s="87"/>
      <c r="P237" s="216">
        <f>O237*H237</f>
        <v>0</v>
      </c>
      <c r="Q237" s="216">
        <v>0.001</v>
      </c>
      <c r="R237" s="216">
        <f>Q237*H237</f>
        <v>0.0040000000000000001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887</v>
      </c>
      <c r="AT237" s="218" t="s">
        <v>296</v>
      </c>
      <c r="AU237" s="218" t="s">
        <v>21</v>
      </c>
      <c r="AY237" s="19" t="s">
        <v>147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90</v>
      </c>
      <c r="BK237" s="219">
        <f>ROUND(I237*H237,2)</f>
        <v>0</v>
      </c>
      <c r="BL237" s="19" t="s">
        <v>887</v>
      </c>
      <c r="BM237" s="218" t="s">
        <v>1398</v>
      </c>
    </row>
    <row r="238" s="2" customFormat="1" ht="16.5" customHeight="1">
      <c r="A238" s="41"/>
      <c r="B238" s="42"/>
      <c r="C238" s="258" t="s">
        <v>432</v>
      </c>
      <c r="D238" s="258" t="s">
        <v>296</v>
      </c>
      <c r="E238" s="259" t="s">
        <v>1399</v>
      </c>
      <c r="F238" s="260" t="s">
        <v>1578</v>
      </c>
      <c r="G238" s="261" t="s">
        <v>789</v>
      </c>
      <c r="H238" s="262">
        <v>4</v>
      </c>
      <c r="I238" s="263"/>
      <c r="J238" s="264">
        <f>ROUND(I238*H238,2)</f>
        <v>0</v>
      </c>
      <c r="K238" s="260" t="s">
        <v>32</v>
      </c>
      <c r="L238" s="265"/>
      <c r="M238" s="266" t="s">
        <v>32</v>
      </c>
      <c r="N238" s="267" t="s">
        <v>53</v>
      </c>
      <c r="O238" s="87"/>
      <c r="P238" s="216">
        <f>O238*H238</f>
        <v>0</v>
      </c>
      <c r="Q238" s="216">
        <v>0.001</v>
      </c>
      <c r="R238" s="216">
        <f>Q238*H238</f>
        <v>0.0040000000000000001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887</v>
      </c>
      <c r="AT238" s="218" t="s">
        <v>296</v>
      </c>
      <c r="AU238" s="218" t="s">
        <v>21</v>
      </c>
      <c r="AY238" s="19" t="s">
        <v>147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90</v>
      </c>
      <c r="BK238" s="219">
        <f>ROUND(I238*H238,2)</f>
        <v>0</v>
      </c>
      <c r="BL238" s="19" t="s">
        <v>887</v>
      </c>
      <c r="BM238" s="218" t="s">
        <v>1401</v>
      </c>
    </row>
    <row r="239" s="2" customFormat="1" ht="16.5" customHeight="1">
      <c r="A239" s="41"/>
      <c r="B239" s="42"/>
      <c r="C239" s="207" t="s">
        <v>438</v>
      </c>
      <c r="D239" s="207" t="s">
        <v>149</v>
      </c>
      <c r="E239" s="208" t="s">
        <v>1579</v>
      </c>
      <c r="F239" s="209" t="s">
        <v>1580</v>
      </c>
      <c r="G239" s="210" t="s">
        <v>206</v>
      </c>
      <c r="H239" s="211">
        <v>24</v>
      </c>
      <c r="I239" s="212"/>
      <c r="J239" s="213">
        <f>ROUND(I239*H239,2)</f>
        <v>0</v>
      </c>
      <c r="K239" s="209" t="s">
        <v>32</v>
      </c>
      <c r="L239" s="47"/>
      <c r="M239" s="214" t="s">
        <v>32</v>
      </c>
      <c r="N239" s="215" t="s">
        <v>53</v>
      </c>
      <c r="O239" s="87"/>
      <c r="P239" s="216">
        <f>O239*H239</f>
        <v>0</v>
      </c>
      <c r="Q239" s="216">
        <v>0.00046000000000000001</v>
      </c>
      <c r="R239" s="216">
        <f>Q239*H239</f>
        <v>0.011040000000000001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554</v>
      </c>
      <c r="AT239" s="218" t="s">
        <v>149</v>
      </c>
      <c r="AU239" s="218" t="s">
        <v>21</v>
      </c>
      <c r="AY239" s="19" t="s">
        <v>147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90</v>
      </c>
      <c r="BK239" s="219">
        <f>ROUND(I239*H239,2)</f>
        <v>0</v>
      </c>
      <c r="BL239" s="19" t="s">
        <v>554</v>
      </c>
      <c r="BM239" s="218" t="s">
        <v>1404</v>
      </c>
    </row>
    <row r="240" s="2" customFormat="1" ht="16.5" customHeight="1">
      <c r="A240" s="41"/>
      <c r="B240" s="42"/>
      <c r="C240" s="258" t="s">
        <v>443</v>
      </c>
      <c r="D240" s="258" t="s">
        <v>296</v>
      </c>
      <c r="E240" s="259" t="s">
        <v>1413</v>
      </c>
      <c r="F240" s="260" t="s">
        <v>1581</v>
      </c>
      <c r="G240" s="261" t="s">
        <v>206</v>
      </c>
      <c r="H240" s="262">
        <v>24.239999999999998</v>
      </c>
      <c r="I240" s="263"/>
      <c r="J240" s="264">
        <f>ROUND(I240*H240,2)</f>
        <v>0</v>
      </c>
      <c r="K240" s="260" t="s">
        <v>32</v>
      </c>
      <c r="L240" s="265"/>
      <c r="M240" s="266" t="s">
        <v>32</v>
      </c>
      <c r="N240" s="267" t="s">
        <v>53</v>
      </c>
      <c r="O240" s="87"/>
      <c r="P240" s="216">
        <f>O240*H240</f>
        <v>0</v>
      </c>
      <c r="Q240" s="216">
        <v>0.062399999999999997</v>
      </c>
      <c r="R240" s="216">
        <f>Q240*H240</f>
        <v>1.5125759999999999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887</v>
      </c>
      <c r="AT240" s="218" t="s">
        <v>296</v>
      </c>
      <c r="AU240" s="218" t="s">
        <v>21</v>
      </c>
      <c r="AY240" s="19" t="s">
        <v>147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90</v>
      </c>
      <c r="BK240" s="219">
        <f>ROUND(I240*H240,2)</f>
        <v>0</v>
      </c>
      <c r="BL240" s="19" t="s">
        <v>887</v>
      </c>
      <c r="BM240" s="218" t="s">
        <v>1408</v>
      </c>
    </row>
    <row r="241" s="2" customFormat="1" ht="16.5" customHeight="1">
      <c r="A241" s="41"/>
      <c r="B241" s="42"/>
      <c r="C241" s="207" t="s">
        <v>450</v>
      </c>
      <c r="D241" s="207" t="s">
        <v>149</v>
      </c>
      <c r="E241" s="208" t="s">
        <v>1582</v>
      </c>
      <c r="F241" s="209" t="s">
        <v>1583</v>
      </c>
      <c r="G241" s="210" t="s">
        <v>206</v>
      </c>
      <c r="H241" s="211">
        <v>60</v>
      </c>
      <c r="I241" s="212"/>
      <c r="J241" s="213">
        <f>ROUND(I241*H241,2)</f>
        <v>0</v>
      </c>
      <c r="K241" s="209" t="s">
        <v>32</v>
      </c>
      <c r="L241" s="47"/>
      <c r="M241" s="214" t="s">
        <v>32</v>
      </c>
      <c r="N241" s="215" t="s">
        <v>53</v>
      </c>
      <c r="O241" s="87"/>
      <c r="P241" s="216">
        <f>O241*H241</f>
        <v>0</v>
      </c>
      <c r="Q241" s="216">
        <v>0.00085999999999999998</v>
      </c>
      <c r="R241" s="216">
        <f>Q241*H241</f>
        <v>0.0516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554</v>
      </c>
      <c r="AT241" s="218" t="s">
        <v>149</v>
      </c>
      <c r="AU241" s="218" t="s">
        <v>21</v>
      </c>
      <c r="AY241" s="19" t="s">
        <v>147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9" t="s">
        <v>90</v>
      </c>
      <c r="BK241" s="219">
        <f>ROUND(I241*H241,2)</f>
        <v>0</v>
      </c>
      <c r="BL241" s="19" t="s">
        <v>554</v>
      </c>
      <c r="BM241" s="218" t="s">
        <v>1411</v>
      </c>
    </row>
    <row r="242" s="2" customFormat="1" ht="16.5" customHeight="1">
      <c r="A242" s="41"/>
      <c r="B242" s="42"/>
      <c r="C242" s="258" t="s">
        <v>454</v>
      </c>
      <c r="D242" s="258" t="s">
        <v>296</v>
      </c>
      <c r="E242" s="259" t="s">
        <v>1584</v>
      </c>
      <c r="F242" s="260" t="s">
        <v>1585</v>
      </c>
      <c r="G242" s="261" t="s">
        <v>206</v>
      </c>
      <c r="H242" s="262">
        <v>60.600000000000001</v>
      </c>
      <c r="I242" s="263"/>
      <c r="J242" s="264">
        <f>ROUND(I242*H242,2)</f>
        <v>0</v>
      </c>
      <c r="K242" s="260" t="s">
        <v>32</v>
      </c>
      <c r="L242" s="265"/>
      <c r="M242" s="266" t="s">
        <v>32</v>
      </c>
      <c r="N242" s="267" t="s">
        <v>53</v>
      </c>
      <c r="O242" s="87"/>
      <c r="P242" s="216">
        <f>O242*H242</f>
        <v>0</v>
      </c>
      <c r="Q242" s="216">
        <v>0.062399999999999997</v>
      </c>
      <c r="R242" s="216">
        <f>Q242*H242</f>
        <v>3.7814399999999999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1415</v>
      </c>
      <c r="AT242" s="218" t="s">
        <v>296</v>
      </c>
      <c r="AU242" s="218" t="s">
        <v>21</v>
      </c>
      <c r="AY242" s="19" t="s">
        <v>147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90</v>
      </c>
      <c r="BK242" s="219">
        <f>ROUND(I242*H242,2)</f>
        <v>0</v>
      </c>
      <c r="BL242" s="19" t="s">
        <v>554</v>
      </c>
      <c r="BM242" s="218" t="s">
        <v>1416</v>
      </c>
    </row>
    <row r="243" s="2" customFormat="1" ht="16.5" customHeight="1">
      <c r="A243" s="41"/>
      <c r="B243" s="42"/>
      <c r="C243" s="207" t="s">
        <v>460</v>
      </c>
      <c r="D243" s="207" t="s">
        <v>149</v>
      </c>
      <c r="E243" s="208" t="s">
        <v>1586</v>
      </c>
      <c r="F243" s="209" t="s">
        <v>1587</v>
      </c>
      <c r="G243" s="210" t="s">
        <v>617</v>
      </c>
      <c r="H243" s="211">
        <v>3</v>
      </c>
      <c r="I243" s="212"/>
      <c r="J243" s="213">
        <f>ROUND(I243*H243,2)</f>
        <v>0</v>
      </c>
      <c r="K243" s="209" t="s">
        <v>153</v>
      </c>
      <c r="L243" s="47"/>
      <c r="M243" s="214" t="s">
        <v>32</v>
      </c>
      <c r="N243" s="215" t="s">
        <v>53</v>
      </c>
      <c r="O243" s="87"/>
      <c r="P243" s="216">
        <f>O243*H243</f>
        <v>0</v>
      </c>
      <c r="Q243" s="216">
        <v>0.0026199999999999999</v>
      </c>
      <c r="R243" s="216">
        <f>Q243*H243</f>
        <v>0.0078599999999999989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554</v>
      </c>
      <c r="AT243" s="218" t="s">
        <v>149</v>
      </c>
      <c r="AU243" s="218" t="s">
        <v>21</v>
      </c>
      <c r="AY243" s="19" t="s">
        <v>147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9" t="s">
        <v>90</v>
      </c>
      <c r="BK243" s="219">
        <f>ROUND(I243*H243,2)</f>
        <v>0</v>
      </c>
      <c r="BL243" s="19" t="s">
        <v>554</v>
      </c>
      <c r="BM243" s="218" t="s">
        <v>1588</v>
      </c>
    </row>
    <row r="244" s="2" customFormat="1">
      <c r="A244" s="41"/>
      <c r="B244" s="42"/>
      <c r="C244" s="43"/>
      <c r="D244" s="220" t="s">
        <v>156</v>
      </c>
      <c r="E244" s="43"/>
      <c r="F244" s="221" t="s">
        <v>1589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156</v>
      </c>
      <c r="AU244" s="19" t="s">
        <v>21</v>
      </c>
    </row>
    <row r="245" s="2" customFormat="1" ht="16.5" customHeight="1">
      <c r="A245" s="41"/>
      <c r="B245" s="42"/>
      <c r="C245" s="258" t="s">
        <v>466</v>
      </c>
      <c r="D245" s="258" t="s">
        <v>296</v>
      </c>
      <c r="E245" s="259" t="s">
        <v>1590</v>
      </c>
      <c r="F245" s="260" t="s">
        <v>1591</v>
      </c>
      <c r="G245" s="261" t="s">
        <v>617</v>
      </c>
      <c r="H245" s="262">
        <v>3</v>
      </c>
      <c r="I245" s="263"/>
      <c r="J245" s="264">
        <f>ROUND(I245*H245,2)</f>
        <v>0</v>
      </c>
      <c r="K245" s="260" t="s">
        <v>32</v>
      </c>
      <c r="L245" s="265"/>
      <c r="M245" s="266" t="s">
        <v>32</v>
      </c>
      <c r="N245" s="267" t="s">
        <v>53</v>
      </c>
      <c r="O245" s="87"/>
      <c r="P245" s="216">
        <f>O245*H245</f>
        <v>0</v>
      </c>
      <c r="Q245" s="216">
        <v>0.0092999999999999992</v>
      </c>
      <c r="R245" s="216">
        <f>Q245*H245</f>
        <v>0.027899999999999998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1415</v>
      </c>
      <c r="AT245" s="218" t="s">
        <v>296</v>
      </c>
      <c r="AU245" s="218" t="s">
        <v>21</v>
      </c>
      <c r="AY245" s="19" t="s">
        <v>147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90</v>
      </c>
      <c r="BK245" s="219">
        <f>ROUND(I245*H245,2)</f>
        <v>0</v>
      </c>
      <c r="BL245" s="19" t="s">
        <v>554</v>
      </c>
      <c r="BM245" s="218" t="s">
        <v>1592</v>
      </c>
    </row>
    <row r="246" s="2" customFormat="1" ht="16.5" customHeight="1">
      <c r="A246" s="41"/>
      <c r="B246" s="42"/>
      <c r="C246" s="207" t="s">
        <v>472</v>
      </c>
      <c r="D246" s="207" t="s">
        <v>149</v>
      </c>
      <c r="E246" s="208" t="s">
        <v>1593</v>
      </c>
      <c r="F246" s="209" t="s">
        <v>1594</v>
      </c>
      <c r="G246" s="210" t="s">
        <v>617</v>
      </c>
      <c r="H246" s="211">
        <v>4</v>
      </c>
      <c r="I246" s="212"/>
      <c r="J246" s="213">
        <f>ROUND(I246*H246,2)</f>
        <v>0</v>
      </c>
      <c r="K246" s="209" t="s">
        <v>153</v>
      </c>
      <c r="L246" s="47"/>
      <c r="M246" s="214" t="s">
        <v>32</v>
      </c>
      <c r="N246" s="215" t="s">
        <v>53</v>
      </c>
      <c r="O246" s="87"/>
      <c r="P246" s="216">
        <f>O246*H246</f>
        <v>0</v>
      </c>
      <c r="Q246" s="216">
        <v>0.0033800000000000002</v>
      </c>
      <c r="R246" s="216">
        <f>Q246*H246</f>
        <v>0.013520000000000001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554</v>
      </c>
      <c r="AT246" s="218" t="s">
        <v>149</v>
      </c>
      <c r="AU246" s="218" t="s">
        <v>21</v>
      </c>
      <c r="AY246" s="19" t="s">
        <v>147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90</v>
      </c>
      <c r="BK246" s="219">
        <f>ROUND(I246*H246,2)</f>
        <v>0</v>
      </c>
      <c r="BL246" s="19" t="s">
        <v>554</v>
      </c>
      <c r="BM246" s="218" t="s">
        <v>1595</v>
      </c>
    </row>
    <row r="247" s="2" customFormat="1">
      <c r="A247" s="41"/>
      <c r="B247" s="42"/>
      <c r="C247" s="43"/>
      <c r="D247" s="220" t="s">
        <v>156</v>
      </c>
      <c r="E247" s="43"/>
      <c r="F247" s="221" t="s">
        <v>1596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156</v>
      </c>
      <c r="AU247" s="19" t="s">
        <v>21</v>
      </c>
    </row>
    <row r="248" s="2" customFormat="1" ht="16.5" customHeight="1">
      <c r="A248" s="41"/>
      <c r="B248" s="42"/>
      <c r="C248" s="258" t="s">
        <v>479</v>
      </c>
      <c r="D248" s="258" t="s">
        <v>296</v>
      </c>
      <c r="E248" s="259" t="s">
        <v>1597</v>
      </c>
      <c r="F248" s="260" t="s">
        <v>1598</v>
      </c>
      <c r="G248" s="261" t="s">
        <v>617</v>
      </c>
      <c r="H248" s="262">
        <v>2</v>
      </c>
      <c r="I248" s="263"/>
      <c r="J248" s="264">
        <f>ROUND(I248*H248,2)</f>
        <v>0</v>
      </c>
      <c r="K248" s="260" t="s">
        <v>32</v>
      </c>
      <c r="L248" s="265"/>
      <c r="M248" s="266" t="s">
        <v>32</v>
      </c>
      <c r="N248" s="267" t="s">
        <v>53</v>
      </c>
      <c r="O248" s="87"/>
      <c r="P248" s="216">
        <f>O248*H248</f>
        <v>0</v>
      </c>
      <c r="Q248" s="216">
        <v>0.0092999999999999992</v>
      </c>
      <c r="R248" s="216">
        <f>Q248*H248</f>
        <v>0.018599999999999998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1415</v>
      </c>
      <c r="AT248" s="218" t="s">
        <v>296</v>
      </c>
      <c r="AU248" s="218" t="s">
        <v>21</v>
      </c>
      <c r="AY248" s="19" t="s">
        <v>147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9" t="s">
        <v>90</v>
      </c>
      <c r="BK248" s="219">
        <f>ROUND(I248*H248,2)</f>
        <v>0</v>
      </c>
      <c r="BL248" s="19" t="s">
        <v>554</v>
      </c>
      <c r="BM248" s="218" t="s">
        <v>1599</v>
      </c>
    </row>
    <row r="249" s="2" customFormat="1" ht="16.5" customHeight="1">
      <c r="A249" s="41"/>
      <c r="B249" s="42"/>
      <c r="C249" s="258" t="s">
        <v>486</v>
      </c>
      <c r="D249" s="258" t="s">
        <v>296</v>
      </c>
      <c r="E249" s="259" t="s">
        <v>1600</v>
      </c>
      <c r="F249" s="260" t="s">
        <v>1601</v>
      </c>
      <c r="G249" s="261" t="s">
        <v>617</v>
      </c>
      <c r="H249" s="262">
        <v>2</v>
      </c>
      <c r="I249" s="263"/>
      <c r="J249" s="264">
        <f>ROUND(I249*H249,2)</f>
        <v>0</v>
      </c>
      <c r="K249" s="260" t="s">
        <v>32</v>
      </c>
      <c r="L249" s="265"/>
      <c r="M249" s="266" t="s">
        <v>32</v>
      </c>
      <c r="N249" s="267" t="s">
        <v>53</v>
      </c>
      <c r="O249" s="87"/>
      <c r="P249" s="216">
        <f>O249*H249</f>
        <v>0</v>
      </c>
      <c r="Q249" s="216">
        <v>0.0092999999999999992</v>
      </c>
      <c r="R249" s="216">
        <f>Q249*H249</f>
        <v>0.018599999999999998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1415</v>
      </c>
      <c r="AT249" s="218" t="s">
        <v>296</v>
      </c>
      <c r="AU249" s="218" t="s">
        <v>21</v>
      </c>
      <c r="AY249" s="19" t="s">
        <v>147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90</v>
      </c>
      <c r="BK249" s="219">
        <f>ROUND(I249*H249,2)</f>
        <v>0</v>
      </c>
      <c r="BL249" s="19" t="s">
        <v>554</v>
      </c>
      <c r="BM249" s="218" t="s">
        <v>1602</v>
      </c>
    </row>
    <row r="250" s="2" customFormat="1" ht="16.5" customHeight="1">
      <c r="A250" s="41"/>
      <c r="B250" s="42"/>
      <c r="C250" s="207" t="s">
        <v>493</v>
      </c>
      <c r="D250" s="207" t="s">
        <v>149</v>
      </c>
      <c r="E250" s="208" t="s">
        <v>1603</v>
      </c>
      <c r="F250" s="209" t="s">
        <v>1428</v>
      </c>
      <c r="G250" s="210" t="s">
        <v>206</v>
      </c>
      <c r="H250" s="211">
        <v>54</v>
      </c>
      <c r="I250" s="212"/>
      <c r="J250" s="213">
        <f>ROUND(I250*H250,2)</f>
        <v>0</v>
      </c>
      <c r="K250" s="209" t="s">
        <v>32</v>
      </c>
      <c r="L250" s="47"/>
      <c r="M250" s="214" t="s">
        <v>32</v>
      </c>
      <c r="N250" s="215" t="s">
        <v>53</v>
      </c>
      <c r="O250" s="87"/>
      <c r="P250" s="216">
        <f>O250*H250</f>
        <v>0</v>
      </c>
      <c r="Q250" s="216">
        <v>2.0000000000000002E-05</v>
      </c>
      <c r="R250" s="216">
        <f>Q250*H250</f>
        <v>0.00108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554</v>
      </c>
      <c r="AT250" s="218" t="s">
        <v>149</v>
      </c>
      <c r="AU250" s="218" t="s">
        <v>21</v>
      </c>
      <c r="AY250" s="19" t="s">
        <v>147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9" t="s">
        <v>90</v>
      </c>
      <c r="BK250" s="219">
        <f>ROUND(I250*H250,2)</f>
        <v>0</v>
      </c>
      <c r="BL250" s="19" t="s">
        <v>554</v>
      </c>
      <c r="BM250" s="218" t="s">
        <v>1429</v>
      </c>
    </row>
    <row r="251" s="13" customFormat="1">
      <c r="A251" s="13"/>
      <c r="B251" s="225"/>
      <c r="C251" s="226"/>
      <c r="D251" s="227" t="s">
        <v>158</v>
      </c>
      <c r="E251" s="228" t="s">
        <v>32</v>
      </c>
      <c r="F251" s="229" t="s">
        <v>498</v>
      </c>
      <c r="G251" s="226"/>
      <c r="H251" s="230">
        <v>54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158</v>
      </c>
      <c r="AU251" s="236" t="s">
        <v>21</v>
      </c>
      <c r="AV251" s="13" t="s">
        <v>21</v>
      </c>
      <c r="AW251" s="13" t="s">
        <v>41</v>
      </c>
      <c r="AX251" s="13" t="s">
        <v>82</v>
      </c>
      <c r="AY251" s="236" t="s">
        <v>147</v>
      </c>
    </row>
    <row r="252" s="15" customFormat="1">
      <c r="A252" s="15"/>
      <c r="B252" s="247"/>
      <c r="C252" s="248"/>
      <c r="D252" s="227" t="s">
        <v>158</v>
      </c>
      <c r="E252" s="249" t="s">
        <v>32</v>
      </c>
      <c r="F252" s="250" t="s">
        <v>161</v>
      </c>
      <c r="G252" s="248"/>
      <c r="H252" s="251">
        <v>54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7" t="s">
        <v>158</v>
      </c>
      <c r="AU252" s="257" t="s">
        <v>21</v>
      </c>
      <c r="AV252" s="15" t="s">
        <v>154</v>
      </c>
      <c r="AW252" s="15" t="s">
        <v>41</v>
      </c>
      <c r="AX252" s="15" t="s">
        <v>90</v>
      </c>
      <c r="AY252" s="257" t="s">
        <v>147</v>
      </c>
    </row>
    <row r="253" s="2" customFormat="1" ht="16.5" customHeight="1">
      <c r="A253" s="41"/>
      <c r="B253" s="42"/>
      <c r="C253" s="207" t="s">
        <v>498</v>
      </c>
      <c r="D253" s="207" t="s">
        <v>149</v>
      </c>
      <c r="E253" s="208" t="s">
        <v>1604</v>
      </c>
      <c r="F253" s="209" t="s">
        <v>1605</v>
      </c>
      <c r="G253" s="210" t="s">
        <v>617</v>
      </c>
      <c r="H253" s="211">
        <v>1</v>
      </c>
      <c r="I253" s="212"/>
      <c r="J253" s="213">
        <f>ROUND(I253*H253,2)</f>
        <v>0</v>
      </c>
      <c r="K253" s="209" t="s">
        <v>32</v>
      </c>
      <c r="L253" s="47"/>
      <c r="M253" s="214" t="s">
        <v>32</v>
      </c>
      <c r="N253" s="215" t="s">
        <v>53</v>
      </c>
      <c r="O253" s="87"/>
      <c r="P253" s="216">
        <f>O253*H253</f>
        <v>0</v>
      </c>
      <c r="Q253" s="216">
        <v>0.00010000000000000001</v>
      </c>
      <c r="R253" s="216">
        <f>Q253*H253</f>
        <v>0.00010000000000000001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554</v>
      </c>
      <c r="AT253" s="218" t="s">
        <v>149</v>
      </c>
      <c r="AU253" s="218" t="s">
        <v>21</v>
      </c>
      <c r="AY253" s="19" t="s">
        <v>147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9" t="s">
        <v>90</v>
      </c>
      <c r="BK253" s="219">
        <f>ROUND(I253*H253,2)</f>
        <v>0</v>
      </c>
      <c r="BL253" s="19" t="s">
        <v>554</v>
      </c>
      <c r="BM253" s="218" t="s">
        <v>1606</v>
      </c>
    </row>
    <row r="254" s="2" customFormat="1" ht="16.5" customHeight="1">
      <c r="A254" s="41"/>
      <c r="B254" s="42"/>
      <c r="C254" s="207" t="s">
        <v>504</v>
      </c>
      <c r="D254" s="207" t="s">
        <v>149</v>
      </c>
      <c r="E254" s="208" t="s">
        <v>1434</v>
      </c>
      <c r="F254" s="209" t="s">
        <v>1435</v>
      </c>
      <c r="G254" s="210" t="s">
        <v>152</v>
      </c>
      <c r="H254" s="211">
        <v>34.313000000000002</v>
      </c>
      <c r="I254" s="212"/>
      <c r="J254" s="213">
        <f>ROUND(I254*H254,2)</f>
        <v>0</v>
      </c>
      <c r="K254" s="209" t="s">
        <v>153</v>
      </c>
      <c r="L254" s="47"/>
      <c r="M254" s="214" t="s">
        <v>32</v>
      </c>
      <c r="N254" s="215" t="s">
        <v>53</v>
      </c>
      <c r="O254" s="87"/>
      <c r="P254" s="216">
        <f>O254*H254</f>
        <v>0</v>
      </c>
      <c r="Q254" s="216">
        <v>0.00079000000000000001</v>
      </c>
      <c r="R254" s="216">
        <f>Q254*H254</f>
        <v>0.027107270000000003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554</v>
      </c>
      <c r="AT254" s="218" t="s">
        <v>149</v>
      </c>
      <c r="AU254" s="218" t="s">
        <v>21</v>
      </c>
      <c r="AY254" s="19" t="s">
        <v>147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9" t="s">
        <v>90</v>
      </c>
      <c r="BK254" s="219">
        <f>ROUND(I254*H254,2)</f>
        <v>0</v>
      </c>
      <c r="BL254" s="19" t="s">
        <v>554</v>
      </c>
      <c r="BM254" s="218" t="s">
        <v>1607</v>
      </c>
    </row>
    <row r="255" s="2" customFormat="1">
      <c r="A255" s="41"/>
      <c r="B255" s="42"/>
      <c r="C255" s="43"/>
      <c r="D255" s="220" t="s">
        <v>156</v>
      </c>
      <c r="E255" s="43"/>
      <c r="F255" s="221" t="s">
        <v>1437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156</v>
      </c>
      <c r="AU255" s="19" t="s">
        <v>21</v>
      </c>
    </row>
    <row r="256" s="2" customFormat="1" ht="16.5" customHeight="1">
      <c r="A256" s="41"/>
      <c r="B256" s="42"/>
      <c r="C256" s="258" t="s">
        <v>510</v>
      </c>
      <c r="D256" s="258" t="s">
        <v>296</v>
      </c>
      <c r="E256" s="259" t="s">
        <v>1608</v>
      </c>
      <c r="F256" s="260" t="s">
        <v>1609</v>
      </c>
      <c r="G256" s="261" t="s">
        <v>617</v>
      </c>
      <c r="H256" s="262">
        <v>13</v>
      </c>
      <c r="I256" s="263"/>
      <c r="J256" s="264">
        <f>ROUND(I256*H256,2)</f>
        <v>0</v>
      </c>
      <c r="K256" s="260" t="s">
        <v>32</v>
      </c>
      <c r="L256" s="265"/>
      <c r="M256" s="266" t="s">
        <v>32</v>
      </c>
      <c r="N256" s="267" t="s">
        <v>53</v>
      </c>
      <c r="O256" s="87"/>
      <c r="P256" s="216">
        <f>O256*H256</f>
        <v>0</v>
      </c>
      <c r="Q256" s="216">
        <v>0.00080000000000000004</v>
      </c>
      <c r="R256" s="216">
        <f>Q256*H256</f>
        <v>0.010400000000000001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1415</v>
      </c>
      <c r="AT256" s="218" t="s">
        <v>296</v>
      </c>
      <c r="AU256" s="218" t="s">
        <v>21</v>
      </c>
      <c r="AY256" s="19" t="s">
        <v>147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90</v>
      </c>
      <c r="BK256" s="219">
        <f>ROUND(I256*H256,2)</f>
        <v>0</v>
      </c>
      <c r="BL256" s="19" t="s">
        <v>554</v>
      </c>
      <c r="BM256" s="218" t="s">
        <v>1610</v>
      </c>
    </row>
    <row r="257" s="2" customFormat="1" ht="16.5" customHeight="1">
      <c r="A257" s="41"/>
      <c r="B257" s="42"/>
      <c r="C257" s="258" t="s">
        <v>516</v>
      </c>
      <c r="D257" s="258" t="s">
        <v>296</v>
      </c>
      <c r="E257" s="259" t="s">
        <v>1441</v>
      </c>
      <c r="F257" s="260" t="s">
        <v>1442</v>
      </c>
      <c r="G257" s="261" t="s">
        <v>1443</v>
      </c>
      <c r="H257" s="262">
        <v>35.5</v>
      </c>
      <c r="I257" s="263"/>
      <c r="J257" s="264">
        <f>ROUND(I257*H257,2)</f>
        <v>0</v>
      </c>
      <c r="K257" s="260" t="s">
        <v>32</v>
      </c>
      <c r="L257" s="265"/>
      <c r="M257" s="266" t="s">
        <v>32</v>
      </c>
      <c r="N257" s="267" t="s">
        <v>53</v>
      </c>
      <c r="O257" s="87"/>
      <c r="P257" s="216">
        <f>O257*H257</f>
        <v>0</v>
      </c>
      <c r="Q257" s="216">
        <v>0.00080000000000000004</v>
      </c>
      <c r="R257" s="216">
        <f>Q257*H257</f>
        <v>0.028400000000000002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1415</v>
      </c>
      <c r="AT257" s="218" t="s">
        <v>296</v>
      </c>
      <c r="AU257" s="218" t="s">
        <v>21</v>
      </c>
      <c r="AY257" s="19" t="s">
        <v>147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9" t="s">
        <v>90</v>
      </c>
      <c r="BK257" s="219">
        <f>ROUND(I257*H257,2)</f>
        <v>0</v>
      </c>
      <c r="BL257" s="19" t="s">
        <v>554</v>
      </c>
      <c r="BM257" s="218" t="s">
        <v>1611</v>
      </c>
    </row>
    <row r="258" s="2" customFormat="1" ht="16.5" customHeight="1">
      <c r="A258" s="41"/>
      <c r="B258" s="42"/>
      <c r="C258" s="207" t="s">
        <v>523</v>
      </c>
      <c r="D258" s="207" t="s">
        <v>149</v>
      </c>
      <c r="E258" s="208" t="s">
        <v>1445</v>
      </c>
      <c r="F258" s="209" t="s">
        <v>1446</v>
      </c>
      <c r="G258" s="210" t="s">
        <v>152</v>
      </c>
      <c r="H258" s="211">
        <v>34.313000000000002</v>
      </c>
      <c r="I258" s="212"/>
      <c r="J258" s="213">
        <f>ROUND(I258*H258,2)</f>
        <v>0</v>
      </c>
      <c r="K258" s="209" t="s">
        <v>153</v>
      </c>
      <c r="L258" s="47"/>
      <c r="M258" s="214" t="s">
        <v>32</v>
      </c>
      <c r="N258" s="215" t="s">
        <v>53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554</v>
      </c>
      <c r="AT258" s="218" t="s">
        <v>149</v>
      </c>
      <c r="AU258" s="218" t="s">
        <v>21</v>
      </c>
      <c r="AY258" s="19" t="s">
        <v>147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90</v>
      </c>
      <c r="BK258" s="219">
        <f>ROUND(I258*H258,2)</f>
        <v>0</v>
      </c>
      <c r="BL258" s="19" t="s">
        <v>554</v>
      </c>
      <c r="BM258" s="218" t="s">
        <v>1447</v>
      </c>
    </row>
    <row r="259" s="2" customFormat="1">
      <c r="A259" s="41"/>
      <c r="B259" s="42"/>
      <c r="C259" s="43"/>
      <c r="D259" s="220" t="s">
        <v>156</v>
      </c>
      <c r="E259" s="43"/>
      <c r="F259" s="221" t="s">
        <v>1448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156</v>
      </c>
      <c r="AU259" s="19" t="s">
        <v>21</v>
      </c>
    </row>
    <row r="260" s="13" customFormat="1">
      <c r="A260" s="13"/>
      <c r="B260" s="225"/>
      <c r="C260" s="226"/>
      <c r="D260" s="227" t="s">
        <v>158</v>
      </c>
      <c r="E260" s="228" t="s">
        <v>32</v>
      </c>
      <c r="F260" s="229" t="s">
        <v>1612</v>
      </c>
      <c r="G260" s="226"/>
      <c r="H260" s="230">
        <v>34.313000000000002</v>
      </c>
      <c r="I260" s="231"/>
      <c r="J260" s="226"/>
      <c r="K260" s="226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158</v>
      </c>
      <c r="AU260" s="236" t="s">
        <v>21</v>
      </c>
      <c r="AV260" s="13" t="s">
        <v>21</v>
      </c>
      <c r="AW260" s="13" t="s">
        <v>41</v>
      </c>
      <c r="AX260" s="13" t="s">
        <v>82</v>
      </c>
      <c r="AY260" s="236" t="s">
        <v>147</v>
      </c>
    </row>
    <row r="261" s="15" customFormat="1">
      <c r="A261" s="15"/>
      <c r="B261" s="247"/>
      <c r="C261" s="248"/>
      <c r="D261" s="227" t="s">
        <v>158</v>
      </c>
      <c r="E261" s="249" t="s">
        <v>32</v>
      </c>
      <c r="F261" s="250" t="s">
        <v>161</v>
      </c>
      <c r="G261" s="248"/>
      <c r="H261" s="251">
        <v>34.313000000000002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7" t="s">
        <v>158</v>
      </c>
      <c r="AU261" s="257" t="s">
        <v>21</v>
      </c>
      <c r="AV261" s="15" t="s">
        <v>154</v>
      </c>
      <c r="AW261" s="15" t="s">
        <v>41</v>
      </c>
      <c r="AX261" s="15" t="s">
        <v>90</v>
      </c>
      <c r="AY261" s="257" t="s">
        <v>147</v>
      </c>
    </row>
    <row r="262" s="2" customFormat="1" ht="16.5" customHeight="1">
      <c r="A262" s="41"/>
      <c r="B262" s="42"/>
      <c r="C262" s="258" t="s">
        <v>448</v>
      </c>
      <c r="D262" s="258" t="s">
        <v>296</v>
      </c>
      <c r="E262" s="259" t="s">
        <v>1449</v>
      </c>
      <c r="F262" s="260" t="s">
        <v>1450</v>
      </c>
      <c r="G262" s="261" t="s">
        <v>1443</v>
      </c>
      <c r="H262" s="262">
        <v>70.790999999999997</v>
      </c>
      <c r="I262" s="263"/>
      <c r="J262" s="264">
        <f>ROUND(I262*H262,2)</f>
        <v>0</v>
      </c>
      <c r="K262" s="260" t="s">
        <v>32</v>
      </c>
      <c r="L262" s="265"/>
      <c r="M262" s="266" t="s">
        <v>32</v>
      </c>
      <c r="N262" s="267" t="s">
        <v>53</v>
      </c>
      <c r="O262" s="87"/>
      <c r="P262" s="216">
        <f>O262*H262</f>
        <v>0</v>
      </c>
      <c r="Q262" s="216">
        <v>0.00010000000000000001</v>
      </c>
      <c r="R262" s="216">
        <f>Q262*H262</f>
        <v>0.0070790999999999996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1415</v>
      </c>
      <c r="AT262" s="218" t="s">
        <v>296</v>
      </c>
      <c r="AU262" s="218" t="s">
        <v>21</v>
      </c>
      <c r="AY262" s="19" t="s">
        <v>147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9" t="s">
        <v>90</v>
      </c>
      <c r="BK262" s="219">
        <f>ROUND(I262*H262,2)</f>
        <v>0</v>
      </c>
      <c r="BL262" s="19" t="s">
        <v>554</v>
      </c>
      <c r="BM262" s="218" t="s">
        <v>1451</v>
      </c>
    </row>
    <row r="263" s="2" customFormat="1" ht="16.5" customHeight="1">
      <c r="A263" s="41"/>
      <c r="B263" s="42"/>
      <c r="C263" s="207" t="s">
        <v>531</v>
      </c>
      <c r="D263" s="207" t="s">
        <v>149</v>
      </c>
      <c r="E263" s="208" t="s">
        <v>1445</v>
      </c>
      <c r="F263" s="209" t="s">
        <v>1446</v>
      </c>
      <c r="G263" s="210" t="s">
        <v>152</v>
      </c>
      <c r="H263" s="211">
        <v>15.834</v>
      </c>
      <c r="I263" s="212"/>
      <c r="J263" s="213">
        <f>ROUND(I263*H263,2)</f>
        <v>0</v>
      </c>
      <c r="K263" s="209" t="s">
        <v>153</v>
      </c>
      <c r="L263" s="47"/>
      <c r="M263" s="214" t="s">
        <v>32</v>
      </c>
      <c r="N263" s="215" t="s">
        <v>53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554</v>
      </c>
      <c r="AT263" s="218" t="s">
        <v>149</v>
      </c>
      <c r="AU263" s="218" t="s">
        <v>21</v>
      </c>
      <c r="AY263" s="19" t="s">
        <v>147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9" t="s">
        <v>90</v>
      </c>
      <c r="BK263" s="219">
        <f>ROUND(I263*H263,2)</f>
        <v>0</v>
      </c>
      <c r="BL263" s="19" t="s">
        <v>554</v>
      </c>
      <c r="BM263" s="218" t="s">
        <v>1452</v>
      </c>
    </row>
    <row r="264" s="2" customFormat="1">
      <c r="A264" s="41"/>
      <c r="B264" s="42"/>
      <c r="C264" s="43"/>
      <c r="D264" s="220" t="s">
        <v>156</v>
      </c>
      <c r="E264" s="43"/>
      <c r="F264" s="221" t="s">
        <v>1448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156</v>
      </c>
      <c r="AU264" s="19" t="s">
        <v>21</v>
      </c>
    </row>
    <row r="265" s="13" customFormat="1">
      <c r="A265" s="13"/>
      <c r="B265" s="225"/>
      <c r="C265" s="226"/>
      <c r="D265" s="227" t="s">
        <v>158</v>
      </c>
      <c r="E265" s="228" t="s">
        <v>32</v>
      </c>
      <c r="F265" s="229" t="s">
        <v>1613</v>
      </c>
      <c r="G265" s="226"/>
      <c r="H265" s="230">
        <v>15.834</v>
      </c>
      <c r="I265" s="231"/>
      <c r="J265" s="226"/>
      <c r="K265" s="226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158</v>
      </c>
      <c r="AU265" s="236" t="s">
        <v>21</v>
      </c>
      <c r="AV265" s="13" t="s">
        <v>21</v>
      </c>
      <c r="AW265" s="13" t="s">
        <v>41</v>
      </c>
      <c r="AX265" s="13" t="s">
        <v>82</v>
      </c>
      <c r="AY265" s="236" t="s">
        <v>147</v>
      </c>
    </row>
    <row r="266" s="15" customFormat="1">
      <c r="A266" s="15"/>
      <c r="B266" s="247"/>
      <c r="C266" s="248"/>
      <c r="D266" s="227" t="s">
        <v>158</v>
      </c>
      <c r="E266" s="249" t="s">
        <v>32</v>
      </c>
      <c r="F266" s="250" t="s">
        <v>161</v>
      </c>
      <c r="G266" s="248"/>
      <c r="H266" s="251">
        <v>15.834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7" t="s">
        <v>158</v>
      </c>
      <c r="AU266" s="257" t="s">
        <v>21</v>
      </c>
      <c r="AV266" s="15" t="s">
        <v>154</v>
      </c>
      <c r="AW266" s="15" t="s">
        <v>41</v>
      </c>
      <c r="AX266" s="15" t="s">
        <v>90</v>
      </c>
      <c r="AY266" s="257" t="s">
        <v>147</v>
      </c>
    </row>
    <row r="267" s="2" customFormat="1" ht="16.5" customHeight="1">
      <c r="A267" s="41"/>
      <c r="B267" s="42"/>
      <c r="C267" s="258" t="s">
        <v>209</v>
      </c>
      <c r="D267" s="258" t="s">
        <v>296</v>
      </c>
      <c r="E267" s="259" t="s">
        <v>1453</v>
      </c>
      <c r="F267" s="260" t="s">
        <v>1454</v>
      </c>
      <c r="G267" s="261" t="s">
        <v>1443</v>
      </c>
      <c r="H267" s="262">
        <v>15.66</v>
      </c>
      <c r="I267" s="263"/>
      <c r="J267" s="264">
        <f>ROUND(I267*H267,2)</f>
        <v>0</v>
      </c>
      <c r="K267" s="260" t="s">
        <v>32</v>
      </c>
      <c r="L267" s="265"/>
      <c r="M267" s="266" t="s">
        <v>32</v>
      </c>
      <c r="N267" s="267" t="s">
        <v>53</v>
      </c>
      <c r="O267" s="87"/>
      <c r="P267" s="216">
        <f>O267*H267</f>
        <v>0</v>
      </c>
      <c r="Q267" s="216">
        <v>0.00010000000000000001</v>
      </c>
      <c r="R267" s="216">
        <f>Q267*H267</f>
        <v>0.0015660000000000001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887</v>
      </c>
      <c r="AT267" s="218" t="s">
        <v>296</v>
      </c>
      <c r="AU267" s="218" t="s">
        <v>21</v>
      </c>
      <c r="AY267" s="19" t="s">
        <v>147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9" t="s">
        <v>90</v>
      </c>
      <c r="BK267" s="219">
        <f>ROUND(I267*H267,2)</f>
        <v>0</v>
      </c>
      <c r="BL267" s="19" t="s">
        <v>887</v>
      </c>
      <c r="BM267" s="218" t="s">
        <v>1455</v>
      </c>
    </row>
    <row r="268" s="2" customFormat="1" ht="16.5" customHeight="1">
      <c r="A268" s="41"/>
      <c r="B268" s="42"/>
      <c r="C268" s="207" t="s">
        <v>543</v>
      </c>
      <c r="D268" s="207" t="s">
        <v>149</v>
      </c>
      <c r="E268" s="208" t="s">
        <v>1456</v>
      </c>
      <c r="F268" s="209" t="s">
        <v>1457</v>
      </c>
      <c r="G268" s="210" t="s">
        <v>617</v>
      </c>
      <c r="H268" s="211">
        <v>8</v>
      </c>
      <c r="I268" s="212"/>
      <c r="J268" s="213">
        <f>ROUND(I268*H268,2)</f>
        <v>0</v>
      </c>
      <c r="K268" s="209" t="s">
        <v>153</v>
      </c>
      <c r="L268" s="47"/>
      <c r="M268" s="214" t="s">
        <v>32</v>
      </c>
      <c r="N268" s="215" t="s">
        <v>53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554</v>
      </c>
      <c r="AT268" s="218" t="s">
        <v>149</v>
      </c>
      <c r="AU268" s="218" t="s">
        <v>21</v>
      </c>
      <c r="AY268" s="19" t="s">
        <v>147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9" t="s">
        <v>90</v>
      </c>
      <c r="BK268" s="219">
        <f>ROUND(I268*H268,2)</f>
        <v>0</v>
      </c>
      <c r="BL268" s="19" t="s">
        <v>554</v>
      </c>
      <c r="BM268" s="218" t="s">
        <v>1458</v>
      </c>
    </row>
    <row r="269" s="2" customFormat="1">
      <c r="A269" s="41"/>
      <c r="B269" s="42"/>
      <c r="C269" s="43"/>
      <c r="D269" s="220" t="s">
        <v>156</v>
      </c>
      <c r="E269" s="43"/>
      <c r="F269" s="221" t="s">
        <v>1459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156</v>
      </c>
      <c r="AU269" s="19" t="s">
        <v>21</v>
      </c>
    </row>
    <row r="270" s="13" customFormat="1">
      <c r="A270" s="13"/>
      <c r="B270" s="225"/>
      <c r="C270" s="226"/>
      <c r="D270" s="227" t="s">
        <v>158</v>
      </c>
      <c r="E270" s="228" t="s">
        <v>32</v>
      </c>
      <c r="F270" s="229" t="s">
        <v>195</v>
      </c>
      <c r="G270" s="226"/>
      <c r="H270" s="230">
        <v>8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158</v>
      </c>
      <c r="AU270" s="236" t="s">
        <v>21</v>
      </c>
      <c r="AV270" s="13" t="s">
        <v>21</v>
      </c>
      <c r="AW270" s="13" t="s">
        <v>41</v>
      </c>
      <c r="AX270" s="13" t="s">
        <v>82</v>
      </c>
      <c r="AY270" s="236" t="s">
        <v>147</v>
      </c>
    </row>
    <row r="271" s="15" customFormat="1">
      <c r="A271" s="15"/>
      <c r="B271" s="247"/>
      <c r="C271" s="248"/>
      <c r="D271" s="227" t="s">
        <v>158</v>
      </c>
      <c r="E271" s="249" t="s">
        <v>32</v>
      </c>
      <c r="F271" s="250" t="s">
        <v>161</v>
      </c>
      <c r="G271" s="248"/>
      <c r="H271" s="251">
        <v>8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7" t="s">
        <v>158</v>
      </c>
      <c r="AU271" s="257" t="s">
        <v>21</v>
      </c>
      <c r="AV271" s="15" t="s">
        <v>154</v>
      </c>
      <c r="AW271" s="15" t="s">
        <v>41</v>
      </c>
      <c r="AX271" s="15" t="s">
        <v>90</v>
      </c>
      <c r="AY271" s="257" t="s">
        <v>147</v>
      </c>
    </row>
    <row r="272" s="2" customFormat="1" ht="16.5" customHeight="1">
      <c r="A272" s="41"/>
      <c r="B272" s="42"/>
      <c r="C272" s="258" t="s">
        <v>547</v>
      </c>
      <c r="D272" s="258" t="s">
        <v>296</v>
      </c>
      <c r="E272" s="259" t="s">
        <v>1460</v>
      </c>
      <c r="F272" s="260" t="s">
        <v>1461</v>
      </c>
      <c r="G272" s="261" t="s">
        <v>789</v>
      </c>
      <c r="H272" s="262">
        <v>8</v>
      </c>
      <c r="I272" s="263"/>
      <c r="J272" s="264">
        <f>ROUND(I272*H272,2)</f>
        <v>0</v>
      </c>
      <c r="K272" s="260" t="s">
        <v>32</v>
      </c>
      <c r="L272" s="265"/>
      <c r="M272" s="266" t="s">
        <v>32</v>
      </c>
      <c r="N272" s="267" t="s">
        <v>53</v>
      </c>
      <c r="O272" s="87"/>
      <c r="P272" s="216">
        <f>O272*H272</f>
        <v>0</v>
      </c>
      <c r="Q272" s="216">
        <v>0.20100000000000001</v>
      </c>
      <c r="R272" s="216">
        <f>Q272*H272</f>
        <v>1.6080000000000001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1415</v>
      </c>
      <c r="AT272" s="218" t="s">
        <v>296</v>
      </c>
      <c r="AU272" s="218" t="s">
        <v>21</v>
      </c>
      <c r="AY272" s="19" t="s">
        <v>147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90</v>
      </c>
      <c r="BK272" s="219">
        <f>ROUND(I272*H272,2)</f>
        <v>0</v>
      </c>
      <c r="BL272" s="19" t="s">
        <v>554</v>
      </c>
      <c r="BM272" s="218" t="s">
        <v>1462</v>
      </c>
    </row>
    <row r="273" s="2" customFormat="1" ht="16.5" customHeight="1">
      <c r="A273" s="41"/>
      <c r="B273" s="42"/>
      <c r="C273" s="207" t="s">
        <v>554</v>
      </c>
      <c r="D273" s="207" t="s">
        <v>149</v>
      </c>
      <c r="E273" s="208" t="s">
        <v>1463</v>
      </c>
      <c r="F273" s="209" t="s">
        <v>1464</v>
      </c>
      <c r="G273" s="210" t="s">
        <v>617</v>
      </c>
      <c r="H273" s="211">
        <v>2</v>
      </c>
      <c r="I273" s="212"/>
      <c r="J273" s="213">
        <f>ROUND(I273*H273,2)</f>
        <v>0</v>
      </c>
      <c r="K273" s="209" t="s">
        <v>153</v>
      </c>
      <c r="L273" s="47"/>
      <c r="M273" s="214" t="s">
        <v>32</v>
      </c>
      <c r="N273" s="215" t="s">
        <v>53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554</v>
      </c>
      <c r="AT273" s="218" t="s">
        <v>149</v>
      </c>
      <c r="AU273" s="218" t="s">
        <v>21</v>
      </c>
      <c r="AY273" s="19" t="s">
        <v>147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9" t="s">
        <v>90</v>
      </c>
      <c r="BK273" s="219">
        <f>ROUND(I273*H273,2)</f>
        <v>0</v>
      </c>
      <c r="BL273" s="19" t="s">
        <v>554</v>
      </c>
      <c r="BM273" s="218" t="s">
        <v>1465</v>
      </c>
    </row>
    <row r="274" s="2" customFormat="1">
      <c r="A274" s="41"/>
      <c r="B274" s="42"/>
      <c r="C274" s="43"/>
      <c r="D274" s="220" t="s">
        <v>156</v>
      </c>
      <c r="E274" s="43"/>
      <c r="F274" s="221" t="s">
        <v>1466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9" t="s">
        <v>156</v>
      </c>
      <c r="AU274" s="19" t="s">
        <v>21</v>
      </c>
    </row>
    <row r="275" s="2" customFormat="1" ht="16.5" customHeight="1">
      <c r="A275" s="41"/>
      <c r="B275" s="42"/>
      <c r="C275" s="258" t="s">
        <v>559</v>
      </c>
      <c r="D275" s="258" t="s">
        <v>296</v>
      </c>
      <c r="E275" s="259" t="s">
        <v>1467</v>
      </c>
      <c r="F275" s="260" t="s">
        <v>1468</v>
      </c>
      <c r="G275" s="261" t="s">
        <v>789</v>
      </c>
      <c r="H275" s="262">
        <v>2</v>
      </c>
      <c r="I275" s="263"/>
      <c r="J275" s="264">
        <f>ROUND(I275*H275,2)</f>
        <v>0</v>
      </c>
      <c r="K275" s="260" t="s">
        <v>32</v>
      </c>
      <c r="L275" s="265"/>
      <c r="M275" s="266" t="s">
        <v>32</v>
      </c>
      <c r="N275" s="267" t="s">
        <v>53</v>
      </c>
      <c r="O275" s="87"/>
      <c r="P275" s="216">
        <f>O275*H275</f>
        <v>0</v>
      </c>
      <c r="Q275" s="216">
        <v>0.20100000000000001</v>
      </c>
      <c r="R275" s="216">
        <f>Q275*H275</f>
        <v>0.40200000000000002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887</v>
      </c>
      <c r="AT275" s="218" t="s">
        <v>296</v>
      </c>
      <c r="AU275" s="218" t="s">
        <v>21</v>
      </c>
      <c r="AY275" s="19" t="s">
        <v>147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9" t="s">
        <v>90</v>
      </c>
      <c r="BK275" s="219">
        <f>ROUND(I275*H275,2)</f>
        <v>0</v>
      </c>
      <c r="BL275" s="19" t="s">
        <v>887</v>
      </c>
      <c r="BM275" s="218" t="s">
        <v>1469</v>
      </c>
    </row>
    <row r="276" s="2" customFormat="1" ht="16.5" customHeight="1">
      <c r="A276" s="41"/>
      <c r="B276" s="42"/>
      <c r="C276" s="207" t="s">
        <v>563</v>
      </c>
      <c r="D276" s="207" t="s">
        <v>149</v>
      </c>
      <c r="E276" s="208" t="s">
        <v>1614</v>
      </c>
      <c r="F276" s="209" t="s">
        <v>1615</v>
      </c>
      <c r="G276" s="210" t="s">
        <v>789</v>
      </c>
      <c r="H276" s="211">
        <v>1</v>
      </c>
      <c r="I276" s="212"/>
      <c r="J276" s="213">
        <f>ROUND(I276*H276,2)</f>
        <v>0</v>
      </c>
      <c r="K276" s="209" t="s">
        <v>32</v>
      </c>
      <c r="L276" s="47"/>
      <c r="M276" s="214" t="s">
        <v>32</v>
      </c>
      <c r="N276" s="215" t="s">
        <v>53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554</v>
      </c>
      <c r="AT276" s="218" t="s">
        <v>149</v>
      </c>
      <c r="AU276" s="218" t="s">
        <v>21</v>
      </c>
      <c r="AY276" s="19" t="s">
        <v>147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9" t="s">
        <v>90</v>
      </c>
      <c r="BK276" s="219">
        <f>ROUND(I276*H276,2)</f>
        <v>0</v>
      </c>
      <c r="BL276" s="19" t="s">
        <v>554</v>
      </c>
      <c r="BM276" s="218" t="s">
        <v>1472</v>
      </c>
    </row>
    <row r="277" s="2" customFormat="1" ht="16.5" customHeight="1">
      <c r="A277" s="41"/>
      <c r="B277" s="42"/>
      <c r="C277" s="207" t="s">
        <v>568</v>
      </c>
      <c r="D277" s="207" t="s">
        <v>149</v>
      </c>
      <c r="E277" s="208" t="s">
        <v>1616</v>
      </c>
      <c r="F277" s="209" t="s">
        <v>1617</v>
      </c>
      <c r="G277" s="210" t="s">
        <v>206</v>
      </c>
      <c r="H277" s="211">
        <v>60</v>
      </c>
      <c r="I277" s="212"/>
      <c r="J277" s="213">
        <f>ROUND(I277*H277,2)</f>
        <v>0</v>
      </c>
      <c r="K277" s="209" t="s">
        <v>32</v>
      </c>
      <c r="L277" s="47"/>
      <c r="M277" s="214" t="s">
        <v>32</v>
      </c>
      <c r="N277" s="215" t="s">
        <v>53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554</v>
      </c>
      <c r="AT277" s="218" t="s">
        <v>149</v>
      </c>
      <c r="AU277" s="218" t="s">
        <v>21</v>
      </c>
      <c r="AY277" s="19" t="s">
        <v>147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90</v>
      </c>
      <c r="BK277" s="219">
        <f>ROUND(I277*H277,2)</f>
        <v>0</v>
      </c>
      <c r="BL277" s="19" t="s">
        <v>554</v>
      </c>
      <c r="BM277" s="218" t="s">
        <v>1618</v>
      </c>
    </row>
    <row r="278" s="2" customFormat="1" ht="16.5" customHeight="1">
      <c r="A278" s="41"/>
      <c r="B278" s="42"/>
      <c r="C278" s="207" t="s">
        <v>574</v>
      </c>
      <c r="D278" s="207" t="s">
        <v>149</v>
      </c>
      <c r="E278" s="208" t="s">
        <v>1473</v>
      </c>
      <c r="F278" s="209" t="s">
        <v>1474</v>
      </c>
      <c r="G278" s="210" t="s">
        <v>617</v>
      </c>
      <c r="H278" s="211">
        <v>1</v>
      </c>
      <c r="I278" s="212"/>
      <c r="J278" s="213">
        <f>ROUND(I278*H278,2)</f>
        <v>0</v>
      </c>
      <c r="K278" s="209" t="s">
        <v>153</v>
      </c>
      <c r="L278" s="47"/>
      <c r="M278" s="214" t="s">
        <v>32</v>
      </c>
      <c r="N278" s="215" t="s">
        <v>53</v>
      </c>
      <c r="O278" s="87"/>
      <c r="P278" s="216">
        <f>O278*H278</f>
        <v>0</v>
      </c>
      <c r="Q278" s="216">
        <v>0.0053600000000000002</v>
      </c>
      <c r="R278" s="216">
        <f>Q278*H278</f>
        <v>0.0053600000000000002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554</v>
      </c>
      <c r="AT278" s="218" t="s">
        <v>149</v>
      </c>
      <c r="AU278" s="218" t="s">
        <v>21</v>
      </c>
      <c r="AY278" s="19" t="s">
        <v>147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9" t="s">
        <v>90</v>
      </c>
      <c r="BK278" s="219">
        <f>ROUND(I278*H278,2)</f>
        <v>0</v>
      </c>
      <c r="BL278" s="19" t="s">
        <v>554</v>
      </c>
      <c r="BM278" s="218" t="s">
        <v>1475</v>
      </c>
    </row>
    <row r="279" s="2" customFormat="1">
      <c r="A279" s="41"/>
      <c r="B279" s="42"/>
      <c r="C279" s="43"/>
      <c r="D279" s="220" t="s">
        <v>156</v>
      </c>
      <c r="E279" s="43"/>
      <c r="F279" s="221" t="s">
        <v>1476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156</v>
      </c>
      <c r="AU279" s="19" t="s">
        <v>21</v>
      </c>
    </row>
    <row r="280" s="2" customFormat="1" ht="16.5" customHeight="1">
      <c r="A280" s="41"/>
      <c r="B280" s="42"/>
      <c r="C280" s="258" t="s">
        <v>579</v>
      </c>
      <c r="D280" s="258" t="s">
        <v>296</v>
      </c>
      <c r="E280" s="259" t="s">
        <v>1477</v>
      </c>
      <c r="F280" s="260" t="s">
        <v>1478</v>
      </c>
      <c r="G280" s="261" t="s">
        <v>789</v>
      </c>
      <c r="H280" s="262">
        <v>1</v>
      </c>
      <c r="I280" s="263"/>
      <c r="J280" s="264">
        <f>ROUND(I280*H280,2)</f>
        <v>0</v>
      </c>
      <c r="K280" s="260" t="s">
        <v>32</v>
      </c>
      <c r="L280" s="265"/>
      <c r="M280" s="266" t="s">
        <v>32</v>
      </c>
      <c r="N280" s="267" t="s">
        <v>53</v>
      </c>
      <c r="O280" s="87"/>
      <c r="P280" s="216">
        <f>O280*H280</f>
        <v>0</v>
      </c>
      <c r="Q280" s="216">
        <v>0.20100000000000001</v>
      </c>
      <c r="R280" s="216">
        <f>Q280*H280</f>
        <v>0.20100000000000001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1415</v>
      </c>
      <c r="AT280" s="218" t="s">
        <v>296</v>
      </c>
      <c r="AU280" s="218" t="s">
        <v>21</v>
      </c>
      <c r="AY280" s="19" t="s">
        <v>147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9" t="s">
        <v>90</v>
      </c>
      <c r="BK280" s="219">
        <f>ROUND(I280*H280,2)</f>
        <v>0</v>
      </c>
      <c r="BL280" s="19" t="s">
        <v>554</v>
      </c>
      <c r="BM280" s="218" t="s">
        <v>1479</v>
      </c>
    </row>
    <row r="281" s="12" customFormat="1" ht="22.8" customHeight="1">
      <c r="A281" s="12"/>
      <c r="B281" s="191"/>
      <c r="C281" s="192"/>
      <c r="D281" s="193" t="s">
        <v>81</v>
      </c>
      <c r="E281" s="205" t="s">
        <v>1480</v>
      </c>
      <c r="F281" s="205" t="s">
        <v>1481</v>
      </c>
      <c r="G281" s="192"/>
      <c r="H281" s="192"/>
      <c r="I281" s="195"/>
      <c r="J281" s="206">
        <f>BK281</f>
        <v>0</v>
      </c>
      <c r="K281" s="192"/>
      <c r="L281" s="197"/>
      <c r="M281" s="198"/>
      <c r="N281" s="199"/>
      <c r="O281" s="199"/>
      <c r="P281" s="200">
        <f>SUM(P282:P289)</f>
        <v>0</v>
      </c>
      <c r="Q281" s="199"/>
      <c r="R281" s="200">
        <f>SUM(R282:R289)</f>
        <v>0</v>
      </c>
      <c r="S281" s="199"/>
      <c r="T281" s="201">
        <f>SUM(T282:T289)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2" t="s">
        <v>168</v>
      </c>
      <c r="AT281" s="203" t="s">
        <v>81</v>
      </c>
      <c r="AU281" s="203" t="s">
        <v>90</v>
      </c>
      <c r="AY281" s="202" t="s">
        <v>147</v>
      </c>
      <c r="BK281" s="204">
        <f>SUM(BK282:BK289)</f>
        <v>0</v>
      </c>
    </row>
    <row r="282" s="2" customFormat="1" ht="16.5" customHeight="1">
      <c r="A282" s="41"/>
      <c r="B282" s="42"/>
      <c r="C282" s="207" t="s">
        <v>584</v>
      </c>
      <c r="D282" s="207" t="s">
        <v>149</v>
      </c>
      <c r="E282" s="208" t="s">
        <v>1482</v>
      </c>
      <c r="F282" s="209" t="s">
        <v>1483</v>
      </c>
      <c r="G282" s="210" t="s">
        <v>1484</v>
      </c>
      <c r="H282" s="211">
        <v>1</v>
      </c>
      <c r="I282" s="212"/>
      <c r="J282" s="213">
        <f>ROUND(I282*H282,2)</f>
        <v>0</v>
      </c>
      <c r="K282" s="209" t="s">
        <v>153</v>
      </c>
      <c r="L282" s="47"/>
      <c r="M282" s="214" t="s">
        <v>32</v>
      </c>
      <c r="N282" s="215" t="s">
        <v>53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554</v>
      </c>
      <c r="AT282" s="218" t="s">
        <v>149</v>
      </c>
      <c r="AU282" s="218" t="s">
        <v>21</v>
      </c>
      <c r="AY282" s="19" t="s">
        <v>147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9" t="s">
        <v>90</v>
      </c>
      <c r="BK282" s="219">
        <f>ROUND(I282*H282,2)</f>
        <v>0</v>
      </c>
      <c r="BL282" s="19" t="s">
        <v>554</v>
      </c>
      <c r="BM282" s="218" t="s">
        <v>1485</v>
      </c>
    </row>
    <row r="283" s="2" customFormat="1">
      <c r="A283" s="41"/>
      <c r="B283" s="42"/>
      <c r="C283" s="43"/>
      <c r="D283" s="220" t="s">
        <v>156</v>
      </c>
      <c r="E283" s="43"/>
      <c r="F283" s="221" t="s">
        <v>1486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156</v>
      </c>
      <c r="AU283" s="19" t="s">
        <v>21</v>
      </c>
    </row>
    <row r="284" s="2" customFormat="1" ht="16.5" customHeight="1">
      <c r="A284" s="41"/>
      <c r="B284" s="42"/>
      <c r="C284" s="207" t="s">
        <v>588</v>
      </c>
      <c r="D284" s="207" t="s">
        <v>149</v>
      </c>
      <c r="E284" s="208" t="s">
        <v>1487</v>
      </c>
      <c r="F284" s="209" t="s">
        <v>1488</v>
      </c>
      <c r="G284" s="210" t="s">
        <v>789</v>
      </c>
      <c r="H284" s="211">
        <v>1</v>
      </c>
      <c r="I284" s="212"/>
      <c r="J284" s="213">
        <f>ROUND(I284*H284,2)</f>
        <v>0</v>
      </c>
      <c r="K284" s="209" t="s">
        <v>32</v>
      </c>
      <c r="L284" s="47"/>
      <c r="M284" s="214" t="s">
        <v>32</v>
      </c>
      <c r="N284" s="215" t="s">
        <v>53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554</v>
      </c>
      <c r="AT284" s="218" t="s">
        <v>149</v>
      </c>
      <c r="AU284" s="218" t="s">
        <v>21</v>
      </c>
      <c r="AY284" s="19" t="s">
        <v>147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9" t="s">
        <v>90</v>
      </c>
      <c r="BK284" s="219">
        <f>ROUND(I284*H284,2)</f>
        <v>0</v>
      </c>
      <c r="BL284" s="19" t="s">
        <v>554</v>
      </c>
      <c r="BM284" s="218" t="s">
        <v>1489</v>
      </c>
    </row>
    <row r="285" s="2" customFormat="1" ht="16.5" customHeight="1">
      <c r="A285" s="41"/>
      <c r="B285" s="42"/>
      <c r="C285" s="207" t="s">
        <v>594</v>
      </c>
      <c r="D285" s="207" t="s">
        <v>149</v>
      </c>
      <c r="E285" s="208" t="s">
        <v>1619</v>
      </c>
      <c r="F285" s="209" t="s">
        <v>1620</v>
      </c>
      <c r="G285" s="210" t="s">
        <v>789</v>
      </c>
      <c r="H285" s="211">
        <v>13</v>
      </c>
      <c r="I285" s="212"/>
      <c r="J285" s="213">
        <f>ROUND(I285*H285,2)</f>
        <v>0</v>
      </c>
      <c r="K285" s="209" t="s">
        <v>32</v>
      </c>
      <c r="L285" s="47"/>
      <c r="M285" s="214" t="s">
        <v>32</v>
      </c>
      <c r="N285" s="215" t="s">
        <v>53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554</v>
      </c>
      <c r="AT285" s="218" t="s">
        <v>149</v>
      </c>
      <c r="AU285" s="218" t="s">
        <v>21</v>
      </c>
      <c r="AY285" s="19" t="s">
        <v>147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9" t="s">
        <v>90</v>
      </c>
      <c r="BK285" s="219">
        <f>ROUND(I285*H285,2)</f>
        <v>0</v>
      </c>
      <c r="BL285" s="19" t="s">
        <v>554</v>
      </c>
      <c r="BM285" s="218" t="s">
        <v>1492</v>
      </c>
    </row>
    <row r="286" s="2" customFormat="1" ht="16.5" customHeight="1">
      <c r="A286" s="41"/>
      <c r="B286" s="42"/>
      <c r="C286" s="207" t="s">
        <v>598</v>
      </c>
      <c r="D286" s="207" t="s">
        <v>149</v>
      </c>
      <c r="E286" s="208" t="s">
        <v>1621</v>
      </c>
      <c r="F286" s="209" t="s">
        <v>1622</v>
      </c>
      <c r="G286" s="210" t="s">
        <v>789</v>
      </c>
      <c r="H286" s="211">
        <v>15</v>
      </c>
      <c r="I286" s="212"/>
      <c r="J286" s="213">
        <f>ROUND(I286*H286,2)</f>
        <v>0</v>
      </c>
      <c r="K286" s="209" t="s">
        <v>32</v>
      </c>
      <c r="L286" s="47"/>
      <c r="M286" s="214" t="s">
        <v>32</v>
      </c>
      <c r="N286" s="215" t="s">
        <v>53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554</v>
      </c>
      <c r="AT286" s="218" t="s">
        <v>149</v>
      </c>
      <c r="AU286" s="218" t="s">
        <v>21</v>
      </c>
      <c r="AY286" s="19" t="s">
        <v>147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9" t="s">
        <v>90</v>
      </c>
      <c r="BK286" s="219">
        <f>ROUND(I286*H286,2)</f>
        <v>0</v>
      </c>
      <c r="BL286" s="19" t="s">
        <v>554</v>
      </c>
      <c r="BM286" s="218" t="s">
        <v>1495</v>
      </c>
    </row>
    <row r="287" s="2" customFormat="1" ht="16.5" customHeight="1">
      <c r="A287" s="41"/>
      <c r="B287" s="42"/>
      <c r="C287" s="207" t="s">
        <v>604</v>
      </c>
      <c r="D287" s="207" t="s">
        <v>149</v>
      </c>
      <c r="E287" s="208" t="s">
        <v>1496</v>
      </c>
      <c r="F287" s="209" t="s">
        <v>1497</v>
      </c>
      <c r="G287" s="210" t="s">
        <v>206</v>
      </c>
      <c r="H287" s="211">
        <v>60</v>
      </c>
      <c r="I287" s="212"/>
      <c r="J287" s="213">
        <f>ROUND(I287*H287,2)</f>
        <v>0</v>
      </c>
      <c r="K287" s="209" t="s">
        <v>32</v>
      </c>
      <c r="L287" s="47"/>
      <c r="M287" s="214" t="s">
        <v>32</v>
      </c>
      <c r="N287" s="215" t="s">
        <v>53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554</v>
      </c>
      <c r="AT287" s="218" t="s">
        <v>149</v>
      </c>
      <c r="AU287" s="218" t="s">
        <v>21</v>
      </c>
      <c r="AY287" s="19" t="s">
        <v>147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9" t="s">
        <v>90</v>
      </c>
      <c r="BK287" s="219">
        <f>ROUND(I287*H287,2)</f>
        <v>0</v>
      </c>
      <c r="BL287" s="19" t="s">
        <v>554</v>
      </c>
      <c r="BM287" s="218" t="s">
        <v>1498</v>
      </c>
    </row>
    <row r="288" s="2" customFormat="1" ht="16.5" customHeight="1">
      <c r="A288" s="41"/>
      <c r="B288" s="42"/>
      <c r="C288" s="207" t="s">
        <v>607</v>
      </c>
      <c r="D288" s="207" t="s">
        <v>149</v>
      </c>
      <c r="E288" s="208" t="s">
        <v>1623</v>
      </c>
      <c r="F288" s="209" t="s">
        <v>1624</v>
      </c>
      <c r="G288" s="210" t="s">
        <v>789</v>
      </c>
      <c r="H288" s="211">
        <v>2</v>
      </c>
      <c r="I288" s="212"/>
      <c r="J288" s="213">
        <f>ROUND(I288*H288,2)</f>
        <v>0</v>
      </c>
      <c r="K288" s="209" t="s">
        <v>32</v>
      </c>
      <c r="L288" s="47"/>
      <c r="M288" s="214" t="s">
        <v>32</v>
      </c>
      <c r="N288" s="215" t="s">
        <v>53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554</v>
      </c>
      <c r="AT288" s="218" t="s">
        <v>149</v>
      </c>
      <c r="AU288" s="218" t="s">
        <v>21</v>
      </c>
      <c r="AY288" s="19" t="s">
        <v>147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9" t="s">
        <v>90</v>
      </c>
      <c r="BK288" s="219">
        <f>ROUND(I288*H288,2)</f>
        <v>0</v>
      </c>
      <c r="BL288" s="19" t="s">
        <v>554</v>
      </c>
      <c r="BM288" s="218" t="s">
        <v>1625</v>
      </c>
    </row>
    <row r="289" s="2" customFormat="1" ht="16.5" customHeight="1">
      <c r="A289" s="41"/>
      <c r="B289" s="42"/>
      <c r="C289" s="207" t="s">
        <v>614</v>
      </c>
      <c r="D289" s="207" t="s">
        <v>149</v>
      </c>
      <c r="E289" s="208" t="s">
        <v>1499</v>
      </c>
      <c r="F289" s="209" t="s">
        <v>1500</v>
      </c>
      <c r="G289" s="210" t="s">
        <v>789</v>
      </c>
      <c r="H289" s="211">
        <v>1</v>
      </c>
      <c r="I289" s="212"/>
      <c r="J289" s="213">
        <f>ROUND(I289*H289,2)</f>
        <v>0</v>
      </c>
      <c r="K289" s="209" t="s">
        <v>32</v>
      </c>
      <c r="L289" s="47"/>
      <c r="M289" s="283" t="s">
        <v>32</v>
      </c>
      <c r="N289" s="284" t="s">
        <v>53</v>
      </c>
      <c r="O289" s="281"/>
      <c r="P289" s="285">
        <f>O289*H289</f>
        <v>0</v>
      </c>
      <c r="Q289" s="285">
        <v>0</v>
      </c>
      <c r="R289" s="285">
        <f>Q289*H289</f>
        <v>0</v>
      </c>
      <c r="S289" s="285">
        <v>0</v>
      </c>
      <c r="T289" s="28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554</v>
      </c>
      <c r="AT289" s="218" t="s">
        <v>149</v>
      </c>
      <c r="AU289" s="218" t="s">
        <v>21</v>
      </c>
      <c r="AY289" s="19" t="s">
        <v>147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19" t="s">
        <v>90</v>
      </c>
      <c r="BK289" s="219">
        <f>ROUND(I289*H289,2)</f>
        <v>0</v>
      </c>
      <c r="BL289" s="19" t="s">
        <v>554</v>
      </c>
      <c r="BM289" s="218" t="s">
        <v>1501</v>
      </c>
    </row>
    <row r="290" s="2" customFormat="1" ht="6.96" customHeight="1">
      <c r="A290" s="41"/>
      <c r="B290" s="62"/>
      <c r="C290" s="63"/>
      <c r="D290" s="63"/>
      <c r="E290" s="63"/>
      <c r="F290" s="63"/>
      <c r="G290" s="63"/>
      <c r="H290" s="63"/>
      <c r="I290" s="63"/>
      <c r="J290" s="63"/>
      <c r="K290" s="63"/>
      <c r="L290" s="47"/>
      <c r="M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</row>
  </sheetData>
  <sheetProtection sheet="1" autoFilter="0" formatColumns="0" formatRows="0" objects="1" scenarios="1" spinCount="100000" saltValue="pMjW31s/ozu/QLZHu0sXjDcI0cl5nSm1cy4SYZCBuDT0GKunBNUQKSMB/P8dVTQMroPlnepaQkXoDvwY8jHrFg==" hashValue="8q/xFGn5F1fsypm22X+G6Z7eK05rFxUYvZ23n38nJwxTrSn0zJyaOJBtDL3n3XWTQ580wSk/ZcNccWaAhFnrZA==" algorithmName="SHA-512" password="CC35"/>
  <autoFilter ref="C90:K28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2_01/113106191"/>
    <hyperlink ref="F97" r:id="rId2" display="https://podminky.urs.cz/item/CS_URS_2022_01/113107221"/>
    <hyperlink ref="F101" r:id="rId3" display="https://podminky.urs.cz/item/CS_URS_2022_01/115101201"/>
    <hyperlink ref="F103" r:id="rId4" display="https://podminky.urs.cz/item/CS_URS_2022_01/115101301"/>
    <hyperlink ref="F105" r:id="rId5" display="https://podminky.urs.cz/item/CS_URS_2022_01/119003131"/>
    <hyperlink ref="F114" r:id="rId6" display="https://podminky.urs.cz/item/CS_URS_2022_01/119003132"/>
    <hyperlink ref="F116" r:id="rId7" display="https://podminky.urs.cz/item/CS_URS_2022_01/131213711"/>
    <hyperlink ref="F120" r:id="rId8" display="https://podminky.urs.cz/item/CS_URS_2022_01/131251104"/>
    <hyperlink ref="F124" r:id="rId9" display="https://podminky.urs.cz/item/CS_URS_2022_01/131313711"/>
    <hyperlink ref="F126" r:id="rId10" display="https://podminky.urs.cz/item/CS_URS_2022_01/131351104"/>
    <hyperlink ref="F128" r:id="rId11" display="https://podminky.urs.cz/item/CS_URS_2022_01/132251254"/>
    <hyperlink ref="F134" r:id="rId12" display="https://podminky.urs.cz/item/CS_URS_2022_01/132351254"/>
    <hyperlink ref="F136" r:id="rId13" display="https://podminky.urs.cz/item/CS_URS_2022_01/141721224"/>
    <hyperlink ref="F138" r:id="rId14" display="https://podminky.urs.cz/item/CS_URS_2022_01/162751137"/>
    <hyperlink ref="F142" r:id="rId15" display="https://podminky.urs.cz/item/CS_URS_2022_01/171201231"/>
    <hyperlink ref="F146" r:id="rId16" display="https://podminky.urs.cz/item/CS_URS_2022_01/171251201"/>
    <hyperlink ref="F150" r:id="rId17" display="https://podminky.urs.cz/item/CS_URS_2022_01/174151101"/>
    <hyperlink ref="F154" r:id="rId18" display="https://podminky.urs.cz/item/CS_URS_2022_01/181151311"/>
    <hyperlink ref="F167" r:id="rId19" display="https://podminky.urs.cz/item/CS_URS_2022_01/451572111"/>
    <hyperlink ref="F175" r:id="rId20" display="https://podminky.urs.cz/item/CS_URS_2022_01/564731111"/>
    <hyperlink ref="F179" r:id="rId21" display="https://podminky.urs.cz/item/CS_URS_2022_01/584121109"/>
    <hyperlink ref="F185" r:id="rId22" display="https://podminky.urs.cz/item/CS_URS_2022_01/894411311"/>
    <hyperlink ref="F194" r:id="rId23" display="https://podminky.urs.cz/item/CS_URS_2022_01/899722114"/>
    <hyperlink ref="F199" r:id="rId24" display="https://podminky.urs.cz/item/CS_URS_2022_01/997221551"/>
    <hyperlink ref="F203" r:id="rId25" display="https://podminky.urs.cz/item/CS_URS_2022_01/997221559"/>
    <hyperlink ref="F207" r:id="rId26" display="https://podminky.urs.cz/item/CS_URS_2022_01/997221873"/>
    <hyperlink ref="F212" r:id="rId27" display="https://podminky.urs.cz/item/CS_URS_2022_01/998272201"/>
    <hyperlink ref="F216" r:id="rId28" display="https://podminky.urs.cz/item/CS_URS_2022_01/789234112"/>
    <hyperlink ref="F227" r:id="rId29" display="https://podminky.urs.cz/item/CS_URS_2022_01/230083171"/>
    <hyperlink ref="F229" r:id="rId30" display="https://podminky.urs.cz/item/CS_URS_2022_01/230120051"/>
    <hyperlink ref="F232" r:id="rId31" display="https://podminky.urs.cz/item/CS_URS_2022_01/230200128"/>
    <hyperlink ref="F244" r:id="rId32" display="https://podminky.urs.cz/item/CS_URS_2022_01/230201165"/>
    <hyperlink ref="F247" r:id="rId33" display="https://podminky.urs.cz/item/CS_URS_2022_01/230201171"/>
    <hyperlink ref="F255" r:id="rId34" display="https://podminky.urs.cz/item/CS_URS_2022_01/230210012"/>
    <hyperlink ref="F259" r:id="rId35" display="https://podminky.urs.cz/item/CS_URS_2022_01/230210013"/>
    <hyperlink ref="F264" r:id="rId36" display="https://podminky.urs.cz/item/CS_URS_2022_01/230210013"/>
    <hyperlink ref="F269" r:id="rId37" display="https://podminky.urs.cz/item/CS_URS_2022_01/230220011"/>
    <hyperlink ref="F274" r:id="rId38" display="https://podminky.urs.cz/item/CS_URS_2022_01/230220031"/>
    <hyperlink ref="F279" r:id="rId39" display="https://podminky.urs.cz/item/CS_URS_2022_01/230250034"/>
    <hyperlink ref="F283" r:id="rId40" display="https://podminky.urs.cz/item/CS_URS_2022_01/5805064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21</v>
      </c>
    </row>
    <row r="4" s="1" customFormat="1" ht="24.96" customHeight="1">
      <c r="B4" s="22"/>
      <c r="D4" s="133" t="s">
        <v>116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II/203 Vejprnice - Tlučná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117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1626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1. 2. 2022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40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43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45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48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50</v>
      </c>
      <c r="G32" s="41"/>
      <c r="H32" s="41"/>
      <c r="I32" s="148" t="s">
        <v>49</v>
      </c>
      <c r="J32" s="148" t="s">
        <v>51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52</v>
      </c>
      <c r="E33" s="135" t="s">
        <v>53</v>
      </c>
      <c r="F33" s="150">
        <f>ROUND((SUM(BE84:BE103)),  2)</f>
        <v>0</v>
      </c>
      <c r="G33" s="41"/>
      <c r="H33" s="41"/>
      <c r="I33" s="151">
        <v>0.20999999999999999</v>
      </c>
      <c r="J33" s="150">
        <f>ROUND(((SUM(BE84:BE103))*I33),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54</v>
      </c>
      <c r="F34" s="150">
        <f>ROUND((SUM(BF84:BF103)),  2)</f>
        <v>0</v>
      </c>
      <c r="G34" s="41"/>
      <c r="H34" s="41"/>
      <c r="I34" s="151">
        <v>0.14999999999999999</v>
      </c>
      <c r="J34" s="150">
        <f>ROUND(((SUM(BF84:BF103))*I34),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55</v>
      </c>
      <c r="F35" s="150">
        <f>ROUND((SUM(BG84:BG103)),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56</v>
      </c>
      <c r="F36" s="150">
        <f>ROUND((SUM(BH84:BH103)),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57</v>
      </c>
      <c r="F37" s="150">
        <f>ROUND((SUM(BI84:BI103)),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58</v>
      </c>
      <c r="E39" s="154"/>
      <c r="F39" s="154"/>
      <c r="G39" s="155" t="s">
        <v>59</v>
      </c>
      <c r="H39" s="156" t="s">
        <v>60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II/203 Vejprnice - Tlučná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SKD8707 - VON SO 501.2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1. 2. 2022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SÚS Plzeňského kraje</v>
      </c>
      <c r="G54" s="43"/>
      <c r="H54" s="43"/>
      <c r="I54" s="34" t="s">
        <v>37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120</v>
      </c>
      <c r="D57" s="165"/>
      <c r="E57" s="165"/>
      <c r="F57" s="165"/>
      <c r="G57" s="165"/>
      <c r="H57" s="165"/>
      <c r="I57" s="165"/>
      <c r="J57" s="166" t="s">
        <v>121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80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122</v>
      </c>
    </row>
    <row r="60" s="9" customFormat="1" ht="24.96" customHeight="1">
      <c r="A60" s="9"/>
      <c r="B60" s="168"/>
      <c r="C60" s="169"/>
      <c r="D60" s="170" t="s">
        <v>1158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1159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1160</v>
      </c>
      <c r="E62" s="177"/>
      <c r="F62" s="177"/>
      <c r="G62" s="177"/>
      <c r="H62" s="177"/>
      <c r="I62" s="177"/>
      <c r="J62" s="178">
        <f>J92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1161</v>
      </c>
      <c r="E63" s="177"/>
      <c r="F63" s="177"/>
      <c r="G63" s="177"/>
      <c r="H63" s="177"/>
      <c r="I63" s="177"/>
      <c r="J63" s="178">
        <f>J95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1162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5" t="s">
        <v>132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II/203 Vejprnice - Tlučná</v>
      </c>
      <c r="F74" s="34"/>
      <c r="G74" s="34"/>
      <c r="H74" s="34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117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SKD8707 - VON SO 501.2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22</v>
      </c>
      <c r="D78" s="43"/>
      <c r="E78" s="43"/>
      <c r="F78" s="29" t="str">
        <f>F12</f>
        <v xml:space="preserve"> </v>
      </c>
      <c r="G78" s="43"/>
      <c r="H78" s="43"/>
      <c r="I78" s="34" t="s">
        <v>24</v>
      </c>
      <c r="J78" s="75" t="str">
        <f>IF(J12="","",J12)</f>
        <v>1. 2. 2022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4" t="s">
        <v>30</v>
      </c>
      <c r="D80" s="43"/>
      <c r="E80" s="43"/>
      <c r="F80" s="29" t="str">
        <f>E15</f>
        <v>SÚS Plzeňského kraje</v>
      </c>
      <c r="G80" s="43"/>
      <c r="H80" s="43"/>
      <c r="I80" s="34" t="s">
        <v>37</v>
      </c>
      <c r="J80" s="39" t="str">
        <f>E21</f>
        <v>Projekční kancelář Ing.Škubalová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4" t="s">
        <v>35</v>
      </c>
      <c r="D81" s="43"/>
      <c r="E81" s="43"/>
      <c r="F81" s="29" t="str">
        <f>IF(E18="","",E18)</f>
        <v>Vyplň údaj</v>
      </c>
      <c r="G81" s="43"/>
      <c r="H81" s="43"/>
      <c r="I81" s="34" t="s">
        <v>42</v>
      </c>
      <c r="J81" s="39" t="str">
        <f>E24</f>
        <v>Straka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133</v>
      </c>
      <c r="D83" s="183" t="s">
        <v>67</v>
      </c>
      <c r="E83" s="183" t="s">
        <v>63</v>
      </c>
      <c r="F83" s="183" t="s">
        <v>64</v>
      </c>
      <c r="G83" s="183" t="s">
        <v>134</v>
      </c>
      <c r="H83" s="183" t="s">
        <v>135</v>
      </c>
      <c r="I83" s="183" t="s">
        <v>136</v>
      </c>
      <c r="J83" s="183" t="s">
        <v>121</v>
      </c>
      <c r="K83" s="184" t="s">
        <v>137</v>
      </c>
      <c r="L83" s="185"/>
      <c r="M83" s="95" t="s">
        <v>32</v>
      </c>
      <c r="N83" s="96" t="s">
        <v>52</v>
      </c>
      <c r="O83" s="96" t="s">
        <v>138</v>
      </c>
      <c r="P83" s="96" t="s">
        <v>139</v>
      </c>
      <c r="Q83" s="96" t="s">
        <v>140</v>
      </c>
      <c r="R83" s="96" t="s">
        <v>141</v>
      </c>
      <c r="S83" s="96" t="s">
        <v>142</v>
      </c>
      <c r="T83" s="97" t="s">
        <v>143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144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19" t="s">
        <v>81</v>
      </c>
      <c r="AU84" s="19" t="s">
        <v>122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81</v>
      </c>
      <c r="E85" s="194" t="s">
        <v>1163</v>
      </c>
      <c r="F85" s="194" t="s">
        <v>1164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P86+P92+P95+P101</f>
        <v>0</v>
      </c>
      <c r="Q85" s="199"/>
      <c r="R85" s="200">
        <f>R86+R92+R95+R101</f>
        <v>0</v>
      </c>
      <c r="S85" s="199"/>
      <c r="T85" s="201">
        <f>T86+T92+T95+T101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179</v>
      </c>
      <c r="AT85" s="203" t="s">
        <v>81</v>
      </c>
      <c r="AU85" s="203" t="s">
        <v>82</v>
      </c>
      <c r="AY85" s="202" t="s">
        <v>147</v>
      </c>
      <c r="BK85" s="204">
        <f>BK86+BK92+BK95+BK101</f>
        <v>0</v>
      </c>
    </row>
    <row r="86" s="12" customFormat="1" ht="22.8" customHeight="1">
      <c r="A86" s="12"/>
      <c r="B86" s="191"/>
      <c r="C86" s="192"/>
      <c r="D86" s="193" t="s">
        <v>81</v>
      </c>
      <c r="E86" s="205" t="s">
        <v>1165</v>
      </c>
      <c r="F86" s="205" t="s">
        <v>1166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SUM(P87:P91)</f>
        <v>0</v>
      </c>
      <c r="Q86" s="199"/>
      <c r="R86" s="200">
        <f>SUM(R87:R91)</f>
        <v>0</v>
      </c>
      <c r="S86" s="199"/>
      <c r="T86" s="201">
        <f>SUM(T87:T91)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179</v>
      </c>
      <c r="AT86" s="203" t="s">
        <v>81</v>
      </c>
      <c r="AU86" s="203" t="s">
        <v>90</v>
      </c>
      <c r="AY86" s="202" t="s">
        <v>147</v>
      </c>
      <c r="BK86" s="204">
        <f>SUM(BK87:BK91)</f>
        <v>0</v>
      </c>
    </row>
    <row r="87" s="2" customFormat="1" ht="16.5" customHeight="1">
      <c r="A87" s="41"/>
      <c r="B87" s="42"/>
      <c r="C87" s="207" t="s">
        <v>90</v>
      </c>
      <c r="D87" s="207" t="s">
        <v>149</v>
      </c>
      <c r="E87" s="208" t="s">
        <v>1627</v>
      </c>
      <c r="F87" s="209" t="s">
        <v>1628</v>
      </c>
      <c r="G87" s="210" t="s">
        <v>789</v>
      </c>
      <c r="H87" s="211">
        <v>1</v>
      </c>
      <c r="I87" s="212"/>
      <c r="J87" s="213">
        <f>ROUND(I87*H87,2)</f>
        <v>0</v>
      </c>
      <c r="K87" s="209" t="s">
        <v>153</v>
      </c>
      <c r="L87" s="47"/>
      <c r="M87" s="214" t="s">
        <v>32</v>
      </c>
      <c r="N87" s="215" t="s">
        <v>53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1169</v>
      </c>
      <c r="AT87" s="218" t="s">
        <v>149</v>
      </c>
      <c r="AU87" s="218" t="s">
        <v>21</v>
      </c>
      <c r="AY87" s="19" t="s">
        <v>147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90</v>
      </c>
      <c r="BK87" s="219">
        <f>ROUND(I87*H87,2)</f>
        <v>0</v>
      </c>
      <c r="BL87" s="19" t="s">
        <v>1169</v>
      </c>
      <c r="BM87" s="218" t="s">
        <v>1504</v>
      </c>
    </row>
    <row r="88" s="2" customFormat="1">
      <c r="A88" s="41"/>
      <c r="B88" s="42"/>
      <c r="C88" s="43"/>
      <c r="D88" s="220" t="s">
        <v>156</v>
      </c>
      <c r="E88" s="43"/>
      <c r="F88" s="221" t="s">
        <v>1629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156</v>
      </c>
      <c r="AU88" s="19" t="s">
        <v>21</v>
      </c>
    </row>
    <row r="89" s="2" customFormat="1" ht="16.5" customHeight="1">
      <c r="A89" s="41"/>
      <c r="B89" s="42"/>
      <c r="C89" s="207" t="s">
        <v>21</v>
      </c>
      <c r="D89" s="207" t="s">
        <v>149</v>
      </c>
      <c r="E89" s="208" t="s">
        <v>1503</v>
      </c>
      <c r="F89" s="209" t="s">
        <v>1630</v>
      </c>
      <c r="G89" s="210" t="s">
        <v>789</v>
      </c>
      <c r="H89" s="211">
        <v>1</v>
      </c>
      <c r="I89" s="212"/>
      <c r="J89" s="213">
        <f>ROUND(I89*H89,2)</f>
        <v>0</v>
      </c>
      <c r="K89" s="209" t="s">
        <v>32</v>
      </c>
      <c r="L89" s="47"/>
      <c r="M89" s="214" t="s">
        <v>32</v>
      </c>
      <c r="N89" s="215" t="s">
        <v>53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1169</v>
      </c>
      <c r="AT89" s="218" t="s">
        <v>149</v>
      </c>
      <c r="AU89" s="218" t="s">
        <v>21</v>
      </c>
      <c r="AY89" s="19" t="s">
        <v>147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90</v>
      </c>
      <c r="BK89" s="219">
        <f>ROUND(I89*H89,2)</f>
        <v>0</v>
      </c>
      <c r="BL89" s="19" t="s">
        <v>1169</v>
      </c>
      <c r="BM89" s="218" t="s">
        <v>1631</v>
      </c>
    </row>
    <row r="90" s="2" customFormat="1" ht="16.5" customHeight="1">
      <c r="A90" s="41"/>
      <c r="B90" s="42"/>
      <c r="C90" s="207" t="s">
        <v>168</v>
      </c>
      <c r="D90" s="207" t="s">
        <v>149</v>
      </c>
      <c r="E90" s="208" t="s">
        <v>1183</v>
      </c>
      <c r="F90" s="209" t="s">
        <v>1184</v>
      </c>
      <c r="G90" s="210" t="s">
        <v>789</v>
      </c>
      <c r="H90" s="211">
        <v>1</v>
      </c>
      <c r="I90" s="212"/>
      <c r="J90" s="213">
        <f>ROUND(I90*H90,2)</f>
        <v>0</v>
      </c>
      <c r="K90" s="209" t="s">
        <v>153</v>
      </c>
      <c r="L90" s="47"/>
      <c r="M90" s="214" t="s">
        <v>32</v>
      </c>
      <c r="N90" s="215" t="s">
        <v>53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1169</v>
      </c>
      <c r="AT90" s="218" t="s">
        <v>149</v>
      </c>
      <c r="AU90" s="218" t="s">
        <v>21</v>
      </c>
      <c r="AY90" s="19" t="s">
        <v>147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90</v>
      </c>
      <c r="BK90" s="219">
        <f>ROUND(I90*H90,2)</f>
        <v>0</v>
      </c>
      <c r="BL90" s="19" t="s">
        <v>1169</v>
      </c>
      <c r="BM90" s="218" t="s">
        <v>1508</v>
      </c>
    </row>
    <row r="91" s="2" customFormat="1">
      <c r="A91" s="41"/>
      <c r="B91" s="42"/>
      <c r="C91" s="43"/>
      <c r="D91" s="220" t="s">
        <v>156</v>
      </c>
      <c r="E91" s="43"/>
      <c r="F91" s="221" t="s">
        <v>1186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156</v>
      </c>
      <c r="AU91" s="19" t="s">
        <v>21</v>
      </c>
    </row>
    <row r="92" s="12" customFormat="1" ht="22.8" customHeight="1">
      <c r="A92" s="12"/>
      <c r="B92" s="191"/>
      <c r="C92" s="192"/>
      <c r="D92" s="193" t="s">
        <v>81</v>
      </c>
      <c r="E92" s="205" t="s">
        <v>1191</v>
      </c>
      <c r="F92" s="205" t="s">
        <v>1192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SUM(P93:P94)</f>
        <v>0</v>
      </c>
      <c r="Q92" s="199"/>
      <c r="R92" s="200">
        <f>SUM(R93:R94)</f>
        <v>0</v>
      </c>
      <c r="S92" s="199"/>
      <c r="T92" s="201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179</v>
      </c>
      <c r="AT92" s="203" t="s">
        <v>81</v>
      </c>
      <c r="AU92" s="203" t="s">
        <v>90</v>
      </c>
      <c r="AY92" s="202" t="s">
        <v>147</v>
      </c>
      <c r="BK92" s="204">
        <f>SUM(BK93:BK94)</f>
        <v>0</v>
      </c>
    </row>
    <row r="93" s="2" customFormat="1" ht="16.5" customHeight="1">
      <c r="A93" s="41"/>
      <c r="B93" s="42"/>
      <c r="C93" s="207" t="s">
        <v>154</v>
      </c>
      <c r="D93" s="207" t="s">
        <v>149</v>
      </c>
      <c r="E93" s="208" t="s">
        <v>1193</v>
      </c>
      <c r="F93" s="209" t="s">
        <v>1192</v>
      </c>
      <c r="G93" s="210" t="s">
        <v>789</v>
      </c>
      <c r="H93" s="211">
        <v>1</v>
      </c>
      <c r="I93" s="212"/>
      <c r="J93" s="213">
        <f>ROUND(I93*H93,2)</f>
        <v>0</v>
      </c>
      <c r="K93" s="209" t="s">
        <v>153</v>
      </c>
      <c r="L93" s="47"/>
      <c r="M93" s="214" t="s">
        <v>32</v>
      </c>
      <c r="N93" s="215" t="s">
        <v>53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1169</v>
      </c>
      <c r="AT93" s="218" t="s">
        <v>149</v>
      </c>
      <c r="AU93" s="218" t="s">
        <v>21</v>
      </c>
      <c r="AY93" s="19" t="s">
        <v>147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90</v>
      </c>
      <c r="BK93" s="219">
        <f>ROUND(I93*H93,2)</f>
        <v>0</v>
      </c>
      <c r="BL93" s="19" t="s">
        <v>1169</v>
      </c>
      <c r="BM93" s="218" t="s">
        <v>1510</v>
      </c>
    </row>
    <row r="94" s="2" customFormat="1">
      <c r="A94" s="41"/>
      <c r="B94" s="42"/>
      <c r="C94" s="43"/>
      <c r="D94" s="220" t="s">
        <v>156</v>
      </c>
      <c r="E94" s="43"/>
      <c r="F94" s="221" t="s">
        <v>1196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156</v>
      </c>
      <c r="AU94" s="19" t="s">
        <v>21</v>
      </c>
    </row>
    <row r="95" s="12" customFormat="1" ht="22.8" customHeight="1">
      <c r="A95" s="12"/>
      <c r="B95" s="191"/>
      <c r="C95" s="192"/>
      <c r="D95" s="193" t="s">
        <v>81</v>
      </c>
      <c r="E95" s="205" t="s">
        <v>1197</v>
      </c>
      <c r="F95" s="205" t="s">
        <v>1198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SUM(P96:P100)</f>
        <v>0</v>
      </c>
      <c r="Q95" s="199"/>
      <c r="R95" s="200">
        <f>SUM(R96:R100)</f>
        <v>0</v>
      </c>
      <c r="S95" s="199"/>
      <c r="T95" s="201">
        <f>SUM(T96:T100)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179</v>
      </c>
      <c r="AT95" s="203" t="s">
        <v>81</v>
      </c>
      <c r="AU95" s="203" t="s">
        <v>90</v>
      </c>
      <c r="AY95" s="202" t="s">
        <v>147</v>
      </c>
      <c r="BK95" s="204">
        <f>SUM(BK96:BK100)</f>
        <v>0</v>
      </c>
    </row>
    <row r="96" s="2" customFormat="1" ht="16.5" customHeight="1">
      <c r="A96" s="41"/>
      <c r="B96" s="42"/>
      <c r="C96" s="207" t="s">
        <v>179</v>
      </c>
      <c r="D96" s="207" t="s">
        <v>149</v>
      </c>
      <c r="E96" s="208" t="s">
        <v>1511</v>
      </c>
      <c r="F96" s="209" t="s">
        <v>1512</v>
      </c>
      <c r="G96" s="210" t="s">
        <v>789</v>
      </c>
      <c r="H96" s="211">
        <v>3</v>
      </c>
      <c r="I96" s="212"/>
      <c r="J96" s="213">
        <f>ROUND(I96*H96,2)</f>
        <v>0</v>
      </c>
      <c r="K96" s="209" t="s">
        <v>153</v>
      </c>
      <c r="L96" s="47"/>
      <c r="M96" s="214" t="s">
        <v>32</v>
      </c>
      <c r="N96" s="215" t="s">
        <v>53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1169</v>
      </c>
      <c r="AT96" s="218" t="s">
        <v>149</v>
      </c>
      <c r="AU96" s="218" t="s">
        <v>21</v>
      </c>
      <c r="AY96" s="19" t="s">
        <v>147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90</v>
      </c>
      <c r="BK96" s="219">
        <f>ROUND(I96*H96,2)</f>
        <v>0</v>
      </c>
      <c r="BL96" s="19" t="s">
        <v>1169</v>
      </c>
      <c r="BM96" s="218" t="s">
        <v>1517</v>
      </c>
    </row>
    <row r="97" s="2" customFormat="1">
      <c r="A97" s="41"/>
      <c r="B97" s="42"/>
      <c r="C97" s="43"/>
      <c r="D97" s="220" t="s">
        <v>156</v>
      </c>
      <c r="E97" s="43"/>
      <c r="F97" s="221" t="s">
        <v>1514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156</v>
      </c>
      <c r="AU97" s="19" t="s">
        <v>21</v>
      </c>
    </row>
    <row r="98" s="2" customFormat="1" ht="16.5" customHeight="1">
      <c r="A98" s="41"/>
      <c r="B98" s="42"/>
      <c r="C98" s="207" t="s">
        <v>184</v>
      </c>
      <c r="D98" s="207" t="s">
        <v>149</v>
      </c>
      <c r="E98" s="208" t="s">
        <v>1632</v>
      </c>
      <c r="F98" s="209" t="s">
        <v>1633</v>
      </c>
      <c r="G98" s="210" t="s">
        <v>789</v>
      </c>
      <c r="H98" s="211">
        <v>1</v>
      </c>
      <c r="I98" s="212"/>
      <c r="J98" s="213">
        <f>ROUND(I98*H98,2)</f>
        <v>0</v>
      </c>
      <c r="K98" s="209" t="s">
        <v>153</v>
      </c>
      <c r="L98" s="47"/>
      <c r="M98" s="214" t="s">
        <v>32</v>
      </c>
      <c r="N98" s="215" t="s">
        <v>53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1169</v>
      </c>
      <c r="AT98" s="218" t="s">
        <v>149</v>
      </c>
      <c r="AU98" s="218" t="s">
        <v>21</v>
      </c>
      <c r="AY98" s="19" t="s">
        <v>147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90</v>
      </c>
      <c r="BK98" s="219">
        <f>ROUND(I98*H98,2)</f>
        <v>0</v>
      </c>
      <c r="BL98" s="19" t="s">
        <v>1169</v>
      </c>
      <c r="BM98" s="218" t="s">
        <v>1634</v>
      </c>
    </row>
    <row r="99" s="2" customFormat="1">
      <c r="A99" s="41"/>
      <c r="B99" s="42"/>
      <c r="C99" s="43"/>
      <c r="D99" s="220" t="s">
        <v>156</v>
      </c>
      <c r="E99" s="43"/>
      <c r="F99" s="221" t="s">
        <v>1635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156</v>
      </c>
      <c r="AU99" s="19" t="s">
        <v>21</v>
      </c>
    </row>
    <row r="100" s="2" customFormat="1" ht="16.5" customHeight="1">
      <c r="A100" s="41"/>
      <c r="B100" s="42"/>
      <c r="C100" s="207" t="s">
        <v>191</v>
      </c>
      <c r="D100" s="207" t="s">
        <v>149</v>
      </c>
      <c r="E100" s="208" t="s">
        <v>1636</v>
      </c>
      <c r="F100" s="209" t="s">
        <v>1173</v>
      </c>
      <c r="G100" s="210" t="s">
        <v>789</v>
      </c>
      <c r="H100" s="211">
        <v>1</v>
      </c>
      <c r="I100" s="212"/>
      <c r="J100" s="213">
        <f>ROUND(I100*H100,2)</f>
        <v>0</v>
      </c>
      <c r="K100" s="209" t="s">
        <v>32</v>
      </c>
      <c r="L100" s="47"/>
      <c r="M100" s="214" t="s">
        <v>32</v>
      </c>
      <c r="N100" s="215" t="s">
        <v>53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1169</v>
      </c>
      <c r="AT100" s="218" t="s">
        <v>149</v>
      </c>
      <c r="AU100" s="218" t="s">
        <v>21</v>
      </c>
      <c r="AY100" s="19" t="s">
        <v>147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90</v>
      </c>
      <c r="BK100" s="219">
        <f>ROUND(I100*H100,2)</f>
        <v>0</v>
      </c>
      <c r="BL100" s="19" t="s">
        <v>1169</v>
      </c>
      <c r="BM100" s="218" t="s">
        <v>1637</v>
      </c>
    </row>
    <row r="101" s="12" customFormat="1" ht="22.8" customHeight="1">
      <c r="A101" s="12"/>
      <c r="B101" s="191"/>
      <c r="C101" s="192"/>
      <c r="D101" s="193" t="s">
        <v>81</v>
      </c>
      <c r="E101" s="205" t="s">
        <v>1203</v>
      </c>
      <c r="F101" s="205" t="s">
        <v>1204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SUM(P102:P103)</f>
        <v>0</v>
      </c>
      <c r="Q101" s="199"/>
      <c r="R101" s="200">
        <f>SUM(R102:R103)</f>
        <v>0</v>
      </c>
      <c r="S101" s="199"/>
      <c r="T101" s="201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179</v>
      </c>
      <c r="AT101" s="203" t="s">
        <v>81</v>
      </c>
      <c r="AU101" s="203" t="s">
        <v>90</v>
      </c>
      <c r="AY101" s="202" t="s">
        <v>147</v>
      </c>
      <c r="BK101" s="204">
        <f>SUM(BK102:BK103)</f>
        <v>0</v>
      </c>
    </row>
    <row r="102" s="2" customFormat="1" ht="16.5" customHeight="1">
      <c r="A102" s="41"/>
      <c r="B102" s="42"/>
      <c r="C102" s="207" t="s">
        <v>195</v>
      </c>
      <c r="D102" s="207" t="s">
        <v>149</v>
      </c>
      <c r="E102" s="208" t="s">
        <v>1518</v>
      </c>
      <c r="F102" s="209" t="s">
        <v>1519</v>
      </c>
      <c r="G102" s="210" t="s">
        <v>789</v>
      </c>
      <c r="H102" s="211">
        <v>1</v>
      </c>
      <c r="I102" s="212"/>
      <c r="J102" s="213">
        <f>ROUND(I102*H102,2)</f>
        <v>0</v>
      </c>
      <c r="K102" s="209" t="s">
        <v>153</v>
      </c>
      <c r="L102" s="47"/>
      <c r="M102" s="214" t="s">
        <v>32</v>
      </c>
      <c r="N102" s="215" t="s">
        <v>53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1169</v>
      </c>
      <c r="AT102" s="218" t="s">
        <v>149</v>
      </c>
      <c r="AU102" s="218" t="s">
        <v>21</v>
      </c>
      <c r="AY102" s="19" t="s">
        <v>147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90</v>
      </c>
      <c r="BK102" s="219">
        <f>ROUND(I102*H102,2)</f>
        <v>0</v>
      </c>
      <c r="BL102" s="19" t="s">
        <v>1169</v>
      </c>
      <c r="BM102" s="218" t="s">
        <v>1520</v>
      </c>
    </row>
    <row r="103" s="2" customFormat="1">
      <c r="A103" s="41"/>
      <c r="B103" s="42"/>
      <c r="C103" s="43"/>
      <c r="D103" s="220" t="s">
        <v>156</v>
      </c>
      <c r="E103" s="43"/>
      <c r="F103" s="221" t="s">
        <v>1521</v>
      </c>
      <c r="G103" s="43"/>
      <c r="H103" s="43"/>
      <c r="I103" s="222"/>
      <c r="J103" s="43"/>
      <c r="K103" s="43"/>
      <c r="L103" s="47"/>
      <c r="M103" s="279"/>
      <c r="N103" s="280"/>
      <c r="O103" s="281"/>
      <c r="P103" s="281"/>
      <c r="Q103" s="281"/>
      <c r="R103" s="281"/>
      <c r="S103" s="281"/>
      <c r="T103" s="282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156</v>
      </c>
      <c r="AU103" s="19" t="s">
        <v>21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ZZgEHU3MyXVnieDPZn8WanaOwUggsSbwrebcE4s5vSpjxCWO2bb4FLFfPRP3lZb5n0mbBkNmoeHvnrPbmY0Wpg==" hashValue="zEJhwE3umi+z6qilBvPJi9XqFjjjw539jq1whVzN2Ll6uXi49GUpNv0FRhJWs5GNJymCTinh9F8oIYxPkfCokA==" algorithmName="SHA-512" password="CC35"/>
  <autoFilter ref="C83:K10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1/012002000"/>
    <hyperlink ref="F91" r:id="rId2" display="https://podminky.urs.cz/item/CS_URS_2022_01/013254000"/>
    <hyperlink ref="F94" r:id="rId3" display="https://podminky.urs.cz/item/CS_URS_2022_01/030001000"/>
    <hyperlink ref="F97" r:id="rId4" display="https://podminky.urs.cz/item/CS_URS_2022_01/043154000"/>
    <hyperlink ref="F99" r:id="rId5" display="https://podminky.urs.cz/item/CS_URS_2022_01/045002000"/>
    <hyperlink ref="F103" r:id="rId6" display="https://podminky.urs.cz/item/CS_URS_2022_01/07210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21</v>
      </c>
    </row>
    <row r="4" s="1" customFormat="1" ht="24.96" customHeight="1">
      <c r="B4" s="22"/>
      <c r="D4" s="133" t="s">
        <v>116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II/203 Vejprnice - Tlučná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117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1638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1. 2. 2022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40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43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45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48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50</v>
      </c>
      <c r="G32" s="41"/>
      <c r="H32" s="41"/>
      <c r="I32" s="148" t="s">
        <v>49</v>
      </c>
      <c r="J32" s="148" t="s">
        <v>51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52</v>
      </c>
      <c r="E33" s="135" t="s">
        <v>53</v>
      </c>
      <c r="F33" s="150">
        <f>ROUND((SUM(BE83:BE135)),  2)</f>
        <v>0</v>
      </c>
      <c r="G33" s="41"/>
      <c r="H33" s="41"/>
      <c r="I33" s="151">
        <v>0.20999999999999999</v>
      </c>
      <c r="J33" s="150">
        <f>ROUND(((SUM(BE83:BE135))*I33),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54</v>
      </c>
      <c r="F34" s="150">
        <f>ROUND((SUM(BF83:BF135)),  2)</f>
        <v>0</v>
      </c>
      <c r="G34" s="41"/>
      <c r="H34" s="41"/>
      <c r="I34" s="151">
        <v>0.14999999999999999</v>
      </c>
      <c r="J34" s="150">
        <f>ROUND(((SUM(BF83:BF135))*I34),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55</v>
      </c>
      <c r="F35" s="150">
        <f>ROUND((SUM(BG83:BG135)),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56</v>
      </c>
      <c r="F36" s="150">
        <f>ROUND((SUM(BH83:BH135)),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57</v>
      </c>
      <c r="F37" s="150">
        <f>ROUND((SUM(BI83:BI135)),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58</v>
      </c>
      <c r="E39" s="154"/>
      <c r="F39" s="154"/>
      <c r="G39" s="155" t="s">
        <v>59</v>
      </c>
      <c r="H39" s="156" t="s">
        <v>60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II/203 Vejprnice - Tlučná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SKD8708 - SO 501.3  Přeložka kabelu KAO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1. 2. 2022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SÚS Plzeňského kraje</v>
      </c>
      <c r="G54" s="43"/>
      <c r="H54" s="43"/>
      <c r="I54" s="34" t="s">
        <v>37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120</v>
      </c>
      <c r="D57" s="165"/>
      <c r="E57" s="165"/>
      <c r="F57" s="165"/>
      <c r="G57" s="165"/>
      <c r="H57" s="165"/>
      <c r="I57" s="165"/>
      <c r="J57" s="166" t="s">
        <v>121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80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122</v>
      </c>
    </row>
    <row r="60" s="9" customFormat="1" ht="24.96" customHeight="1">
      <c r="A60" s="9"/>
      <c r="B60" s="168"/>
      <c r="C60" s="169"/>
      <c r="D60" s="170" t="s">
        <v>1211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1639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1212</v>
      </c>
      <c r="E62" s="177"/>
      <c r="F62" s="177"/>
      <c r="G62" s="177"/>
      <c r="H62" s="177"/>
      <c r="I62" s="177"/>
      <c r="J62" s="178">
        <f>J107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1640</v>
      </c>
      <c r="E63" s="177"/>
      <c r="F63" s="177"/>
      <c r="G63" s="177"/>
      <c r="H63" s="177"/>
      <c r="I63" s="177"/>
      <c r="J63" s="178">
        <f>J116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5" t="s">
        <v>132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4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II/203 Vejprnice - Tlučná</v>
      </c>
      <c r="F73" s="34"/>
      <c r="G73" s="34"/>
      <c r="H73" s="34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4" t="s">
        <v>117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 xml:space="preserve">SKD8708 - SO 501.3  Přeložka kabelu KAO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22</v>
      </c>
      <c r="D77" s="43"/>
      <c r="E77" s="43"/>
      <c r="F77" s="29" t="str">
        <f>F12</f>
        <v xml:space="preserve"> </v>
      </c>
      <c r="G77" s="43"/>
      <c r="H77" s="43"/>
      <c r="I77" s="34" t="s">
        <v>24</v>
      </c>
      <c r="J77" s="75" t="str">
        <f>IF(J12="","",J12)</f>
        <v>1. 2. 2022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5.65" customHeight="1">
      <c r="A79" s="41"/>
      <c r="B79" s="42"/>
      <c r="C79" s="34" t="s">
        <v>30</v>
      </c>
      <c r="D79" s="43"/>
      <c r="E79" s="43"/>
      <c r="F79" s="29" t="str">
        <f>E15</f>
        <v>SÚS Plzeňského kraje</v>
      </c>
      <c r="G79" s="43"/>
      <c r="H79" s="43"/>
      <c r="I79" s="34" t="s">
        <v>37</v>
      </c>
      <c r="J79" s="39" t="str">
        <f>E21</f>
        <v>Projekční kancelář Ing.Škubalová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4" t="s">
        <v>35</v>
      </c>
      <c r="D80" s="43"/>
      <c r="E80" s="43"/>
      <c r="F80" s="29" t="str">
        <f>IF(E18="","",E18)</f>
        <v>Vyplň údaj</v>
      </c>
      <c r="G80" s="43"/>
      <c r="H80" s="43"/>
      <c r="I80" s="34" t="s">
        <v>42</v>
      </c>
      <c r="J80" s="39" t="str">
        <f>E24</f>
        <v>Straka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133</v>
      </c>
      <c r="D82" s="183" t="s">
        <v>67</v>
      </c>
      <c r="E82" s="183" t="s">
        <v>63</v>
      </c>
      <c r="F82" s="183" t="s">
        <v>64</v>
      </c>
      <c r="G82" s="183" t="s">
        <v>134</v>
      </c>
      <c r="H82" s="183" t="s">
        <v>135</v>
      </c>
      <c r="I82" s="183" t="s">
        <v>136</v>
      </c>
      <c r="J82" s="183" t="s">
        <v>121</v>
      </c>
      <c r="K82" s="184" t="s">
        <v>137</v>
      </c>
      <c r="L82" s="185"/>
      <c r="M82" s="95" t="s">
        <v>32</v>
      </c>
      <c r="N82" s="96" t="s">
        <v>52</v>
      </c>
      <c r="O82" s="96" t="s">
        <v>138</v>
      </c>
      <c r="P82" s="96" t="s">
        <v>139</v>
      </c>
      <c r="Q82" s="96" t="s">
        <v>140</v>
      </c>
      <c r="R82" s="96" t="s">
        <v>141</v>
      </c>
      <c r="S82" s="96" t="s">
        <v>142</v>
      </c>
      <c r="T82" s="97" t="s">
        <v>143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144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</f>
        <v>0</v>
      </c>
      <c r="Q83" s="99"/>
      <c r="R83" s="188">
        <f>R84</f>
        <v>2.3532280000000001</v>
      </c>
      <c r="S83" s="99"/>
      <c r="T83" s="189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19" t="s">
        <v>81</v>
      </c>
      <c r="AU83" s="19" t="s">
        <v>122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81</v>
      </c>
      <c r="E84" s="194" t="s">
        <v>296</v>
      </c>
      <c r="F84" s="194" t="s">
        <v>1363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P85+P107+P116</f>
        <v>0</v>
      </c>
      <c r="Q84" s="199"/>
      <c r="R84" s="200">
        <f>R85+R107+R116</f>
        <v>2.3532280000000001</v>
      </c>
      <c r="S84" s="199"/>
      <c r="T84" s="201">
        <f>T85+T107+T116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168</v>
      </c>
      <c r="AT84" s="203" t="s">
        <v>81</v>
      </c>
      <c r="AU84" s="203" t="s">
        <v>82</v>
      </c>
      <c r="AY84" s="202" t="s">
        <v>147</v>
      </c>
      <c r="BK84" s="204">
        <f>BK85+BK107+BK116</f>
        <v>0</v>
      </c>
    </row>
    <row r="85" s="12" customFormat="1" ht="22.8" customHeight="1">
      <c r="A85" s="12"/>
      <c r="B85" s="191"/>
      <c r="C85" s="192"/>
      <c r="D85" s="193" t="s">
        <v>81</v>
      </c>
      <c r="E85" s="205" t="s">
        <v>1641</v>
      </c>
      <c r="F85" s="205" t="s">
        <v>1642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SUM(P86:P106)</f>
        <v>0</v>
      </c>
      <c r="Q85" s="199"/>
      <c r="R85" s="200">
        <f>SUM(R86:R106)</f>
        <v>0.124921</v>
      </c>
      <c r="S85" s="199"/>
      <c r="T85" s="201">
        <f>SUM(T86:T106)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168</v>
      </c>
      <c r="AT85" s="203" t="s">
        <v>81</v>
      </c>
      <c r="AU85" s="203" t="s">
        <v>90</v>
      </c>
      <c r="AY85" s="202" t="s">
        <v>147</v>
      </c>
      <c r="BK85" s="204">
        <f>SUM(BK86:BK106)</f>
        <v>0</v>
      </c>
    </row>
    <row r="86" s="2" customFormat="1" ht="24.15" customHeight="1">
      <c r="A86" s="41"/>
      <c r="B86" s="42"/>
      <c r="C86" s="207" t="s">
        <v>90</v>
      </c>
      <c r="D86" s="207" t="s">
        <v>149</v>
      </c>
      <c r="E86" s="208" t="s">
        <v>1643</v>
      </c>
      <c r="F86" s="209" t="s">
        <v>1644</v>
      </c>
      <c r="G86" s="210" t="s">
        <v>617</v>
      </c>
      <c r="H86" s="211">
        <v>2</v>
      </c>
      <c r="I86" s="212"/>
      <c r="J86" s="213">
        <f>ROUND(I86*H86,2)</f>
        <v>0</v>
      </c>
      <c r="K86" s="209" t="s">
        <v>153</v>
      </c>
      <c r="L86" s="47"/>
      <c r="M86" s="214" t="s">
        <v>32</v>
      </c>
      <c r="N86" s="215" t="s">
        <v>53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554</v>
      </c>
      <c r="AT86" s="218" t="s">
        <v>149</v>
      </c>
      <c r="AU86" s="218" t="s">
        <v>21</v>
      </c>
      <c r="AY86" s="19" t="s">
        <v>147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90</v>
      </c>
      <c r="BK86" s="219">
        <f>ROUND(I86*H86,2)</f>
        <v>0</v>
      </c>
      <c r="BL86" s="19" t="s">
        <v>554</v>
      </c>
      <c r="BM86" s="218" t="s">
        <v>1645</v>
      </c>
    </row>
    <row r="87" s="2" customFormat="1">
      <c r="A87" s="41"/>
      <c r="B87" s="42"/>
      <c r="C87" s="43"/>
      <c r="D87" s="220" t="s">
        <v>156</v>
      </c>
      <c r="E87" s="43"/>
      <c r="F87" s="221" t="s">
        <v>1646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19" t="s">
        <v>156</v>
      </c>
      <c r="AU87" s="19" t="s">
        <v>21</v>
      </c>
    </row>
    <row r="88" s="2" customFormat="1" ht="16.5" customHeight="1">
      <c r="A88" s="41"/>
      <c r="B88" s="42"/>
      <c r="C88" s="258" t="s">
        <v>21</v>
      </c>
      <c r="D88" s="258" t="s">
        <v>296</v>
      </c>
      <c r="E88" s="259" t="s">
        <v>1647</v>
      </c>
      <c r="F88" s="260" t="s">
        <v>1648</v>
      </c>
      <c r="G88" s="261" t="s">
        <v>617</v>
      </c>
      <c r="H88" s="262">
        <v>1</v>
      </c>
      <c r="I88" s="263"/>
      <c r="J88" s="264">
        <f>ROUND(I88*H88,2)</f>
        <v>0</v>
      </c>
      <c r="K88" s="260" t="s">
        <v>153</v>
      </c>
      <c r="L88" s="265"/>
      <c r="M88" s="266" t="s">
        <v>32</v>
      </c>
      <c r="N88" s="267" t="s">
        <v>53</v>
      </c>
      <c r="O88" s="87"/>
      <c r="P88" s="216">
        <f>O88*H88</f>
        <v>0</v>
      </c>
      <c r="Q88" s="216">
        <v>0.0080999999999999996</v>
      </c>
      <c r="R88" s="216">
        <f>Q88*H88</f>
        <v>0.0080999999999999996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887</v>
      </c>
      <c r="AT88" s="218" t="s">
        <v>296</v>
      </c>
      <c r="AU88" s="218" t="s">
        <v>21</v>
      </c>
      <c r="AY88" s="19" t="s">
        <v>147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90</v>
      </c>
      <c r="BK88" s="219">
        <f>ROUND(I88*H88,2)</f>
        <v>0</v>
      </c>
      <c r="BL88" s="19" t="s">
        <v>887</v>
      </c>
      <c r="BM88" s="218" t="s">
        <v>1649</v>
      </c>
    </row>
    <row r="89" s="2" customFormat="1" ht="16.5" customHeight="1">
      <c r="A89" s="41"/>
      <c r="B89" s="42"/>
      <c r="C89" s="258" t="s">
        <v>168</v>
      </c>
      <c r="D89" s="258" t="s">
        <v>296</v>
      </c>
      <c r="E89" s="259" t="s">
        <v>1650</v>
      </c>
      <c r="F89" s="260" t="s">
        <v>1651</v>
      </c>
      <c r="G89" s="261" t="s">
        <v>617</v>
      </c>
      <c r="H89" s="262">
        <v>1</v>
      </c>
      <c r="I89" s="263"/>
      <c r="J89" s="264">
        <f>ROUND(I89*H89,2)</f>
        <v>0</v>
      </c>
      <c r="K89" s="260" t="s">
        <v>153</v>
      </c>
      <c r="L89" s="265"/>
      <c r="M89" s="266" t="s">
        <v>32</v>
      </c>
      <c r="N89" s="267" t="s">
        <v>53</v>
      </c>
      <c r="O89" s="87"/>
      <c r="P89" s="216">
        <f>O89*H89</f>
        <v>0</v>
      </c>
      <c r="Q89" s="216">
        <v>0.0080999999999999996</v>
      </c>
      <c r="R89" s="216">
        <f>Q89*H89</f>
        <v>0.0080999999999999996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887</v>
      </c>
      <c r="AT89" s="218" t="s">
        <v>296</v>
      </c>
      <c r="AU89" s="218" t="s">
        <v>21</v>
      </c>
      <c r="AY89" s="19" t="s">
        <v>147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90</v>
      </c>
      <c r="BK89" s="219">
        <f>ROUND(I89*H89,2)</f>
        <v>0</v>
      </c>
      <c r="BL89" s="19" t="s">
        <v>887</v>
      </c>
      <c r="BM89" s="218" t="s">
        <v>1652</v>
      </c>
    </row>
    <row r="90" s="2" customFormat="1" ht="16.5" customHeight="1">
      <c r="A90" s="41"/>
      <c r="B90" s="42"/>
      <c r="C90" s="207" t="s">
        <v>154</v>
      </c>
      <c r="D90" s="207" t="s">
        <v>149</v>
      </c>
      <c r="E90" s="208" t="s">
        <v>1653</v>
      </c>
      <c r="F90" s="209" t="s">
        <v>1654</v>
      </c>
      <c r="G90" s="210" t="s">
        <v>617</v>
      </c>
      <c r="H90" s="211">
        <v>1</v>
      </c>
      <c r="I90" s="212"/>
      <c r="J90" s="213">
        <f>ROUND(I90*H90,2)</f>
        <v>0</v>
      </c>
      <c r="K90" s="209" t="s">
        <v>32</v>
      </c>
      <c r="L90" s="47"/>
      <c r="M90" s="214" t="s">
        <v>32</v>
      </c>
      <c r="N90" s="215" t="s">
        <v>53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554</v>
      </c>
      <c r="AT90" s="218" t="s">
        <v>149</v>
      </c>
      <c r="AU90" s="218" t="s">
        <v>21</v>
      </c>
      <c r="AY90" s="19" t="s">
        <v>147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90</v>
      </c>
      <c r="BK90" s="219">
        <f>ROUND(I90*H90,2)</f>
        <v>0</v>
      </c>
      <c r="BL90" s="19" t="s">
        <v>554</v>
      </c>
      <c r="BM90" s="218" t="s">
        <v>1655</v>
      </c>
    </row>
    <row r="91" s="2" customFormat="1" ht="24.15" customHeight="1">
      <c r="A91" s="41"/>
      <c r="B91" s="42"/>
      <c r="C91" s="207" t="s">
        <v>179</v>
      </c>
      <c r="D91" s="207" t="s">
        <v>149</v>
      </c>
      <c r="E91" s="208" t="s">
        <v>1656</v>
      </c>
      <c r="F91" s="209" t="s">
        <v>1657</v>
      </c>
      <c r="G91" s="210" t="s">
        <v>206</v>
      </c>
      <c r="H91" s="211">
        <v>16</v>
      </c>
      <c r="I91" s="212"/>
      <c r="J91" s="213">
        <f>ROUND(I91*H91,2)</f>
        <v>0</v>
      </c>
      <c r="K91" s="209" t="s">
        <v>153</v>
      </c>
      <c r="L91" s="47"/>
      <c r="M91" s="214" t="s">
        <v>32</v>
      </c>
      <c r="N91" s="215" t="s">
        <v>53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554</v>
      </c>
      <c r="AT91" s="218" t="s">
        <v>149</v>
      </c>
      <c r="AU91" s="218" t="s">
        <v>21</v>
      </c>
      <c r="AY91" s="19" t="s">
        <v>147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90</v>
      </c>
      <c r="BK91" s="219">
        <f>ROUND(I91*H91,2)</f>
        <v>0</v>
      </c>
      <c r="BL91" s="19" t="s">
        <v>554</v>
      </c>
      <c r="BM91" s="218" t="s">
        <v>1658</v>
      </c>
    </row>
    <row r="92" s="2" customFormat="1">
      <c r="A92" s="41"/>
      <c r="B92" s="42"/>
      <c r="C92" s="43"/>
      <c r="D92" s="220" t="s">
        <v>156</v>
      </c>
      <c r="E92" s="43"/>
      <c r="F92" s="221" t="s">
        <v>1659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156</v>
      </c>
      <c r="AU92" s="19" t="s">
        <v>21</v>
      </c>
    </row>
    <row r="93" s="2" customFormat="1" ht="16.5" customHeight="1">
      <c r="A93" s="41"/>
      <c r="B93" s="42"/>
      <c r="C93" s="258" t="s">
        <v>184</v>
      </c>
      <c r="D93" s="258" t="s">
        <v>296</v>
      </c>
      <c r="E93" s="259" t="s">
        <v>1660</v>
      </c>
      <c r="F93" s="260" t="s">
        <v>1661</v>
      </c>
      <c r="G93" s="261" t="s">
        <v>206</v>
      </c>
      <c r="H93" s="262">
        <v>18.399999999999999</v>
      </c>
      <c r="I93" s="263"/>
      <c r="J93" s="264">
        <f>ROUND(I93*H93,2)</f>
        <v>0</v>
      </c>
      <c r="K93" s="260" t="s">
        <v>153</v>
      </c>
      <c r="L93" s="265"/>
      <c r="M93" s="266" t="s">
        <v>32</v>
      </c>
      <c r="N93" s="267" t="s">
        <v>53</v>
      </c>
      <c r="O93" s="87"/>
      <c r="P93" s="216">
        <f>O93*H93</f>
        <v>0</v>
      </c>
      <c r="Q93" s="216">
        <v>0.00018000000000000001</v>
      </c>
      <c r="R93" s="216">
        <f>Q93*H93</f>
        <v>0.0033119999999999998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887</v>
      </c>
      <c r="AT93" s="218" t="s">
        <v>296</v>
      </c>
      <c r="AU93" s="218" t="s">
        <v>21</v>
      </c>
      <c r="AY93" s="19" t="s">
        <v>147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90</v>
      </c>
      <c r="BK93" s="219">
        <f>ROUND(I93*H93,2)</f>
        <v>0</v>
      </c>
      <c r="BL93" s="19" t="s">
        <v>887</v>
      </c>
      <c r="BM93" s="218" t="s">
        <v>1662</v>
      </c>
    </row>
    <row r="94" s="13" customFormat="1">
      <c r="A94" s="13"/>
      <c r="B94" s="225"/>
      <c r="C94" s="226"/>
      <c r="D94" s="227" t="s">
        <v>158</v>
      </c>
      <c r="E94" s="226"/>
      <c r="F94" s="229" t="s">
        <v>1663</v>
      </c>
      <c r="G94" s="226"/>
      <c r="H94" s="230">
        <v>18.399999999999999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158</v>
      </c>
      <c r="AU94" s="236" t="s">
        <v>21</v>
      </c>
      <c r="AV94" s="13" t="s">
        <v>21</v>
      </c>
      <c r="AW94" s="13" t="s">
        <v>4</v>
      </c>
      <c r="AX94" s="13" t="s">
        <v>90</v>
      </c>
      <c r="AY94" s="236" t="s">
        <v>147</v>
      </c>
    </row>
    <row r="95" s="2" customFormat="1" ht="24.15" customHeight="1">
      <c r="A95" s="41"/>
      <c r="B95" s="42"/>
      <c r="C95" s="207" t="s">
        <v>191</v>
      </c>
      <c r="D95" s="207" t="s">
        <v>149</v>
      </c>
      <c r="E95" s="208" t="s">
        <v>1664</v>
      </c>
      <c r="F95" s="209" t="s">
        <v>1665</v>
      </c>
      <c r="G95" s="210" t="s">
        <v>206</v>
      </c>
      <c r="H95" s="211">
        <v>8</v>
      </c>
      <c r="I95" s="212"/>
      <c r="J95" s="213">
        <f>ROUND(I95*H95,2)</f>
        <v>0</v>
      </c>
      <c r="K95" s="209" t="s">
        <v>153</v>
      </c>
      <c r="L95" s="47"/>
      <c r="M95" s="214" t="s">
        <v>32</v>
      </c>
      <c r="N95" s="215" t="s">
        <v>53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554</v>
      </c>
      <c r="AT95" s="218" t="s">
        <v>149</v>
      </c>
      <c r="AU95" s="218" t="s">
        <v>21</v>
      </c>
      <c r="AY95" s="19" t="s">
        <v>147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90</v>
      </c>
      <c r="BK95" s="219">
        <f>ROUND(I95*H95,2)</f>
        <v>0</v>
      </c>
      <c r="BL95" s="19" t="s">
        <v>554</v>
      </c>
      <c r="BM95" s="218" t="s">
        <v>1666</v>
      </c>
    </row>
    <row r="96" s="2" customFormat="1">
      <c r="A96" s="41"/>
      <c r="B96" s="42"/>
      <c r="C96" s="43"/>
      <c r="D96" s="220" t="s">
        <v>156</v>
      </c>
      <c r="E96" s="43"/>
      <c r="F96" s="221" t="s">
        <v>1667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156</v>
      </c>
      <c r="AU96" s="19" t="s">
        <v>21</v>
      </c>
    </row>
    <row r="97" s="2" customFormat="1" ht="16.5" customHeight="1">
      <c r="A97" s="41"/>
      <c r="B97" s="42"/>
      <c r="C97" s="258" t="s">
        <v>195</v>
      </c>
      <c r="D97" s="258" t="s">
        <v>296</v>
      </c>
      <c r="E97" s="259" t="s">
        <v>1668</v>
      </c>
      <c r="F97" s="260" t="s">
        <v>1669</v>
      </c>
      <c r="G97" s="261" t="s">
        <v>206</v>
      </c>
      <c r="H97" s="262">
        <v>9.1999999999999993</v>
      </c>
      <c r="I97" s="263"/>
      <c r="J97" s="264">
        <f>ROUND(I97*H97,2)</f>
        <v>0</v>
      </c>
      <c r="K97" s="260" t="s">
        <v>153</v>
      </c>
      <c r="L97" s="265"/>
      <c r="M97" s="266" t="s">
        <v>32</v>
      </c>
      <c r="N97" s="267" t="s">
        <v>53</v>
      </c>
      <c r="O97" s="87"/>
      <c r="P97" s="216">
        <f>O97*H97</f>
        <v>0</v>
      </c>
      <c r="Q97" s="216">
        <v>0.00017000000000000001</v>
      </c>
      <c r="R97" s="216">
        <f>Q97*H97</f>
        <v>0.0015640000000000001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887</v>
      </c>
      <c r="AT97" s="218" t="s">
        <v>296</v>
      </c>
      <c r="AU97" s="218" t="s">
        <v>21</v>
      </c>
      <c r="AY97" s="19" t="s">
        <v>147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90</v>
      </c>
      <c r="BK97" s="219">
        <f>ROUND(I97*H97,2)</f>
        <v>0</v>
      </c>
      <c r="BL97" s="19" t="s">
        <v>887</v>
      </c>
      <c r="BM97" s="218" t="s">
        <v>1670</v>
      </c>
    </row>
    <row r="98" s="13" customFormat="1">
      <c r="A98" s="13"/>
      <c r="B98" s="225"/>
      <c r="C98" s="226"/>
      <c r="D98" s="227" t="s">
        <v>158</v>
      </c>
      <c r="E98" s="226"/>
      <c r="F98" s="229" t="s">
        <v>1671</v>
      </c>
      <c r="G98" s="226"/>
      <c r="H98" s="230">
        <v>9.1999999999999993</v>
      </c>
      <c r="I98" s="231"/>
      <c r="J98" s="226"/>
      <c r="K98" s="226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158</v>
      </c>
      <c r="AU98" s="236" t="s">
        <v>21</v>
      </c>
      <c r="AV98" s="13" t="s">
        <v>21</v>
      </c>
      <c r="AW98" s="13" t="s">
        <v>4</v>
      </c>
      <c r="AX98" s="13" t="s">
        <v>90</v>
      </c>
      <c r="AY98" s="236" t="s">
        <v>147</v>
      </c>
    </row>
    <row r="99" s="2" customFormat="1" ht="24.15" customHeight="1">
      <c r="A99" s="41"/>
      <c r="B99" s="42"/>
      <c r="C99" s="207" t="s">
        <v>198</v>
      </c>
      <c r="D99" s="207" t="s">
        <v>149</v>
      </c>
      <c r="E99" s="208" t="s">
        <v>1672</v>
      </c>
      <c r="F99" s="209" t="s">
        <v>1673</v>
      </c>
      <c r="G99" s="210" t="s">
        <v>206</v>
      </c>
      <c r="H99" s="211">
        <v>95</v>
      </c>
      <c r="I99" s="212"/>
      <c r="J99" s="213">
        <f>ROUND(I99*H99,2)</f>
        <v>0</v>
      </c>
      <c r="K99" s="209" t="s">
        <v>153</v>
      </c>
      <c r="L99" s="47"/>
      <c r="M99" s="214" t="s">
        <v>32</v>
      </c>
      <c r="N99" s="215" t="s">
        <v>53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554</v>
      </c>
      <c r="AT99" s="218" t="s">
        <v>149</v>
      </c>
      <c r="AU99" s="218" t="s">
        <v>21</v>
      </c>
      <c r="AY99" s="19" t="s">
        <v>147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90</v>
      </c>
      <c r="BK99" s="219">
        <f>ROUND(I99*H99,2)</f>
        <v>0</v>
      </c>
      <c r="BL99" s="19" t="s">
        <v>554</v>
      </c>
      <c r="BM99" s="218" t="s">
        <v>1674</v>
      </c>
    </row>
    <row r="100" s="2" customFormat="1">
      <c r="A100" s="41"/>
      <c r="B100" s="42"/>
      <c r="C100" s="43"/>
      <c r="D100" s="220" t="s">
        <v>156</v>
      </c>
      <c r="E100" s="43"/>
      <c r="F100" s="221" t="s">
        <v>1675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156</v>
      </c>
      <c r="AU100" s="19" t="s">
        <v>21</v>
      </c>
    </row>
    <row r="101" s="2" customFormat="1" ht="16.5" customHeight="1">
      <c r="A101" s="41"/>
      <c r="B101" s="42"/>
      <c r="C101" s="258" t="s">
        <v>203</v>
      </c>
      <c r="D101" s="258" t="s">
        <v>296</v>
      </c>
      <c r="E101" s="259" t="s">
        <v>1676</v>
      </c>
      <c r="F101" s="260" t="s">
        <v>1677</v>
      </c>
      <c r="G101" s="261" t="s">
        <v>206</v>
      </c>
      <c r="H101" s="262">
        <v>109.25</v>
      </c>
      <c r="I101" s="263"/>
      <c r="J101" s="264">
        <f>ROUND(I101*H101,2)</f>
        <v>0</v>
      </c>
      <c r="K101" s="260" t="s">
        <v>153</v>
      </c>
      <c r="L101" s="265"/>
      <c r="M101" s="266" t="s">
        <v>32</v>
      </c>
      <c r="N101" s="267" t="s">
        <v>53</v>
      </c>
      <c r="O101" s="87"/>
      <c r="P101" s="216">
        <f>O101*H101</f>
        <v>0</v>
      </c>
      <c r="Q101" s="216">
        <v>0.00020000000000000001</v>
      </c>
      <c r="R101" s="216">
        <f>Q101*H101</f>
        <v>0.021850000000000001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887</v>
      </c>
      <c r="AT101" s="218" t="s">
        <v>296</v>
      </c>
      <c r="AU101" s="218" t="s">
        <v>21</v>
      </c>
      <c r="AY101" s="19" t="s">
        <v>147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90</v>
      </c>
      <c r="BK101" s="219">
        <f>ROUND(I101*H101,2)</f>
        <v>0</v>
      </c>
      <c r="BL101" s="19" t="s">
        <v>887</v>
      </c>
      <c r="BM101" s="218" t="s">
        <v>1678</v>
      </c>
    </row>
    <row r="102" s="13" customFormat="1">
      <c r="A102" s="13"/>
      <c r="B102" s="225"/>
      <c r="C102" s="226"/>
      <c r="D102" s="227" t="s">
        <v>158</v>
      </c>
      <c r="E102" s="226"/>
      <c r="F102" s="229" t="s">
        <v>1679</v>
      </c>
      <c r="G102" s="226"/>
      <c r="H102" s="230">
        <v>109.25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158</v>
      </c>
      <c r="AU102" s="236" t="s">
        <v>21</v>
      </c>
      <c r="AV102" s="13" t="s">
        <v>21</v>
      </c>
      <c r="AW102" s="13" t="s">
        <v>4</v>
      </c>
      <c r="AX102" s="13" t="s">
        <v>90</v>
      </c>
      <c r="AY102" s="236" t="s">
        <v>147</v>
      </c>
    </row>
    <row r="103" s="2" customFormat="1" ht="24.15" customHeight="1">
      <c r="A103" s="41"/>
      <c r="B103" s="42"/>
      <c r="C103" s="207" t="s">
        <v>210</v>
      </c>
      <c r="D103" s="207" t="s">
        <v>149</v>
      </c>
      <c r="E103" s="208" t="s">
        <v>1680</v>
      </c>
      <c r="F103" s="209" t="s">
        <v>1681</v>
      </c>
      <c r="G103" s="210" t="s">
        <v>206</v>
      </c>
      <c r="H103" s="211">
        <v>120</v>
      </c>
      <c r="I103" s="212"/>
      <c r="J103" s="213">
        <f>ROUND(I103*H103,2)</f>
        <v>0</v>
      </c>
      <c r="K103" s="209" t="s">
        <v>153</v>
      </c>
      <c r="L103" s="47"/>
      <c r="M103" s="214" t="s">
        <v>32</v>
      </c>
      <c r="N103" s="215" t="s">
        <v>53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554</v>
      </c>
      <c r="AT103" s="218" t="s">
        <v>149</v>
      </c>
      <c r="AU103" s="218" t="s">
        <v>21</v>
      </c>
      <c r="AY103" s="19" t="s">
        <v>147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90</v>
      </c>
      <c r="BK103" s="219">
        <f>ROUND(I103*H103,2)</f>
        <v>0</v>
      </c>
      <c r="BL103" s="19" t="s">
        <v>554</v>
      </c>
      <c r="BM103" s="218" t="s">
        <v>1682</v>
      </c>
    </row>
    <row r="104" s="2" customFormat="1">
      <c r="A104" s="41"/>
      <c r="B104" s="42"/>
      <c r="C104" s="43"/>
      <c r="D104" s="220" t="s">
        <v>156</v>
      </c>
      <c r="E104" s="43"/>
      <c r="F104" s="221" t="s">
        <v>1683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156</v>
      </c>
      <c r="AU104" s="19" t="s">
        <v>21</v>
      </c>
    </row>
    <row r="105" s="2" customFormat="1" ht="16.5" customHeight="1">
      <c r="A105" s="41"/>
      <c r="B105" s="42"/>
      <c r="C105" s="258" t="s">
        <v>216</v>
      </c>
      <c r="D105" s="258" t="s">
        <v>296</v>
      </c>
      <c r="E105" s="259" t="s">
        <v>1684</v>
      </c>
      <c r="F105" s="260" t="s">
        <v>1685</v>
      </c>
      <c r="G105" s="261" t="s">
        <v>206</v>
      </c>
      <c r="H105" s="262">
        <v>109.25</v>
      </c>
      <c r="I105" s="263"/>
      <c r="J105" s="264">
        <f>ROUND(I105*H105,2)</f>
        <v>0</v>
      </c>
      <c r="K105" s="260" t="s">
        <v>153</v>
      </c>
      <c r="L105" s="265"/>
      <c r="M105" s="266" t="s">
        <v>32</v>
      </c>
      <c r="N105" s="267" t="s">
        <v>53</v>
      </c>
      <c r="O105" s="87"/>
      <c r="P105" s="216">
        <f>O105*H105</f>
        <v>0</v>
      </c>
      <c r="Q105" s="216">
        <v>0.00064000000000000005</v>
      </c>
      <c r="R105" s="216">
        <f>Q105*H105</f>
        <v>0.06992000000000001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887</v>
      </c>
      <c r="AT105" s="218" t="s">
        <v>296</v>
      </c>
      <c r="AU105" s="218" t="s">
        <v>21</v>
      </c>
      <c r="AY105" s="19" t="s">
        <v>147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90</v>
      </c>
      <c r="BK105" s="219">
        <f>ROUND(I105*H105,2)</f>
        <v>0</v>
      </c>
      <c r="BL105" s="19" t="s">
        <v>887</v>
      </c>
      <c r="BM105" s="218" t="s">
        <v>1686</v>
      </c>
    </row>
    <row r="106" s="2" customFormat="1" ht="16.5" customHeight="1">
      <c r="A106" s="41"/>
      <c r="B106" s="42"/>
      <c r="C106" s="258" t="s">
        <v>223</v>
      </c>
      <c r="D106" s="258" t="s">
        <v>296</v>
      </c>
      <c r="E106" s="259" t="s">
        <v>1687</v>
      </c>
      <c r="F106" s="260" t="s">
        <v>1688</v>
      </c>
      <c r="G106" s="261" t="s">
        <v>206</v>
      </c>
      <c r="H106" s="262">
        <v>28.75</v>
      </c>
      <c r="I106" s="263"/>
      <c r="J106" s="264">
        <f>ROUND(I106*H106,2)</f>
        <v>0</v>
      </c>
      <c r="K106" s="260" t="s">
        <v>153</v>
      </c>
      <c r="L106" s="265"/>
      <c r="M106" s="266" t="s">
        <v>32</v>
      </c>
      <c r="N106" s="267" t="s">
        <v>53</v>
      </c>
      <c r="O106" s="87"/>
      <c r="P106" s="216">
        <f>O106*H106</f>
        <v>0</v>
      </c>
      <c r="Q106" s="216">
        <v>0.00042000000000000002</v>
      </c>
      <c r="R106" s="216">
        <f>Q106*H106</f>
        <v>0.012075000000000001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887</v>
      </c>
      <c r="AT106" s="218" t="s">
        <v>296</v>
      </c>
      <c r="AU106" s="218" t="s">
        <v>21</v>
      </c>
      <c r="AY106" s="19" t="s">
        <v>147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90</v>
      </c>
      <c r="BK106" s="219">
        <f>ROUND(I106*H106,2)</f>
        <v>0</v>
      </c>
      <c r="BL106" s="19" t="s">
        <v>887</v>
      </c>
      <c r="BM106" s="218" t="s">
        <v>1689</v>
      </c>
    </row>
    <row r="107" s="12" customFormat="1" ht="22.8" customHeight="1">
      <c r="A107" s="12"/>
      <c r="B107" s="191"/>
      <c r="C107" s="192"/>
      <c r="D107" s="193" t="s">
        <v>81</v>
      </c>
      <c r="E107" s="205" t="s">
        <v>1364</v>
      </c>
      <c r="F107" s="205" t="s">
        <v>1365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SUM(P108:P115)</f>
        <v>0</v>
      </c>
      <c r="Q107" s="199"/>
      <c r="R107" s="200">
        <f>SUM(R108:R115)</f>
        <v>2.1934</v>
      </c>
      <c r="S107" s="199"/>
      <c r="T107" s="201">
        <f>SUM(T108:T115)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168</v>
      </c>
      <c r="AT107" s="203" t="s">
        <v>81</v>
      </c>
      <c r="AU107" s="203" t="s">
        <v>90</v>
      </c>
      <c r="AY107" s="202" t="s">
        <v>147</v>
      </c>
      <c r="BK107" s="204">
        <f>SUM(BK108:BK115)</f>
        <v>0</v>
      </c>
    </row>
    <row r="108" s="2" customFormat="1" ht="16.5" customHeight="1">
      <c r="A108" s="41"/>
      <c r="B108" s="42"/>
      <c r="C108" s="207" t="s">
        <v>235</v>
      </c>
      <c r="D108" s="207" t="s">
        <v>149</v>
      </c>
      <c r="E108" s="208" t="s">
        <v>1690</v>
      </c>
      <c r="F108" s="209" t="s">
        <v>1691</v>
      </c>
      <c r="G108" s="210" t="s">
        <v>617</v>
      </c>
      <c r="H108" s="211">
        <v>1</v>
      </c>
      <c r="I108" s="212"/>
      <c r="J108" s="213">
        <f>ROUND(I108*H108,2)</f>
        <v>0</v>
      </c>
      <c r="K108" s="209" t="s">
        <v>153</v>
      </c>
      <c r="L108" s="47"/>
      <c r="M108" s="214" t="s">
        <v>32</v>
      </c>
      <c r="N108" s="215" t="s">
        <v>53</v>
      </c>
      <c r="O108" s="87"/>
      <c r="P108" s="216">
        <f>O108*H108</f>
        <v>0</v>
      </c>
      <c r="Q108" s="216">
        <v>0.00198</v>
      </c>
      <c r="R108" s="216">
        <f>Q108*H108</f>
        <v>0.00198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554</v>
      </c>
      <c r="AT108" s="218" t="s">
        <v>149</v>
      </c>
      <c r="AU108" s="218" t="s">
        <v>21</v>
      </c>
      <c r="AY108" s="19" t="s">
        <v>147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90</v>
      </c>
      <c r="BK108" s="219">
        <f>ROUND(I108*H108,2)</f>
        <v>0</v>
      </c>
      <c r="BL108" s="19" t="s">
        <v>554</v>
      </c>
      <c r="BM108" s="218" t="s">
        <v>1692</v>
      </c>
    </row>
    <row r="109" s="2" customFormat="1">
      <c r="A109" s="41"/>
      <c r="B109" s="42"/>
      <c r="C109" s="43"/>
      <c r="D109" s="220" t="s">
        <v>156</v>
      </c>
      <c r="E109" s="43"/>
      <c r="F109" s="221" t="s">
        <v>1693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156</v>
      </c>
      <c r="AU109" s="19" t="s">
        <v>21</v>
      </c>
    </row>
    <row r="110" s="2" customFormat="1" ht="16.5" customHeight="1">
      <c r="A110" s="41"/>
      <c r="B110" s="42"/>
      <c r="C110" s="207" t="s">
        <v>8</v>
      </c>
      <c r="D110" s="207" t="s">
        <v>149</v>
      </c>
      <c r="E110" s="208" t="s">
        <v>1694</v>
      </c>
      <c r="F110" s="209" t="s">
        <v>1695</v>
      </c>
      <c r="G110" s="210" t="s">
        <v>617</v>
      </c>
      <c r="H110" s="211">
        <v>7</v>
      </c>
      <c r="I110" s="212"/>
      <c r="J110" s="213">
        <f>ROUND(I110*H110,2)</f>
        <v>0</v>
      </c>
      <c r="K110" s="209" t="s">
        <v>153</v>
      </c>
      <c r="L110" s="47"/>
      <c r="M110" s="214" t="s">
        <v>32</v>
      </c>
      <c r="N110" s="215" t="s">
        <v>53</v>
      </c>
      <c r="O110" s="87"/>
      <c r="P110" s="216">
        <f>O110*H110</f>
        <v>0</v>
      </c>
      <c r="Q110" s="216">
        <v>0.001</v>
      </c>
      <c r="R110" s="216">
        <f>Q110*H110</f>
        <v>0.0070000000000000001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554</v>
      </c>
      <c r="AT110" s="218" t="s">
        <v>149</v>
      </c>
      <c r="AU110" s="218" t="s">
        <v>21</v>
      </c>
      <c r="AY110" s="19" t="s">
        <v>147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90</v>
      </c>
      <c r="BK110" s="219">
        <f>ROUND(I110*H110,2)</f>
        <v>0</v>
      </c>
      <c r="BL110" s="19" t="s">
        <v>554</v>
      </c>
      <c r="BM110" s="218" t="s">
        <v>1696</v>
      </c>
    </row>
    <row r="111" s="2" customFormat="1">
      <c r="A111" s="41"/>
      <c r="B111" s="42"/>
      <c r="C111" s="43"/>
      <c r="D111" s="220" t="s">
        <v>156</v>
      </c>
      <c r="E111" s="43"/>
      <c r="F111" s="221" t="s">
        <v>1697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156</v>
      </c>
      <c r="AU111" s="19" t="s">
        <v>21</v>
      </c>
    </row>
    <row r="112" s="2" customFormat="1" ht="16.5" customHeight="1">
      <c r="A112" s="41"/>
      <c r="B112" s="42"/>
      <c r="C112" s="207" t="s">
        <v>252</v>
      </c>
      <c r="D112" s="207" t="s">
        <v>149</v>
      </c>
      <c r="E112" s="208" t="s">
        <v>1698</v>
      </c>
      <c r="F112" s="209" t="s">
        <v>1699</v>
      </c>
      <c r="G112" s="210" t="s">
        <v>617</v>
      </c>
      <c r="H112" s="211">
        <v>1</v>
      </c>
      <c r="I112" s="212"/>
      <c r="J112" s="213">
        <f>ROUND(I112*H112,2)</f>
        <v>0</v>
      </c>
      <c r="K112" s="209" t="s">
        <v>153</v>
      </c>
      <c r="L112" s="47"/>
      <c r="M112" s="214" t="s">
        <v>32</v>
      </c>
      <c r="N112" s="215" t="s">
        <v>53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554</v>
      </c>
      <c r="AT112" s="218" t="s">
        <v>149</v>
      </c>
      <c r="AU112" s="218" t="s">
        <v>21</v>
      </c>
      <c r="AY112" s="19" t="s">
        <v>147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90</v>
      </c>
      <c r="BK112" s="219">
        <f>ROUND(I112*H112,2)</f>
        <v>0</v>
      </c>
      <c r="BL112" s="19" t="s">
        <v>554</v>
      </c>
      <c r="BM112" s="218" t="s">
        <v>1700</v>
      </c>
    </row>
    <row r="113" s="2" customFormat="1">
      <c r="A113" s="41"/>
      <c r="B113" s="42"/>
      <c r="C113" s="43"/>
      <c r="D113" s="220" t="s">
        <v>156</v>
      </c>
      <c r="E113" s="43"/>
      <c r="F113" s="221" t="s">
        <v>1701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156</v>
      </c>
      <c r="AU113" s="19" t="s">
        <v>21</v>
      </c>
    </row>
    <row r="114" s="2" customFormat="1" ht="16.5" customHeight="1">
      <c r="A114" s="41"/>
      <c r="B114" s="42"/>
      <c r="C114" s="258" t="s">
        <v>259</v>
      </c>
      <c r="D114" s="258" t="s">
        <v>296</v>
      </c>
      <c r="E114" s="259" t="s">
        <v>1702</v>
      </c>
      <c r="F114" s="260" t="s">
        <v>1703</v>
      </c>
      <c r="G114" s="261" t="s">
        <v>789</v>
      </c>
      <c r="H114" s="262">
        <v>1</v>
      </c>
      <c r="I114" s="263"/>
      <c r="J114" s="264">
        <f>ROUND(I114*H114,2)</f>
        <v>0</v>
      </c>
      <c r="K114" s="260" t="s">
        <v>32</v>
      </c>
      <c r="L114" s="265"/>
      <c r="M114" s="266" t="s">
        <v>32</v>
      </c>
      <c r="N114" s="267" t="s">
        <v>53</v>
      </c>
      <c r="O114" s="87"/>
      <c r="P114" s="216">
        <f>O114*H114</f>
        <v>0</v>
      </c>
      <c r="Q114" s="216">
        <v>0.00042000000000000002</v>
      </c>
      <c r="R114" s="216">
        <f>Q114*H114</f>
        <v>0.00042000000000000002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887</v>
      </c>
      <c r="AT114" s="218" t="s">
        <v>296</v>
      </c>
      <c r="AU114" s="218" t="s">
        <v>21</v>
      </c>
      <c r="AY114" s="19" t="s">
        <v>147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90</v>
      </c>
      <c r="BK114" s="219">
        <f>ROUND(I114*H114,2)</f>
        <v>0</v>
      </c>
      <c r="BL114" s="19" t="s">
        <v>887</v>
      </c>
      <c r="BM114" s="218" t="s">
        <v>1704</v>
      </c>
    </row>
    <row r="115" s="2" customFormat="1" ht="16.5" customHeight="1">
      <c r="A115" s="41"/>
      <c r="B115" s="42"/>
      <c r="C115" s="207" t="s">
        <v>264</v>
      </c>
      <c r="D115" s="207" t="s">
        <v>149</v>
      </c>
      <c r="E115" s="208" t="s">
        <v>1705</v>
      </c>
      <c r="F115" s="209" t="s">
        <v>1706</v>
      </c>
      <c r="G115" s="210" t="s">
        <v>617</v>
      </c>
      <c r="H115" s="211">
        <v>12</v>
      </c>
      <c r="I115" s="212"/>
      <c r="J115" s="213">
        <f>ROUND(I115*H115,2)</f>
        <v>0</v>
      </c>
      <c r="K115" s="209" t="s">
        <v>32</v>
      </c>
      <c r="L115" s="47"/>
      <c r="M115" s="214" t="s">
        <v>32</v>
      </c>
      <c r="N115" s="215" t="s">
        <v>53</v>
      </c>
      <c r="O115" s="87"/>
      <c r="P115" s="216">
        <f>O115*H115</f>
        <v>0</v>
      </c>
      <c r="Q115" s="216">
        <v>0.182</v>
      </c>
      <c r="R115" s="216">
        <f>Q115*H115</f>
        <v>2.1840000000000002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554</v>
      </c>
      <c r="AT115" s="218" t="s">
        <v>149</v>
      </c>
      <c r="AU115" s="218" t="s">
        <v>21</v>
      </c>
      <c r="AY115" s="19" t="s">
        <v>147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90</v>
      </c>
      <c r="BK115" s="219">
        <f>ROUND(I115*H115,2)</f>
        <v>0</v>
      </c>
      <c r="BL115" s="19" t="s">
        <v>554</v>
      </c>
      <c r="BM115" s="218" t="s">
        <v>1707</v>
      </c>
    </row>
    <row r="116" s="12" customFormat="1" ht="22.8" customHeight="1">
      <c r="A116" s="12"/>
      <c r="B116" s="191"/>
      <c r="C116" s="192"/>
      <c r="D116" s="193" t="s">
        <v>81</v>
      </c>
      <c r="E116" s="205" t="s">
        <v>1708</v>
      </c>
      <c r="F116" s="205" t="s">
        <v>1709</v>
      </c>
      <c r="G116" s="192"/>
      <c r="H116" s="192"/>
      <c r="I116" s="195"/>
      <c r="J116" s="206">
        <f>BK116</f>
        <v>0</v>
      </c>
      <c r="K116" s="192"/>
      <c r="L116" s="197"/>
      <c r="M116" s="198"/>
      <c r="N116" s="199"/>
      <c r="O116" s="199"/>
      <c r="P116" s="200">
        <f>SUM(P117:P135)</f>
        <v>0</v>
      </c>
      <c r="Q116" s="199"/>
      <c r="R116" s="200">
        <f>SUM(R117:R135)</f>
        <v>0.034907000000000001</v>
      </c>
      <c r="S116" s="199"/>
      <c r="T116" s="201">
        <f>SUM(T117:T135)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168</v>
      </c>
      <c r="AT116" s="203" t="s">
        <v>81</v>
      </c>
      <c r="AU116" s="203" t="s">
        <v>90</v>
      </c>
      <c r="AY116" s="202" t="s">
        <v>147</v>
      </c>
      <c r="BK116" s="204">
        <f>SUM(BK117:BK135)</f>
        <v>0</v>
      </c>
    </row>
    <row r="117" s="2" customFormat="1" ht="16.5" customHeight="1">
      <c r="A117" s="41"/>
      <c r="B117" s="42"/>
      <c r="C117" s="207" t="s">
        <v>273</v>
      </c>
      <c r="D117" s="207" t="s">
        <v>149</v>
      </c>
      <c r="E117" s="208" t="s">
        <v>1710</v>
      </c>
      <c r="F117" s="209" t="s">
        <v>1711</v>
      </c>
      <c r="G117" s="210" t="s">
        <v>1712</v>
      </c>
      <c r="H117" s="211">
        <v>1</v>
      </c>
      <c r="I117" s="212"/>
      <c r="J117" s="213">
        <f>ROUND(I117*H117,2)</f>
        <v>0</v>
      </c>
      <c r="K117" s="209" t="s">
        <v>153</v>
      </c>
      <c r="L117" s="47"/>
      <c r="M117" s="214" t="s">
        <v>32</v>
      </c>
      <c r="N117" s="215" t="s">
        <v>53</v>
      </c>
      <c r="O117" s="87"/>
      <c r="P117" s="216">
        <f>O117*H117</f>
        <v>0</v>
      </c>
      <c r="Q117" s="216">
        <v>0.0088000000000000005</v>
      </c>
      <c r="R117" s="216">
        <f>Q117*H117</f>
        <v>0.0088000000000000005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554</v>
      </c>
      <c r="AT117" s="218" t="s">
        <v>149</v>
      </c>
      <c r="AU117" s="218" t="s">
        <v>21</v>
      </c>
      <c r="AY117" s="19" t="s">
        <v>147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90</v>
      </c>
      <c r="BK117" s="219">
        <f>ROUND(I117*H117,2)</f>
        <v>0</v>
      </c>
      <c r="BL117" s="19" t="s">
        <v>554</v>
      </c>
      <c r="BM117" s="218" t="s">
        <v>1713</v>
      </c>
    </row>
    <row r="118" s="2" customFormat="1">
      <c r="A118" s="41"/>
      <c r="B118" s="42"/>
      <c r="C118" s="43"/>
      <c r="D118" s="220" t="s">
        <v>156</v>
      </c>
      <c r="E118" s="43"/>
      <c r="F118" s="221" t="s">
        <v>1714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156</v>
      </c>
      <c r="AU118" s="19" t="s">
        <v>21</v>
      </c>
    </row>
    <row r="119" s="2" customFormat="1" ht="37.8" customHeight="1">
      <c r="A119" s="41"/>
      <c r="B119" s="42"/>
      <c r="C119" s="207" t="s">
        <v>279</v>
      </c>
      <c r="D119" s="207" t="s">
        <v>149</v>
      </c>
      <c r="E119" s="208" t="s">
        <v>1715</v>
      </c>
      <c r="F119" s="209" t="s">
        <v>1716</v>
      </c>
      <c r="G119" s="210" t="s">
        <v>206</v>
      </c>
      <c r="H119" s="211">
        <v>128</v>
      </c>
      <c r="I119" s="212"/>
      <c r="J119" s="213">
        <f>ROUND(I119*H119,2)</f>
        <v>0</v>
      </c>
      <c r="K119" s="209" t="s">
        <v>153</v>
      </c>
      <c r="L119" s="47"/>
      <c r="M119" s="214" t="s">
        <v>32</v>
      </c>
      <c r="N119" s="215" t="s">
        <v>53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554</v>
      </c>
      <c r="AT119" s="218" t="s">
        <v>149</v>
      </c>
      <c r="AU119" s="218" t="s">
        <v>21</v>
      </c>
      <c r="AY119" s="19" t="s">
        <v>147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90</v>
      </c>
      <c r="BK119" s="219">
        <f>ROUND(I119*H119,2)</f>
        <v>0</v>
      </c>
      <c r="BL119" s="19" t="s">
        <v>554</v>
      </c>
      <c r="BM119" s="218" t="s">
        <v>1717</v>
      </c>
    </row>
    <row r="120" s="2" customFormat="1">
      <c r="A120" s="41"/>
      <c r="B120" s="42"/>
      <c r="C120" s="43"/>
      <c r="D120" s="220" t="s">
        <v>156</v>
      </c>
      <c r="E120" s="43"/>
      <c r="F120" s="221" t="s">
        <v>1718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156</v>
      </c>
      <c r="AU120" s="19" t="s">
        <v>21</v>
      </c>
    </row>
    <row r="121" s="2" customFormat="1" ht="33" customHeight="1">
      <c r="A121" s="41"/>
      <c r="B121" s="42"/>
      <c r="C121" s="207" t="s">
        <v>7</v>
      </c>
      <c r="D121" s="207" t="s">
        <v>149</v>
      </c>
      <c r="E121" s="208" t="s">
        <v>1719</v>
      </c>
      <c r="F121" s="209" t="s">
        <v>1720</v>
      </c>
      <c r="G121" s="210" t="s">
        <v>206</v>
      </c>
      <c r="H121" s="211">
        <v>128</v>
      </c>
      <c r="I121" s="212"/>
      <c r="J121" s="213">
        <f>ROUND(I121*H121,2)</f>
        <v>0</v>
      </c>
      <c r="K121" s="209" t="s">
        <v>153</v>
      </c>
      <c r="L121" s="47"/>
      <c r="M121" s="214" t="s">
        <v>32</v>
      </c>
      <c r="N121" s="215" t="s">
        <v>53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554</v>
      </c>
      <c r="AT121" s="218" t="s">
        <v>149</v>
      </c>
      <c r="AU121" s="218" t="s">
        <v>21</v>
      </c>
      <c r="AY121" s="19" t="s">
        <v>147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90</v>
      </c>
      <c r="BK121" s="219">
        <f>ROUND(I121*H121,2)</f>
        <v>0</v>
      </c>
      <c r="BL121" s="19" t="s">
        <v>554</v>
      </c>
      <c r="BM121" s="218" t="s">
        <v>1721</v>
      </c>
    </row>
    <row r="122" s="2" customFormat="1">
      <c r="A122" s="41"/>
      <c r="B122" s="42"/>
      <c r="C122" s="43"/>
      <c r="D122" s="220" t="s">
        <v>156</v>
      </c>
      <c r="E122" s="43"/>
      <c r="F122" s="221" t="s">
        <v>1722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156</v>
      </c>
      <c r="AU122" s="19" t="s">
        <v>21</v>
      </c>
    </row>
    <row r="123" s="2" customFormat="1" ht="16.5" customHeight="1">
      <c r="A123" s="41"/>
      <c r="B123" s="42"/>
      <c r="C123" s="207" t="s">
        <v>289</v>
      </c>
      <c r="D123" s="207" t="s">
        <v>149</v>
      </c>
      <c r="E123" s="208" t="s">
        <v>1723</v>
      </c>
      <c r="F123" s="209" t="s">
        <v>1724</v>
      </c>
      <c r="G123" s="210" t="s">
        <v>152</v>
      </c>
      <c r="H123" s="211">
        <v>512</v>
      </c>
      <c r="I123" s="212"/>
      <c r="J123" s="213">
        <f>ROUND(I123*H123,2)</f>
        <v>0</v>
      </c>
      <c r="K123" s="209" t="s">
        <v>153</v>
      </c>
      <c r="L123" s="47"/>
      <c r="M123" s="214" t="s">
        <v>32</v>
      </c>
      <c r="N123" s="215" t="s">
        <v>53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554</v>
      </c>
      <c r="AT123" s="218" t="s">
        <v>149</v>
      </c>
      <c r="AU123" s="218" t="s">
        <v>21</v>
      </c>
      <c r="AY123" s="19" t="s">
        <v>147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90</v>
      </c>
      <c r="BK123" s="219">
        <f>ROUND(I123*H123,2)</f>
        <v>0</v>
      </c>
      <c r="BL123" s="19" t="s">
        <v>554</v>
      </c>
      <c r="BM123" s="218" t="s">
        <v>1725</v>
      </c>
    </row>
    <row r="124" s="2" customFormat="1">
      <c r="A124" s="41"/>
      <c r="B124" s="42"/>
      <c r="C124" s="43"/>
      <c r="D124" s="220" t="s">
        <v>156</v>
      </c>
      <c r="E124" s="43"/>
      <c r="F124" s="221" t="s">
        <v>1726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156</v>
      </c>
      <c r="AU124" s="19" t="s">
        <v>21</v>
      </c>
    </row>
    <row r="125" s="2" customFormat="1" ht="24.15" customHeight="1">
      <c r="A125" s="41"/>
      <c r="B125" s="42"/>
      <c r="C125" s="207" t="s">
        <v>295</v>
      </c>
      <c r="D125" s="207" t="s">
        <v>149</v>
      </c>
      <c r="E125" s="208" t="s">
        <v>1727</v>
      </c>
      <c r="F125" s="209" t="s">
        <v>1728</v>
      </c>
      <c r="G125" s="210" t="s">
        <v>152</v>
      </c>
      <c r="H125" s="211">
        <v>512</v>
      </c>
      <c r="I125" s="212"/>
      <c r="J125" s="213">
        <f>ROUND(I125*H125,2)</f>
        <v>0</v>
      </c>
      <c r="K125" s="209" t="s">
        <v>153</v>
      </c>
      <c r="L125" s="47"/>
      <c r="M125" s="214" t="s">
        <v>32</v>
      </c>
      <c r="N125" s="215" t="s">
        <v>53</v>
      </c>
      <c r="O125" s="87"/>
      <c r="P125" s="216">
        <f>O125*H125</f>
        <v>0</v>
      </c>
      <c r="Q125" s="216">
        <v>2.0000000000000002E-05</v>
      </c>
      <c r="R125" s="216">
        <f>Q125*H125</f>
        <v>0.010240000000000001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554</v>
      </c>
      <c r="AT125" s="218" t="s">
        <v>149</v>
      </c>
      <c r="AU125" s="218" t="s">
        <v>21</v>
      </c>
      <c r="AY125" s="19" t="s">
        <v>147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90</v>
      </c>
      <c r="BK125" s="219">
        <f>ROUND(I125*H125,2)</f>
        <v>0</v>
      </c>
      <c r="BL125" s="19" t="s">
        <v>554</v>
      </c>
      <c r="BM125" s="218" t="s">
        <v>1729</v>
      </c>
    </row>
    <row r="126" s="2" customFormat="1">
      <c r="A126" s="41"/>
      <c r="B126" s="42"/>
      <c r="C126" s="43"/>
      <c r="D126" s="220" t="s">
        <v>156</v>
      </c>
      <c r="E126" s="43"/>
      <c r="F126" s="221" t="s">
        <v>1730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156</v>
      </c>
      <c r="AU126" s="19" t="s">
        <v>21</v>
      </c>
    </row>
    <row r="127" s="2" customFormat="1" ht="24.15" customHeight="1">
      <c r="A127" s="41"/>
      <c r="B127" s="42"/>
      <c r="C127" s="207" t="s">
        <v>302</v>
      </c>
      <c r="D127" s="207" t="s">
        <v>149</v>
      </c>
      <c r="E127" s="208" t="s">
        <v>1731</v>
      </c>
      <c r="F127" s="209" t="s">
        <v>1732</v>
      </c>
      <c r="G127" s="210" t="s">
        <v>206</v>
      </c>
      <c r="H127" s="211">
        <v>128</v>
      </c>
      <c r="I127" s="212"/>
      <c r="J127" s="213">
        <f>ROUND(I127*H127,2)</f>
        <v>0</v>
      </c>
      <c r="K127" s="209" t="s">
        <v>153</v>
      </c>
      <c r="L127" s="47"/>
      <c r="M127" s="214" t="s">
        <v>32</v>
      </c>
      <c r="N127" s="215" t="s">
        <v>53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554</v>
      </c>
      <c r="AT127" s="218" t="s">
        <v>149</v>
      </c>
      <c r="AU127" s="218" t="s">
        <v>21</v>
      </c>
      <c r="AY127" s="19" t="s">
        <v>147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90</v>
      </c>
      <c r="BK127" s="219">
        <f>ROUND(I127*H127,2)</f>
        <v>0</v>
      </c>
      <c r="BL127" s="19" t="s">
        <v>554</v>
      </c>
      <c r="BM127" s="218" t="s">
        <v>1733</v>
      </c>
    </row>
    <row r="128" s="2" customFormat="1">
      <c r="A128" s="41"/>
      <c r="B128" s="42"/>
      <c r="C128" s="43"/>
      <c r="D128" s="220" t="s">
        <v>156</v>
      </c>
      <c r="E128" s="43"/>
      <c r="F128" s="221" t="s">
        <v>1734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156</v>
      </c>
      <c r="AU128" s="19" t="s">
        <v>21</v>
      </c>
    </row>
    <row r="129" s="2" customFormat="1" ht="21.75" customHeight="1">
      <c r="A129" s="41"/>
      <c r="B129" s="42"/>
      <c r="C129" s="207" t="s">
        <v>308</v>
      </c>
      <c r="D129" s="207" t="s">
        <v>149</v>
      </c>
      <c r="E129" s="208" t="s">
        <v>1735</v>
      </c>
      <c r="F129" s="209" t="s">
        <v>1736</v>
      </c>
      <c r="G129" s="210" t="s">
        <v>206</v>
      </c>
      <c r="H129" s="211">
        <v>128</v>
      </c>
      <c r="I129" s="212"/>
      <c r="J129" s="213">
        <f>ROUND(I129*H129,2)</f>
        <v>0</v>
      </c>
      <c r="K129" s="209" t="s">
        <v>153</v>
      </c>
      <c r="L129" s="47"/>
      <c r="M129" s="214" t="s">
        <v>32</v>
      </c>
      <c r="N129" s="215" t="s">
        <v>53</v>
      </c>
      <c r="O129" s="87"/>
      <c r="P129" s="216">
        <f>O129*H129</f>
        <v>0</v>
      </c>
      <c r="Q129" s="216">
        <v>9.0000000000000006E-05</v>
      </c>
      <c r="R129" s="216">
        <f>Q129*H129</f>
        <v>0.011520000000000001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554</v>
      </c>
      <c r="AT129" s="218" t="s">
        <v>149</v>
      </c>
      <c r="AU129" s="218" t="s">
        <v>21</v>
      </c>
      <c r="AY129" s="19" t="s">
        <v>147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90</v>
      </c>
      <c r="BK129" s="219">
        <f>ROUND(I129*H129,2)</f>
        <v>0</v>
      </c>
      <c r="BL129" s="19" t="s">
        <v>554</v>
      </c>
      <c r="BM129" s="218" t="s">
        <v>1737</v>
      </c>
    </row>
    <row r="130" s="2" customFormat="1">
      <c r="A130" s="41"/>
      <c r="B130" s="42"/>
      <c r="C130" s="43"/>
      <c r="D130" s="220" t="s">
        <v>156</v>
      </c>
      <c r="E130" s="43"/>
      <c r="F130" s="221" t="s">
        <v>1738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156</v>
      </c>
      <c r="AU130" s="19" t="s">
        <v>21</v>
      </c>
    </row>
    <row r="131" s="2" customFormat="1" ht="21.75" customHeight="1">
      <c r="A131" s="41"/>
      <c r="B131" s="42"/>
      <c r="C131" s="207" t="s">
        <v>314</v>
      </c>
      <c r="D131" s="207" t="s">
        <v>149</v>
      </c>
      <c r="E131" s="208" t="s">
        <v>1739</v>
      </c>
      <c r="F131" s="209" t="s">
        <v>1740</v>
      </c>
      <c r="G131" s="210" t="s">
        <v>206</v>
      </c>
      <c r="H131" s="211">
        <v>6</v>
      </c>
      <c r="I131" s="212"/>
      <c r="J131" s="213">
        <f>ROUND(I131*H131,2)</f>
        <v>0</v>
      </c>
      <c r="K131" s="209" t="s">
        <v>153</v>
      </c>
      <c r="L131" s="47"/>
      <c r="M131" s="214" t="s">
        <v>32</v>
      </c>
      <c r="N131" s="215" t="s">
        <v>53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554</v>
      </c>
      <c r="AT131" s="218" t="s">
        <v>149</v>
      </c>
      <c r="AU131" s="218" t="s">
        <v>21</v>
      </c>
      <c r="AY131" s="19" t="s">
        <v>147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90</v>
      </c>
      <c r="BK131" s="219">
        <f>ROUND(I131*H131,2)</f>
        <v>0</v>
      </c>
      <c r="BL131" s="19" t="s">
        <v>554</v>
      </c>
      <c r="BM131" s="218" t="s">
        <v>1741</v>
      </c>
    </row>
    <row r="132" s="2" customFormat="1">
      <c r="A132" s="41"/>
      <c r="B132" s="42"/>
      <c r="C132" s="43"/>
      <c r="D132" s="220" t="s">
        <v>156</v>
      </c>
      <c r="E132" s="43"/>
      <c r="F132" s="221" t="s">
        <v>1742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156</v>
      </c>
      <c r="AU132" s="19" t="s">
        <v>21</v>
      </c>
    </row>
    <row r="133" s="2" customFormat="1" ht="16.5" customHeight="1">
      <c r="A133" s="41"/>
      <c r="B133" s="42"/>
      <c r="C133" s="258" t="s">
        <v>320</v>
      </c>
      <c r="D133" s="258" t="s">
        <v>296</v>
      </c>
      <c r="E133" s="259" t="s">
        <v>1743</v>
      </c>
      <c r="F133" s="260" t="s">
        <v>1744</v>
      </c>
      <c r="G133" s="261" t="s">
        <v>206</v>
      </c>
      <c r="H133" s="262">
        <v>6.2999999999999998</v>
      </c>
      <c r="I133" s="263"/>
      <c r="J133" s="264">
        <f>ROUND(I133*H133,2)</f>
        <v>0</v>
      </c>
      <c r="K133" s="260" t="s">
        <v>153</v>
      </c>
      <c r="L133" s="265"/>
      <c r="M133" s="266" t="s">
        <v>32</v>
      </c>
      <c r="N133" s="267" t="s">
        <v>53</v>
      </c>
      <c r="O133" s="87"/>
      <c r="P133" s="216">
        <f>O133*H133</f>
        <v>0</v>
      </c>
      <c r="Q133" s="216">
        <v>0.00068999999999999997</v>
      </c>
      <c r="R133" s="216">
        <f>Q133*H133</f>
        <v>0.0043469999999999993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887</v>
      </c>
      <c r="AT133" s="218" t="s">
        <v>296</v>
      </c>
      <c r="AU133" s="218" t="s">
        <v>21</v>
      </c>
      <c r="AY133" s="19" t="s">
        <v>147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90</v>
      </c>
      <c r="BK133" s="219">
        <f>ROUND(I133*H133,2)</f>
        <v>0</v>
      </c>
      <c r="BL133" s="19" t="s">
        <v>887</v>
      </c>
      <c r="BM133" s="218" t="s">
        <v>1745</v>
      </c>
    </row>
    <row r="134" s="2" customFormat="1" ht="16.5" customHeight="1">
      <c r="A134" s="41"/>
      <c r="B134" s="42"/>
      <c r="C134" s="207" t="s">
        <v>326</v>
      </c>
      <c r="D134" s="207" t="s">
        <v>149</v>
      </c>
      <c r="E134" s="208" t="s">
        <v>1746</v>
      </c>
      <c r="F134" s="209" t="s">
        <v>1747</v>
      </c>
      <c r="G134" s="210" t="s">
        <v>299</v>
      </c>
      <c r="H134" s="211">
        <v>25.635000000000002</v>
      </c>
      <c r="I134" s="212"/>
      <c r="J134" s="213">
        <f>ROUND(I134*H134,2)</f>
        <v>0</v>
      </c>
      <c r="K134" s="209" t="s">
        <v>153</v>
      </c>
      <c r="L134" s="47"/>
      <c r="M134" s="214" t="s">
        <v>32</v>
      </c>
      <c r="N134" s="215" t="s">
        <v>53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554</v>
      </c>
      <c r="AT134" s="218" t="s">
        <v>149</v>
      </c>
      <c r="AU134" s="218" t="s">
        <v>21</v>
      </c>
      <c r="AY134" s="19" t="s">
        <v>147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90</v>
      </c>
      <c r="BK134" s="219">
        <f>ROUND(I134*H134,2)</f>
        <v>0</v>
      </c>
      <c r="BL134" s="19" t="s">
        <v>554</v>
      </c>
      <c r="BM134" s="218" t="s">
        <v>1748</v>
      </c>
    </row>
    <row r="135" s="2" customFormat="1">
      <c r="A135" s="41"/>
      <c r="B135" s="42"/>
      <c r="C135" s="43"/>
      <c r="D135" s="220" t="s">
        <v>156</v>
      </c>
      <c r="E135" s="43"/>
      <c r="F135" s="221" t="s">
        <v>1749</v>
      </c>
      <c r="G135" s="43"/>
      <c r="H135" s="43"/>
      <c r="I135" s="222"/>
      <c r="J135" s="43"/>
      <c r="K135" s="43"/>
      <c r="L135" s="47"/>
      <c r="M135" s="279"/>
      <c r="N135" s="280"/>
      <c r="O135" s="281"/>
      <c r="P135" s="281"/>
      <c r="Q135" s="281"/>
      <c r="R135" s="281"/>
      <c r="S135" s="281"/>
      <c r="T135" s="282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156</v>
      </c>
      <c r="AU135" s="19" t="s">
        <v>21</v>
      </c>
    </row>
    <row r="136" s="2" customFormat="1" ht="6.96" customHeight="1">
      <c r="A136" s="41"/>
      <c r="B136" s="62"/>
      <c r="C136" s="63"/>
      <c r="D136" s="63"/>
      <c r="E136" s="63"/>
      <c r="F136" s="63"/>
      <c r="G136" s="63"/>
      <c r="H136" s="63"/>
      <c r="I136" s="63"/>
      <c r="J136" s="63"/>
      <c r="K136" s="63"/>
      <c r="L136" s="47"/>
      <c r="M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</sheetData>
  <sheetProtection sheet="1" autoFilter="0" formatColumns="0" formatRows="0" objects="1" scenarios="1" spinCount="100000" saltValue="xzJXLq7apwX1NOriAdCFdq0x28xHf9U/7RIIDyvdmtt/MH1nAcU3MZHKFvinfaJjXEVX+F2bZ7JSTkxluqTtEA==" hashValue="2c5MzCqApyrq1JaJoarwNUly79SHzpZL23+In+asuKDWwqoWZ+u6PZwYJNpk249NPQ5hOEBhm8/YuDz6gYhUjQ==" algorithmName="SHA-512" password="CC35"/>
  <autoFilter ref="C82:K13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2_01/210101233"/>
    <hyperlink ref="F92" r:id="rId2" display="https://podminky.urs.cz/item/CS_URS_2022_01/210812001"/>
    <hyperlink ref="F96" r:id="rId3" display="https://podminky.urs.cz/item/CS_URS_2022_01/210812011"/>
    <hyperlink ref="F100" r:id="rId4" display="https://podminky.urs.cz/item/CS_URS_2022_01/210812031"/>
    <hyperlink ref="F104" r:id="rId5" display="https://podminky.urs.cz/item/CS_URS_2022_01/210812033"/>
    <hyperlink ref="F109" r:id="rId6" display="https://podminky.urs.cz/item/CS_URS_2022_01/230250024"/>
    <hyperlink ref="F111" r:id="rId7" display="https://podminky.urs.cz/item/CS_URS_2022_01/230250037"/>
    <hyperlink ref="F113" r:id="rId8" display="https://podminky.urs.cz/item/CS_URS_2022_01/230250038"/>
    <hyperlink ref="F118" r:id="rId9" display="https://podminky.urs.cz/item/CS_URS_2022_01/460010023"/>
    <hyperlink ref="F120" r:id="rId10" display="https://podminky.urs.cz/item/CS_URS_2022_01/460171273"/>
    <hyperlink ref="F122" r:id="rId11" display="https://podminky.urs.cz/item/CS_URS_2022_01/460451283"/>
    <hyperlink ref="F124" r:id="rId12" display="https://podminky.urs.cz/item/CS_URS_2022_01/460541122"/>
    <hyperlink ref="F126" r:id="rId13" display="https://podminky.urs.cz/item/CS_URS_2022_01/460581131"/>
    <hyperlink ref="F128" r:id="rId14" display="https://podminky.urs.cz/item/CS_URS_2022_01/460661112"/>
    <hyperlink ref="F130" r:id="rId15" display="https://podminky.urs.cz/item/CS_URS_2022_01/460671113"/>
    <hyperlink ref="F132" r:id="rId16" display="https://podminky.urs.cz/item/CS_URS_2022_01/460791214"/>
    <hyperlink ref="F135" r:id="rId17" display="https://podminky.urs.cz/item/CS_URS_2022_01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21</v>
      </c>
    </row>
    <row r="4" s="1" customFormat="1" ht="24.96" customHeight="1">
      <c r="B4" s="22"/>
      <c r="D4" s="133" t="s">
        <v>116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II/203 Vejprnice - Tlučná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117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1750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1. 2. 2022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40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43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45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48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50</v>
      </c>
      <c r="G32" s="41"/>
      <c r="H32" s="41"/>
      <c r="I32" s="148" t="s">
        <v>49</v>
      </c>
      <c r="J32" s="148" t="s">
        <v>51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52</v>
      </c>
      <c r="E33" s="135" t="s">
        <v>53</v>
      </c>
      <c r="F33" s="150">
        <f>ROUND((SUM(BE83:BE99)),  2)</f>
        <v>0</v>
      </c>
      <c r="G33" s="41"/>
      <c r="H33" s="41"/>
      <c r="I33" s="151">
        <v>0.20999999999999999</v>
      </c>
      <c r="J33" s="150">
        <f>ROUND(((SUM(BE83:BE99))*I33),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54</v>
      </c>
      <c r="F34" s="150">
        <f>ROUND((SUM(BF83:BF99)),  2)</f>
        <v>0</v>
      </c>
      <c r="G34" s="41"/>
      <c r="H34" s="41"/>
      <c r="I34" s="151">
        <v>0.14999999999999999</v>
      </c>
      <c r="J34" s="150">
        <f>ROUND(((SUM(BF83:BF99))*I34),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55</v>
      </c>
      <c r="F35" s="150">
        <f>ROUND((SUM(BG83:BG99)),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56</v>
      </c>
      <c r="F36" s="150">
        <f>ROUND((SUM(BH83:BH99)),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57</v>
      </c>
      <c r="F37" s="150">
        <f>ROUND((SUM(BI83:BI99)),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58</v>
      </c>
      <c r="E39" s="154"/>
      <c r="F39" s="154"/>
      <c r="G39" s="155" t="s">
        <v>59</v>
      </c>
      <c r="H39" s="156" t="s">
        <v>60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II/203 Vejprnice - Tlučná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SKD8709 - VON SO 501.3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1. 2. 2022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SÚS Plzeňského kraje</v>
      </c>
      <c r="G54" s="43"/>
      <c r="H54" s="43"/>
      <c r="I54" s="34" t="s">
        <v>37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120</v>
      </c>
      <c r="D57" s="165"/>
      <c r="E57" s="165"/>
      <c r="F57" s="165"/>
      <c r="G57" s="165"/>
      <c r="H57" s="165"/>
      <c r="I57" s="165"/>
      <c r="J57" s="166" t="s">
        <v>121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80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122</v>
      </c>
    </row>
    <row r="60" s="9" customFormat="1" ht="24.96" customHeight="1">
      <c r="A60" s="9"/>
      <c r="B60" s="168"/>
      <c r="C60" s="169"/>
      <c r="D60" s="170" t="s">
        <v>1158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1159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1160</v>
      </c>
      <c r="E62" s="177"/>
      <c r="F62" s="177"/>
      <c r="G62" s="177"/>
      <c r="H62" s="177"/>
      <c r="I62" s="177"/>
      <c r="J62" s="178">
        <f>J91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1161</v>
      </c>
      <c r="E63" s="177"/>
      <c r="F63" s="177"/>
      <c r="G63" s="177"/>
      <c r="H63" s="177"/>
      <c r="I63" s="177"/>
      <c r="J63" s="178">
        <f>J94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5" t="s">
        <v>132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4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II/203 Vejprnice - Tlučná</v>
      </c>
      <c r="F73" s="34"/>
      <c r="G73" s="34"/>
      <c r="H73" s="34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4" t="s">
        <v>117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SKD8709 - VON SO 501.3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22</v>
      </c>
      <c r="D77" s="43"/>
      <c r="E77" s="43"/>
      <c r="F77" s="29" t="str">
        <f>F12</f>
        <v xml:space="preserve"> </v>
      </c>
      <c r="G77" s="43"/>
      <c r="H77" s="43"/>
      <c r="I77" s="34" t="s">
        <v>24</v>
      </c>
      <c r="J77" s="75" t="str">
        <f>IF(J12="","",J12)</f>
        <v>1. 2. 2022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5.65" customHeight="1">
      <c r="A79" s="41"/>
      <c r="B79" s="42"/>
      <c r="C79" s="34" t="s">
        <v>30</v>
      </c>
      <c r="D79" s="43"/>
      <c r="E79" s="43"/>
      <c r="F79" s="29" t="str">
        <f>E15</f>
        <v>SÚS Plzeňského kraje</v>
      </c>
      <c r="G79" s="43"/>
      <c r="H79" s="43"/>
      <c r="I79" s="34" t="s">
        <v>37</v>
      </c>
      <c r="J79" s="39" t="str">
        <f>E21</f>
        <v>Projekční kancelář Ing.Škubalová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4" t="s">
        <v>35</v>
      </c>
      <c r="D80" s="43"/>
      <c r="E80" s="43"/>
      <c r="F80" s="29" t="str">
        <f>IF(E18="","",E18)</f>
        <v>Vyplň údaj</v>
      </c>
      <c r="G80" s="43"/>
      <c r="H80" s="43"/>
      <c r="I80" s="34" t="s">
        <v>42</v>
      </c>
      <c r="J80" s="39" t="str">
        <f>E24</f>
        <v>Straka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133</v>
      </c>
      <c r="D82" s="183" t="s">
        <v>67</v>
      </c>
      <c r="E82" s="183" t="s">
        <v>63</v>
      </c>
      <c r="F82" s="183" t="s">
        <v>64</v>
      </c>
      <c r="G82" s="183" t="s">
        <v>134</v>
      </c>
      <c r="H82" s="183" t="s">
        <v>135</v>
      </c>
      <c r="I82" s="183" t="s">
        <v>136</v>
      </c>
      <c r="J82" s="183" t="s">
        <v>121</v>
      </c>
      <c r="K82" s="184" t="s">
        <v>137</v>
      </c>
      <c r="L82" s="185"/>
      <c r="M82" s="95" t="s">
        <v>32</v>
      </c>
      <c r="N82" s="96" t="s">
        <v>52</v>
      </c>
      <c r="O82" s="96" t="s">
        <v>138</v>
      </c>
      <c r="P82" s="96" t="s">
        <v>139</v>
      </c>
      <c r="Q82" s="96" t="s">
        <v>140</v>
      </c>
      <c r="R82" s="96" t="s">
        <v>141</v>
      </c>
      <c r="S82" s="96" t="s">
        <v>142</v>
      </c>
      <c r="T82" s="97" t="s">
        <v>143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144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</f>
        <v>0</v>
      </c>
      <c r="Q83" s="99"/>
      <c r="R83" s="188">
        <f>R84</f>
        <v>0</v>
      </c>
      <c r="S83" s="99"/>
      <c r="T83" s="189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19" t="s">
        <v>81</v>
      </c>
      <c r="AU83" s="19" t="s">
        <v>122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81</v>
      </c>
      <c r="E84" s="194" t="s">
        <v>1163</v>
      </c>
      <c r="F84" s="194" t="s">
        <v>1164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P85+P91+P94</f>
        <v>0</v>
      </c>
      <c r="Q84" s="199"/>
      <c r="R84" s="200">
        <f>R85+R91+R94</f>
        <v>0</v>
      </c>
      <c r="S84" s="199"/>
      <c r="T84" s="201">
        <f>T85+T91+T94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179</v>
      </c>
      <c r="AT84" s="203" t="s">
        <v>81</v>
      </c>
      <c r="AU84" s="203" t="s">
        <v>82</v>
      </c>
      <c r="AY84" s="202" t="s">
        <v>147</v>
      </c>
      <c r="BK84" s="204">
        <f>BK85+BK91+BK94</f>
        <v>0</v>
      </c>
    </row>
    <row r="85" s="12" customFormat="1" ht="22.8" customHeight="1">
      <c r="A85" s="12"/>
      <c r="B85" s="191"/>
      <c r="C85" s="192"/>
      <c r="D85" s="193" t="s">
        <v>81</v>
      </c>
      <c r="E85" s="205" t="s">
        <v>1165</v>
      </c>
      <c r="F85" s="205" t="s">
        <v>1166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SUM(P86:P90)</f>
        <v>0</v>
      </c>
      <c r="Q85" s="199"/>
      <c r="R85" s="200">
        <f>SUM(R86:R90)</f>
        <v>0</v>
      </c>
      <c r="S85" s="199"/>
      <c r="T85" s="201">
        <f>SUM(T86:T90)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179</v>
      </c>
      <c r="AT85" s="203" t="s">
        <v>81</v>
      </c>
      <c r="AU85" s="203" t="s">
        <v>90</v>
      </c>
      <c r="AY85" s="202" t="s">
        <v>147</v>
      </c>
      <c r="BK85" s="204">
        <f>SUM(BK86:BK90)</f>
        <v>0</v>
      </c>
    </row>
    <row r="86" s="2" customFormat="1" ht="16.5" customHeight="1">
      <c r="A86" s="41"/>
      <c r="B86" s="42"/>
      <c r="C86" s="207" t="s">
        <v>90</v>
      </c>
      <c r="D86" s="207" t="s">
        <v>149</v>
      </c>
      <c r="E86" s="208" t="s">
        <v>1627</v>
      </c>
      <c r="F86" s="209" t="s">
        <v>1628</v>
      </c>
      <c r="G86" s="210" t="s">
        <v>789</v>
      </c>
      <c r="H86" s="211">
        <v>1</v>
      </c>
      <c r="I86" s="212"/>
      <c r="J86" s="213">
        <f>ROUND(I86*H86,2)</f>
        <v>0</v>
      </c>
      <c r="K86" s="209" t="s">
        <v>153</v>
      </c>
      <c r="L86" s="47"/>
      <c r="M86" s="214" t="s">
        <v>32</v>
      </c>
      <c r="N86" s="215" t="s">
        <v>53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1169</v>
      </c>
      <c r="AT86" s="218" t="s">
        <v>149</v>
      </c>
      <c r="AU86" s="218" t="s">
        <v>21</v>
      </c>
      <c r="AY86" s="19" t="s">
        <v>147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90</v>
      </c>
      <c r="BK86" s="219">
        <f>ROUND(I86*H86,2)</f>
        <v>0</v>
      </c>
      <c r="BL86" s="19" t="s">
        <v>1169</v>
      </c>
      <c r="BM86" s="218" t="s">
        <v>1504</v>
      </c>
    </row>
    <row r="87" s="2" customFormat="1">
      <c r="A87" s="41"/>
      <c r="B87" s="42"/>
      <c r="C87" s="43"/>
      <c r="D87" s="220" t="s">
        <v>156</v>
      </c>
      <c r="E87" s="43"/>
      <c r="F87" s="221" t="s">
        <v>1629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19" t="s">
        <v>156</v>
      </c>
      <c r="AU87" s="19" t="s">
        <v>21</v>
      </c>
    </row>
    <row r="88" s="2" customFormat="1" ht="16.5" customHeight="1">
      <c r="A88" s="41"/>
      <c r="B88" s="42"/>
      <c r="C88" s="207" t="s">
        <v>21</v>
      </c>
      <c r="D88" s="207" t="s">
        <v>149</v>
      </c>
      <c r="E88" s="208" t="s">
        <v>1503</v>
      </c>
      <c r="F88" s="209" t="s">
        <v>1630</v>
      </c>
      <c r="G88" s="210" t="s">
        <v>789</v>
      </c>
      <c r="H88" s="211">
        <v>1</v>
      </c>
      <c r="I88" s="212"/>
      <c r="J88" s="213">
        <f>ROUND(I88*H88,2)</f>
        <v>0</v>
      </c>
      <c r="K88" s="209" t="s">
        <v>32</v>
      </c>
      <c r="L88" s="47"/>
      <c r="M88" s="214" t="s">
        <v>32</v>
      </c>
      <c r="N88" s="215" t="s">
        <v>53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1169</v>
      </c>
      <c r="AT88" s="218" t="s">
        <v>149</v>
      </c>
      <c r="AU88" s="218" t="s">
        <v>21</v>
      </c>
      <c r="AY88" s="19" t="s">
        <v>147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90</v>
      </c>
      <c r="BK88" s="219">
        <f>ROUND(I88*H88,2)</f>
        <v>0</v>
      </c>
      <c r="BL88" s="19" t="s">
        <v>1169</v>
      </c>
      <c r="BM88" s="218" t="s">
        <v>1631</v>
      </c>
    </row>
    <row r="89" s="2" customFormat="1" ht="16.5" customHeight="1">
      <c r="A89" s="41"/>
      <c r="B89" s="42"/>
      <c r="C89" s="207" t="s">
        <v>168</v>
      </c>
      <c r="D89" s="207" t="s">
        <v>149</v>
      </c>
      <c r="E89" s="208" t="s">
        <v>1183</v>
      </c>
      <c r="F89" s="209" t="s">
        <v>1184</v>
      </c>
      <c r="G89" s="210" t="s">
        <v>789</v>
      </c>
      <c r="H89" s="211">
        <v>1</v>
      </c>
      <c r="I89" s="212"/>
      <c r="J89" s="213">
        <f>ROUND(I89*H89,2)</f>
        <v>0</v>
      </c>
      <c r="K89" s="209" t="s">
        <v>153</v>
      </c>
      <c r="L89" s="47"/>
      <c r="M89" s="214" t="s">
        <v>32</v>
      </c>
      <c r="N89" s="215" t="s">
        <v>53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1169</v>
      </c>
      <c r="AT89" s="218" t="s">
        <v>149</v>
      </c>
      <c r="AU89" s="218" t="s">
        <v>21</v>
      </c>
      <c r="AY89" s="19" t="s">
        <v>147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90</v>
      </c>
      <c r="BK89" s="219">
        <f>ROUND(I89*H89,2)</f>
        <v>0</v>
      </c>
      <c r="BL89" s="19" t="s">
        <v>1169</v>
      </c>
      <c r="BM89" s="218" t="s">
        <v>1508</v>
      </c>
    </row>
    <row r="90" s="2" customFormat="1">
      <c r="A90" s="41"/>
      <c r="B90" s="42"/>
      <c r="C90" s="43"/>
      <c r="D90" s="220" t="s">
        <v>156</v>
      </c>
      <c r="E90" s="43"/>
      <c r="F90" s="221" t="s">
        <v>1186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156</v>
      </c>
      <c r="AU90" s="19" t="s">
        <v>21</v>
      </c>
    </row>
    <row r="91" s="12" customFormat="1" ht="22.8" customHeight="1">
      <c r="A91" s="12"/>
      <c r="B91" s="191"/>
      <c r="C91" s="192"/>
      <c r="D91" s="193" t="s">
        <v>81</v>
      </c>
      <c r="E91" s="205" t="s">
        <v>1191</v>
      </c>
      <c r="F91" s="205" t="s">
        <v>1192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SUM(P92:P93)</f>
        <v>0</v>
      </c>
      <c r="Q91" s="199"/>
      <c r="R91" s="200">
        <f>SUM(R92:R93)</f>
        <v>0</v>
      </c>
      <c r="S91" s="199"/>
      <c r="T91" s="201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179</v>
      </c>
      <c r="AT91" s="203" t="s">
        <v>81</v>
      </c>
      <c r="AU91" s="203" t="s">
        <v>90</v>
      </c>
      <c r="AY91" s="202" t="s">
        <v>147</v>
      </c>
      <c r="BK91" s="204">
        <f>SUM(BK92:BK93)</f>
        <v>0</v>
      </c>
    </row>
    <row r="92" s="2" customFormat="1" ht="16.5" customHeight="1">
      <c r="A92" s="41"/>
      <c r="B92" s="42"/>
      <c r="C92" s="207" t="s">
        <v>154</v>
      </c>
      <c r="D92" s="207" t="s">
        <v>149</v>
      </c>
      <c r="E92" s="208" t="s">
        <v>1193</v>
      </c>
      <c r="F92" s="209" t="s">
        <v>1192</v>
      </c>
      <c r="G92" s="210" t="s">
        <v>789</v>
      </c>
      <c r="H92" s="211">
        <v>1</v>
      </c>
      <c r="I92" s="212"/>
      <c r="J92" s="213">
        <f>ROUND(I92*H92,2)</f>
        <v>0</v>
      </c>
      <c r="K92" s="209" t="s">
        <v>153</v>
      </c>
      <c r="L92" s="47"/>
      <c r="M92" s="214" t="s">
        <v>32</v>
      </c>
      <c r="N92" s="215" t="s">
        <v>53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1169</v>
      </c>
      <c r="AT92" s="218" t="s">
        <v>149</v>
      </c>
      <c r="AU92" s="218" t="s">
        <v>21</v>
      </c>
      <c r="AY92" s="19" t="s">
        <v>147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90</v>
      </c>
      <c r="BK92" s="219">
        <f>ROUND(I92*H92,2)</f>
        <v>0</v>
      </c>
      <c r="BL92" s="19" t="s">
        <v>1169</v>
      </c>
      <c r="BM92" s="218" t="s">
        <v>1510</v>
      </c>
    </row>
    <row r="93" s="2" customFormat="1">
      <c r="A93" s="41"/>
      <c r="B93" s="42"/>
      <c r="C93" s="43"/>
      <c r="D93" s="220" t="s">
        <v>156</v>
      </c>
      <c r="E93" s="43"/>
      <c r="F93" s="221" t="s">
        <v>1196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156</v>
      </c>
      <c r="AU93" s="19" t="s">
        <v>21</v>
      </c>
    </row>
    <row r="94" s="12" customFormat="1" ht="22.8" customHeight="1">
      <c r="A94" s="12"/>
      <c r="B94" s="191"/>
      <c r="C94" s="192"/>
      <c r="D94" s="193" t="s">
        <v>81</v>
      </c>
      <c r="E94" s="205" t="s">
        <v>1197</v>
      </c>
      <c r="F94" s="205" t="s">
        <v>1198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SUM(P95:P99)</f>
        <v>0</v>
      </c>
      <c r="Q94" s="199"/>
      <c r="R94" s="200">
        <f>SUM(R95:R99)</f>
        <v>0</v>
      </c>
      <c r="S94" s="199"/>
      <c r="T94" s="201">
        <f>SUM(T95:T99)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179</v>
      </c>
      <c r="AT94" s="203" t="s">
        <v>81</v>
      </c>
      <c r="AU94" s="203" t="s">
        <v>90</v>
      </c>
      <c r="AY94" s="202" t="s">
        <v>147</v>
      </c>
      <c r="BK94" s="204">
        <f>SUM(BK95:BK99)</f>
        <v>0</v>
      </c>
    </row>
    <row r="95" s="2" customFormat="1" ht="16.5" customHeight="1">
      <c r="A95" s="41"/>
      <c r="B95" s="42"/>
      <c r="C95" s="207" t="s">
        <v>179</v>
      </c>
      <c r="D95" s="207" t="s">
        <v>149</v>
      </c>
      <c r="E95" s="208" t="s">
        <v>1511</v>
      </c>
      <c r="F95" s="209" t="s">
        <v>1512</v>
      </c>
      <c r="G95" s="210" t="s">
        <v>789</v>
      </c>
      <c r="H95" s="211">
        <v>3</v>
      </c>
      <c r="I95" s="212"/>
      <c r="J95" s="213">
        <f>ROUND(I95*H95,2)</f>
        <v>0</v>
      </c>
      <c r="K95" s="209" t="s">
        <v>153</v>
      </c>
      <c r="L95" s="47"/>
      <c r="M95" s="214" t="s">
        <v>32</v>
      </c>
      <c r="N95" s="215" t="s">
        <v>53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1169</v>
      </c>
      <c r="AT95" s="218" t="s">
        <v>149</v>
      </c>
      <c r="AU95" s="218" t="s">
        <v>21</v>
      </c>
      <c r="AY95" s="19" t="s">
        <v>147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90</v>
      </c>
      <c r="BK95" s="219">
        <f>ROUND(I95*H95,2)</f>
        <v>0</v>
      </c>
      <c r="BL95" s="19" t="s">
        <v>1169</v>
      </c>
      <c r="BM95" s="218" t="s">
        <v>1517</v>
      </c>
    </row>
    <row r="96" s="2" customFormat="1">
      <c r="A96" s="41"/>
      <c r="B96" s="42"/>
      <c r="C96" s="43"/>
      <c r="D96" s="220" t="s">
        <v>156</v>
      </c>
      <c r="E96" s="43"/>
      <c r="F96" s="221" t="s">
        <v>1514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156</v>
      </c>
      <c r="AU96" s="19" t="s">
        <v>21</v>
      </c>
    </row>
    <row r="97" s="2" customFormat="1" ht="16.5" customHeight="1">
      <c r="A97" s="41"/>
      <c r="B97" s="42"/>
      <c r="C97" s="207" t="s">
        <v>184</v>
      </c>
      <c r="D97" s="207" t="s">
        <v>149</v>
      </c>
      <c r="E97" s="208" t="s">
        <v>1632</v>
      </c>
      <c r="F97" s="209" t="s">
        <v>1633</v>
      </c>
      <c r="G97" s="210" t="s">
        <v>789</v>
      </c>
      <c r="H97" s="211">
        <v>1</v>
      </c>
      <c r="I97" s="212"/>
      <c r="J97" s="213">
        <f>ROUND(I97*H97,2)</f>
        <v>0</v>
      </c>
      <c r="K97" s="209" t="s">
        <v>153</v>
      </c>
      <c r="L97" s="47"/>
      <c r="M97" s="214" t="s">
        <v>32</v>
      </c>
      <c r="N97" s="215" t="s">
        <v>53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1169</v>
      </c>
      <c r="AT97" s="218" t="s">
        <v>149</v>
      </c>
      <c r="AU97" s="218" t="s">
        <v>21</v>
      </c>
      <c r="AY97" s="19" t="s">
        <v>147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90</v>
      </c>
      <c r="BK97" s="219">
        <f>ROUND(I97*H97,2)</f>
        <v>0</v>
      </c>
      <c r="BL97" s="19" t="s">
        <v>1169</v>
      </c>
      <c r="BM97" s="218" t="s">
        <v>1634</v>
      </c>
    </row>
    <row r="98" s="2" customFormat="1">
      <c r="A98" s="41"/>
      <c r="B98" s="42"/>
      <c r="C98" s="43"/>
      <c r="D98" s="220" t="s">
        <v>156</v>
      </c>
      <c r="E98" s="43"/>
      <c r="F98" s="221" t="s">
        <v>1635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156</v>
      </c>
      <c r="AU98" s="19" t="s">
        <v>21</v>
      </c>
    </row>
    <row r="99" s="2" customFormat="1" ht="16.5" customHeight="1">
      <c r="A99" s="41"/>
      <c r="B99" s="42"/>
      <c r="C99" s="207" t="s">
        <v>191</v>
      </c>
      <c r="D99" s="207" t="s">
        <v>149</v>
      </c>
      <c r="E99" s="208" t="s">
        <v>1636</v>
      </c>
      <c r="F99" s="209" t="s">
        <v>1173</v>
      </c>
      <c r="G99" s="210" t="s">
        <v>789</v>
      </c>
      <c r="H99" s="211">
        <v>1</v>
      </c>
      <c r="I99" s="212"/>
      <c r="J99" s="213">
        <f>ROUND(I99*H99,2)</f>
        <v>0</v>
      </c>
      <c r="K99" s="209" t="s">
        <v>32</v>
      </c>
      <c r="L99" s="47"/>
      <c r="M99" s="283" t="s">
        <v>32</v>
      </c>
      <c r="N99" s="284" t="s">
        <v>53</v>
      </c>
      <c r="O99" s="281"/>
      <c r="P99" s="285">
        <f>O99*H99</f>
        <v>0</v>
      </c>
      <c r="Q99" s="285">
        <v>0</v>
      </c>
      <c r="R99" s="285">
        <f>Q99*H99</f>
        <v>0</v>
      </c>
      <c r="S99" s="285">
        <v>0</v>
      </c>
      <c r="T99" s="28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1169</v>
      </c>
      <c r="AT99" s="218" t="s">
        <v>149</v>
      </c>
      <c r="AU99" s="218" t="s">
        <v>21</v>
      </c>
      <c r="AY99" s="19" t="s">
        <v>147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90</v>
      </c>
      <c r="BK99" s="219">
        <f>ROUND(I99*H99,2)</f>
        <v>0</v>
      </c>
      <c r="BL99" s="19" t="s">
        <v>1169</v>
      </c>
      <c r="BM99" s="218" t="s">
        <v>1637</v>
      </c>
    </row>
    <row r="100" s="2" customFormat="1" ht="6.96" customHeight="1">
      <c r="A100" s="41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47"/>
      <c r="M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</sheetData>
  <sheetProtection sheet="1" autoFilter="0" formatColumns="0" formatRows="0" objects="1" scenarios="1" spinCount="100000" saltValue="dnYVFb5z6ZVe7CQH8G1QoW735Gr23TaSAnrxQfc5BroJ6nv2QFpwoPZj7WOP2/yOwE96hXzGNLRrT7zpgnGqsg==" hashValue="fkOhpIjHtnIk3oXBQ4bbIyiHp3R5KTQFLplG+LEMb0qJZ8e3aPrTHkCkbzsgr4qcXsxtrM/GQ6WCxlHcC1ORyg==" algorithmName="SHA-512" password="CC35"/>
  <autoFilter ref="C82:K9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2_01/012002000"/>
    <hyperlink ref="F90" r:id="rId2" display="https://podminky.urs.cz/item/CS_URS_2022_01/013254000"/>
    <hyperlink ref="F93" r:id="rId3" display="https://podminky.urs.cz/item/CS_URS_2022_01/030001000"/>
    <hyperlink ref="F96" r:id="rId4" display="https://podminky.urs.cz/item/CS_URS_2022_01/043154000"/>
    <hyperlink ref="F98" r:id="rId5" display="https://podminky.urs.cz/item/CS_URS_2022_01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1751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1752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1753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1754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1755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1756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1757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1758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1759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1760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1761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89</v>
      </c>
      <c r="F18" s="298" t="s">
        <v>1762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1763</v>
      </c>
      <c r="F19" s="298" t="s">
        <v>1764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1765</v>
      </c>
      <c r="F20" s="298" t="s">
        <v>1766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1767</v>
      </c>
      <c r="F21" s="298" t="s">
        <v>1768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1769</v>
      </c>
      <c r="F22" s="298" t="s">
        <v>1770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1771</v>
      </c>
      <c r="F23" s="298" t="s">
        <v>1772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1773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1774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1775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1776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1777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1778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1779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1780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1781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133</v>
      </c>
      <c r="F36" s="298"/>
      <c r="G36" s="298" t="s">
        <v>1782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1783</v>
      </c>
      <c r="F37" s="298"/>
      <c r="G37" s="298" t="s">
        <v>1784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63</v>
      </c>
      <c r="F38" s="298"/>
      <c r="G38" s="298" t="s">
        <v>1785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64</v>
      </c>
      <c r="F39" s="298"/>
      <c r="G39" s="298" t="s">
        <v>1786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134</v>
      </c>
      <c r="F40" s="298"/>
      <c r="G40" s="298" t="s">
        <v>1787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135</v>
      </c>
      <c r="F41" s="298"/>
      <c r="G41" s="298" t="s">
        <v>1788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1789</v>
      </c>
      <c r="F42" s="298"/>
      <c r="G42" s="298" t="s">
        <v>1790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1791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1792</v>
      </c>
      <c r="F44" s="298"/>
      <c r="G44" s="298" t="s">
        <v>1793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137</v>
      </c>
      <c r="F45" s="298"/>
      <c r="G45" s="298" t="s">
        <v>1794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1795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1796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1797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1798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1799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1800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1801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1802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1803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1804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1805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1806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1807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1808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1809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1810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1811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1812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1813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1814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1815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1816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1817</v>
      </c>
      <c r="D76" s="316"/>
      <c r="E76" s="316"/>
      <c r="F76" s="316" t="s">
        <v>1818</v>
      </c>
      <c r="G76" s="317"/>
      <c r="H76" s="316" t="s">
        <v>64</v>
      </c>
      <c r="I76" s="316" t="s">
        <v>67</v>
      </c>
      <c r="J76" s="316" t="s">
        <v>1819</v>
      </c>
      <c r="K76" s="315"/>
    </row>
    <row r="77" s="1" customFormat="1" ht="17.25" customHeight="1">
      <c r="B77" s="313"/>
      <c r="C77" s="318" t="s">
        <v>1820</v>
      </c>
      <c r="D77" s="318"/>
      <c r="E77" s="318"/>
      <c r="F77" s="319" t="s">
        <v>1821</v>
      </c>
      <c r="G77" s="320"/>
      <c r="H77" s="318"/>
      <c r="I77" s="318"/>
      <c r="J77" s="318" t="s">
        <v>1822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63</v>
      </c>
      <c r="D79" s="323"/>
      <c r="E79" s="323"/>
      <c r="F79" s="324" t="s">
        <v>1823</v>
      </c>
      <c r="G79" s="325"/>
      <c r="H79" s="301" t="s">
        <v>1824</v>
      </c>
      <c r="I79" s="301" t="s">
        <v>1825</v>
      </c>
      <c r="J79" s="301">
        <v>20</v>
      </c>
      <c r="K79" s="315"/>
    </row>
    <row r="80" s="1" customFormat="1" ht="15" customHeight="1">
      <c r="B80" s="313"/>
      <c r="C80" s="301" t="s">
        <v>1826</v>
      </c>
      <c r="D80" s="301"/>
      <c r="E80" s="301"/>
      <c r="F80" s="324" t="s">
        <v>1823</v>
      </c>
      <c r="G80" s="325"/>
      <c r="H80" s="301" t="s">
        <v>1827</v>
      </c>
      <c r="I80" s="301" t="s">
        <v>1825</v>
      </c>
      <c r="J80" s="301">
        <v>120</v>
      </c>
      <c r="K80" s="315"/>
    </row>
    <row r="81" s="1" customFormat="1" ht="15" customHeight="1">
      <c r="B81" s="326"/>
      <c r="C81" s="301" t="s">
        <v>1828</v>
      </c>
      <c r="D81" s="301"/>
      <c r="E81" s="301"/>
      <c r="F81" s="324" t="s">
        <v>1829</v>
      </c>
      <c r="G81" s="325"/>
      <c r="H81" s="301" t="s">
        <v>1830</v>
      </c>
      <c r="I81" s="301" t="s">
        <v>1825</v>
      </c>
      <c r="J81" s="301">
        <v>50</v>
      </c>
      <c r="K81" s="315"/>
    </row>
    <row r="82" s="1" customFormat="1" ht="15" customHeight="1">
      <c r="B82" s="326"/>
      <c r="C82" s="301" t="s">
        <v>1831</v>
      </c>
      <c r="D82" s="301"/>
      <c r="E82" s="301"/>
      <c r="F82" s="324" t="s">
        <v>1823</v>
      </c>
      <c r="G82" s="325"/>
      <c r="H82" s="301" t="s">
        <v>1832</v>
      </c>
      <c r="I82" s="301" t="s">
        <v>1833</v>
      </c>
      <c r="J82" s="301"/>
      <c r="K82" s="315"/>
    </row>
    <row r="83" s="1" customFormat="1" ht="15" customHeight="1">
      <c r="B83" s="326"/>
      <c r="C83" s="327" t="s">
        <v>1834</v>
      </c>
      <c r="D83" s="327"/>
      <c r="E83" s="327"/>
      <c r="F83" s="328" t="s">
        <v>1829</v>
      </c>
      <c r="G83" s="327"/>
      <c r="H83" s="327" t="s">
        <v>1835</v>
      </c>
      <c r="I83" s="327" t="s">
        <v>1825</v>
      </c>
      <c r="J83" s="327">
        <v>15</v>
      </c>
      <c r="K83" s="315"/>
    </row>
    <row r="84" s="1" customFormat="1" ht="15" customHeight="1">
      <c r="B84" s="326"/>
      <c r="C84" s="327" t="s">
        <v>1836</v>
      </c>
      <c r="D84" s="327"/>
      <c r="E84" s="327"/>
      <c r="F84" s="328" t="s">
        <v>1829</v>
      </c>
      <c r="G84" s="327"/>
      <c r="H84" s="327" t="s">
        <v>1837</v>
      </c>
      <c r="I84" s="327" t="s">
        <v>1825</v>
      </c>
      <c r="J84" s="327">
        <v>15</v>
      </c>
      <c r="K84" s="315"/>
    </row>
    <row r="85" s="1" customFormat="1" ht="15" customHeight="1">
      <c r="B85" s="326"/>
      <c r="C85" s="327" t="s">
        <v>1838</v>
      </c>
      <c r="D85" s="327"/>
      <c r="E85" s="327"/>
      <c r="F85" s="328" t="s">
        <v>1829</v>
      </c>
      <c r="G85" s="327"/>
      <c r="H85" s="327" t="s">
        <v>1839</v>
      </c>
      <c r="I85" s="327" t="s">
        <v>1825</v>
      </c>
      <c r="J85" s="327">
        <v>20</v>
      </c>
      <c r="K85" s="315"/>
    </row>
    <row r="86" s="1" customFormat="1" ht="15" customHeight="1">
      <c r="B86" s="326"/>
      <c r="C86" s="327" t="s">
        <v>1840</v>
      </c>
      <c r="D86" s="327"/>
      <c r="E86" s="327"/>
      <c r="F86" s="328" t="s">
        <v>1829</v>
      </c>
      <c r="G86" s="327"/>
      <c r="H86" s="327" t="s">
        <v>1841</v>
      </c>
      <c r="I86" s="327" t="s">
        <v>1825</v>
      </c>
      <c r="J86" s="327">
        <v>20</v>
      </c>
      <c r="K86" s="315"/>
    </row>
    <row r="87" s="1" customFormat="1" ht="15" customHeight="1">
      <c r="B87" s="326"/>
      <c r="C87" s="301" t="s">
        <v>1842</v>
      </c>
      <c r="D87" s="301"/>
      <c r="E87" s="301"/>
      <c r="F87" s="324" t="s">
        <v>1829</v>
      </c>
      <c r="G87" s="325"/>
      <c r="H87" s="301" t="s">
        <v>1843</v>
      </c>
      <c r="I87" s="301" t="s">
        <v>1825</v>
      </c>
      <c r="J87" s="301">
        <v>50</v>
      </c>
      <c r="K87" s="315"/>
    </row>
    <row r="88" s="1" customFormat="1" ht="15" customHeight="1">
      <c r="B88" s="326"/>
      <c r="C88" s="301" t="s">
        <v>1844</v>
      </c>
      <c r="D88" s="301"/>
      <c r="E88" s="301"/>
      <c r="F88" s="324" t="s">
        <v>1829</v>
      </c>
      <c r="G88" s="325"/>
      <c r="H88" s="301" t="s">
        <v>1845</v>
      </c>
      <c r="I88" s="301" t="s">
        <v>1825</v>
      </c>
      <c r="J88" s="301">
        <v>20</v>
      </c>
      <c r="K88" s="315"/>
    </row>
    <row r="89" s="1" customFormat="1" ht="15" customHeight="1">
      <c r="B89" s="326"/>
      <c r="C89" s="301" t="s">
        <v>1846</v>
      </c>
      <c r="D89" s="301"/>
      <c r="E89" s="301"/>
      <c r="F89" s="324" t="s">
        <v>1829</v>
      </c>
      <c r="G89" s="325"/>
      <c r="H89" s="301" t="s">
        <v>1847</v>
      </c>
      <c r="I89" s="301" t="s">
        <v>1825</v>
      </c>
      <c r="J89" s="301">
        <v>20</v>
      </c>
      <c r="K89" s="315"/>
    </row>
    <row r="90" s="1" customFormat="1" ht="15" customHeight="1">
      <c r="B90" s="326"/>
      <c r="C90" s="301" t="s">
        <v>1848</v>
      </c>
      <c r="D90" s="301"/>
      <c r="E90" s="301"/>
      <c r="F90" s="324" t="s">
        <v>1829</v>
      </c>
      <c r="G90" s="325"/>
      <c r="H90" s="301" t="s">
        <v>1849</v>
      </c>
      <c r="I90" s="301" t="s">
        <v>1825</v>
      </c>
      <c r="J90" s="301">
        <v>50</v>
      </c>
      <c r="K90" s="315"/>
    </row>
    <row r="91" s="1" customFormat="1" ht="15" customHeight="1">
      <c r="B91" s="326"/>
      <c r="C91" s="301" t="s">
        <v>1850</v>
      </c>
      <c r="D91" s="301"/>
      <c r="E91" s="301"/>
      <c r="F91" s="324" t="s">
        <v>1829</v>
      </c>
      <c r="G91" s="325"/>
      <c r="H91" s="301" t="s">
        <v>1850</v>
      </c>
      <c r="I91" s="301" t="s">
        <v>1825</v>
      </c>
      <c r="J91" s="301">
        <v>50</v>
      </c>
      <c r="K91" s="315"/>
    </row>
    <row r="92" s="1" customFormat="1" ht="15" customHeight="1">
      <c r="B92" s="326"/>
      <c r="C92" s="301" t="s">
        <v>1851</v>
      </c>
      <c r="D92" s="301"/>
      <c r="E92" s="301"/>
      <c r="F92" s="324" t="s">
        <v>1829</v>
      </c>
      <c r="G92" s="325"/>
      <c r="H92" s="301" t="s">
        <v>1852</v>
      </c>
      <c r="I92" s="301" t="s">
        <v>1825</v>
      </c>
      <c r="J92" s="301">
        <v>255</v>
      </c>
      <c r="K92" s="315"/>
    </row>
    <row r="93" s="1" customFormat="1" ht="15" customHeight="1">
      <c r="B93" s="326"/>
      <c r="C93" s="301" t="s">
        <v>1853</v>
      </c>
      <c r="D93" s="301"/>
      <c r="E93" s="301"/>
      <c r="F93" s="324" t="s">
        <v>1823</v>
      </c>
      <c r="G93" s="325"/>
      <c r="H93" s="301" t="s">
        <v>1854</v>
      </c>
      <c r="I93" s="301" t="s">
        <v>1855</v>
      </c>
      <c r="J93" s="301"/>
      <c r="K93" s="315"/>
    </row>
    <row r="94" s="1" customFormat="1" ht="15" customHeight="1">
      <c r="B94" s="326"/>
      <c r="C94" s="301" t="s">
        <v>1856</v>
      </c>
      <c r="D94" s="301"/>
      <c r="E94" s="301"/>
      <c r="F94" s="324" t="s">
        <v>1823</v>
      </c>
      <c r="G94" s="325"/>
      <c r="H94" s="301" t="s">
        <v>1857</v>
      </c>
      <c r="I94" s="301" t="s">
        <v>1858</v>
      </c>
      <c r="J94" s="301"/>
      <c r="K94" s="315"/>
    </row>
    <row r="95" s="1" customFormat="1" ht="15" customHeight="1">
      <c r="B95" s="326"/>
      <c r="C95" s="301" t="s">
        <v>1859</v>
      </c>
      <c r="D95" s="301"/>
      <c r="E95" s="301"/>
      <c r="F95" s="324" t="s">
        <v>1823</v>
      </c>
      <c r="G95" s="325"/>
      <c r="H95" s="301" t="s">
        <v>1859</v>
      </c>
      <c r="I95" s="301" t="s">
        <v>1858</v>
      </c>
      <c r="J95" s="301"/>
      <c r="K95" s="315"/>
    </row>
    <row r="96" s="1" customFormat="1" ht="15" customHeight="1">
      <c r="B96" s="326"/>
      <c r="C96" s="301" t="s">
        <v>48</v>
      </c>
      <c r="D96" s="301"/>
      <c r="E96" s="301"/>
      <c r="F96" s="324" t="s">
        <v>1823</v>
      </c>
      <c r="G96" s="325"/>
      <c r="H96" s="301" t="s">
        <v>1860</v>
      </c>
      <c r="I96" s="301" t="s">
        <v>1858</v>
      </c>
      <c r="J96" s="301"/>
      <c r="K96" s="315"/>
    </row>
    <row r="97" s="1" customFormat="1" ht="15" customHeight="1">
      <c r="B97" s="326"/>
      <c r="C97" s="301" t="s">
        <v>58</v>
      </c>
      <c r="D97" s="301"/>
      <c r="E97" s="301"/>
      <c r="F97" s="324" t="s">
        <v>1823</v>
      </c>
      <c r="G97" s="325"/>
      <c r="H97" s="301" t="s">
        <v>1861</v>
      </c>
      <c r="I97" s="301" t="s">
        <v>1858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1862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1817</v>
      </c>
      <c r="D103" s="316"/>
      <c r="E103" s="316"/>
      <c r="F103" s="316" t="s">
        <v>1818</v>
      </c>
      <c r="G103" s="317"/>
      <c r="H103" s="316" t="s">
        <v>64</v>
      </c>
      <c r="I103" s="316" t="s">
        <v>67</v>
      </c>
      <c r="J103" s="316" t="s">
        <v>1819</v>
      </c>
      <c r="K103" s="315"/>
    </row>
    <row r="104" s="1" customFormat="1" ht="17.25" customHeight="1">
      <c r="B104" s="313"/>
      <c r="C104" s="318" t="s">
        <v>1820</v>
      </c>
      <c r="D104" s="318"/>
      <c r="E104" s="318"/>
      <c r="F104" s="319" t="s">
        <v>1821</v>
      </c>
      <c r="G104" s="320"/>
      <c r="H104" s="318"/>
      <c r="I104" s="318"/>
      <c r="J104" s="318" t="s">
        <v>1822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63</v>
      </c>
      <c r="D106" s="323"/>
      <c r="E106" s="323"/>
      <c r="F106" s="324" t="s">
        <v>1823</v>
      </c>
      <c r="G106" s="301"/>
      <c r="H106" s="301" t="s">
        <v>1863</v>
      </c>
      <c r="I106" s="301" t="s">
        <v>1825</v>
      </c>
      <c r="J106" s="301">
        <v>20</v>
      </c>
      <c r="K106" s="315"/>
    </row>
    <row r="107" s="1" customFormat="1" ht="15" customHeight="1">
      <c r="B107" s="313"/>
      <c r="C107" s="301" t="s">
        <v>1826</v>
      </c>
      <c r="D107" s="301"/>
      <c r="E107" s="301"/>
      <c r="F107" s="324" t="s">
        <v>1823</v>
      </c>
      <c r="G107" s="301"/>
      <c r="H107" s="301" t="s">
        <v>1863</v>
      </c>
      <c r="I107" s="301" t="s">
        <v>1825</v>
      </c>
      <c r="J107" s="301">
        <v>120</v>
      </c>
      <c r="K107" s="315"/>
    </row>
    <row r="108" s="1" customFormat="1" ht="15" customHeight="1">
      <c r="B108" s="326"/>
      <c r="C108" s="301" t="s">
        <v>1828</v>
      </c>
      <c r="D108" s="301"/>
      <c r="E108" s="301"/>
      <c r="F108" s="324" t="s">
        <v>1829</v>
      </c>
      <c r="G108" s="301"/>
      <c r="H108" s="301" t="s">
        <v>1863</v>
      </c>
      <c r="I108" s="301" t="s">
        <v>1825</v>
      </c>
      <c r="J108" s="301">
        <v>50</v>
      </c>
      <c r="K108" s="315"/>
    </row>
    <row r="109" s="1" customFormat="1" ht="15" customHeight="1">
      <c r="B109" s="326"/>
      <c r="C109" s="301" t="s">
        <v>1831</v>
      </c>
      <c r="D109" s="301"/>
      <c r="E109" s="301"/>
      <c r="F109" s="324" t="s">
        <v>1823</v>
      </c>
      <c r="G109" s="301"/>
      <c r="H109" s="301" t="s">
        <v>1863</v>
      </c>
      <c r="I109" s="301" t="s">
        <v>1833</v>
      </c>
      <c r="J109" s="301"/>
      <c r="K109" s="315"/>
    </row>
    <row r="110" s="1" customFormat="1" ht="15" customHeight="1">
      <c r="B110" s="326"/>
      <c r="C110" s="301" t="s">
        <v>1842</v>
      </c>
      <c r="D110" s="301"/>
      <c r="E110" s="301"/>
      <c r="F110" s="324" t="s">
        <v>1829</v>
      </c>
      <c r="G110" s="301"/>
      <c r="H110" s="301" t="s">
        <v>1863</v>
      </c>
      <c r="I110" s="301" t="s">
        <v>1825</v>
      </c>
      <c r="J110" s="301">
        <v>50</v>
      </c>
      <c r="K110" s="315"/>
    </row>
    <row r="111" s="1" customFormat="1" ht="15" customHeight="1">
      <c r="B111" s="326"/>
      <c r="C111" s="301" t="s">
        <v>1850</v>
      </c>
      <c r="D111" s="301"/>
      <c r="E111" s="301"/>
      <c r="F111" s="324" t="s">
        <v>1829</v>
      </c>
      <c r="G111" s="301"/>
      <c r="H111" s="301" t="s">
        <v>1863</v>
      </c>
      <c r="I111" s="301" t="s">
        <v>1825</v>
      </c>
      <c r="J111" s="301">
        <v>50</v>
      </c>
      <c r="K111" s="315"/>
    </row>
    <row r="112" s="1" customFormat="1" ht="15" customHeight="1">
      <c r="B112" s="326"/>
      <c r="C112" s="301" t="s">
        <v>1848</v>
      </c>
      <c r="D112" s="301"/>
      <c r="E112" s="301"/>
      <c r="F112" s="324" t="s">
        <v>1829</v>
      </c>
      <c r="G112" s="301"/>
      <c r="H112" s="301" t="s">
        <v>1863</v>
      </c>
      <c r="I112" s="301" t="s">
        <v>1825</v>
      </c>
      <c r="J112" s="301">
        <v>50</v>
      </c>
      <c r="K112" s="315"/>
    </row>
    <row r="113" s="1" customFormat="1" ht="15" customHeight="1">
      <c r="B113" s="326"/>
      <c r="C113" s="301" t="s">
        <v>63</v>
      </c>
      <c r="D113" s="301"/>
      <c r="E113" s="301"/>
      <c r="F113" s="324" t="s">
        <v>1823</v>
      </c>
      <c r="G113" s="301"/>
      <c r="H113" s="301" t="s">
        <v>1864</v>
      </c>
      <c r="I113" s="301" t="s">
        <v>1825</v>
      </c>
      <c r="J113" s="301">
        <v>20</v>
      </c>
      <c r="K113" s="315"/>
    </row>
    <row r="114" s="1" customFormat="1" ht="15" customHeight="1">
      <c r="B114" s="326"/>
      <c r="C114" s="301" t="s">
        <v>1865</v>
      </c>
      <c r="D114" s="301"/>
      <c r="E114" s="301"/>
      <c r="F114" s="324" t="s">
        <v>1823</v>
      </c>
      <c r="G114" s="301"/>
      <c r="H114" s="301" t="s">
        <v>1866</v>
      </c>
      <c r="I114" s="301" t="s">
        <v>1825</v>
      </c>
      <c r="J114" s="301">
        <v>120</v>
      </c>
      <c r="K114" s="315"/>
    </row>
    <row r="115" s="1" customFormat="1" ht="15" customHeight="1">
      <c r="B115" s="326"/>
      <c r="C115" s="301" t="s">
        <v>48</v>
      </c>
      <c r="D115" s="301"/>
      <c r="E115" s="301"/>
      <c r="F115" s="324" t="s">
        <v>1823</v>
      </c>
      <c r="G115" s="301"/>
      <c r="H115" s="301" t="s">
        <v>1867</v>
      </c>
      <c r="I115" s="301" t="s">
        <v>1858</v>
      </c>
      <c r="J115" s="301"/>
      <c r="K115" s="315"/>
    </row>
    <row r="116" s="1" customFormat="1" ht="15" customHeight="1">
      <c r="B116" s="326"/>
      <c r="C116" s="301" t="s">
        <v>58</v>
      </c>
      <c r="D116" s="301"/>
      <c r="E116" s="301"/>
      <c r="F116" s="324" t="s">
        <v>1823</v>
      </c>
      <c r="G116" s="301"/>
      <c r="H116" s="301" t="s">
        <v>1868</v>
      </c>
      <c r="I116" s="301" t="s">
        <v>1858</v>
      </c>
      <c r="J116" s="301"/>
      <c r="K116" s="315"/>
    </row>
    <row r="117" s="1" customFormat="1" ht="15" customHeight="1">
      <c r="B117" s="326"/>
      <c r="C117" s="301" t="s">
        <v>67</v>
      </c>
      <c r="D117" s="301"/>
      <c r="E117" s="301"/>
      <c r="F117" s="324" t="s">
        <v>1823</v>
      </c>
      <c r="G117" s="301"/>
      <c r="H117" s="301" t="s">
        <v>1869</v>
      </c>
      <c r="I117" s="301" t="s">
        <v>1870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1871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1817</v>
      </c>
      <c r="D123" s="316"/>
      <c r="E123" s="316"/>
      <c r="F123" s="316" t="s">
        <v>1818</v>
      </c>
      <c r="G123" s="317"/>
      <c r="H123" s="316" t="s">
        <v>64</v>
      </c>
      <c r="I123" s="316" t="s">
        <v>67</v>
      </c>
      <c r="J123" s="316" t="s">
        <v>1819</v>
      </c>
      <c r="K123" s="345"/>
    </row>
    <row r="124" s="1" customFormat="1" ht="17.25" customHeight="1">
      <c r="B124" s="344"/>
      <c r="C124" s="318" t="s">
        <v>1820</v>
      </c>
      <c r="D124" s="318"/>
      <c r="E124" s="318"/>
      <c r="F124" s="319" t="s">
        <v>1821</v>
      </c>
      <c r="G124" s="320"/>
      <c r="H124" s="318"/>
      <c r="I124" s="318"/>
      <c r="J124" s="318" t="s">
        <v>1822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1826</v>
      </c>
      <c r="D126" s="323"/>
      <c r="E126" s="323"/>
      <c r="F126" s="324" t="s">
        <v>1823</v>
      </c>
      <c r="G126" s="301"/>
      <c r="H126" s="301" t="s">
        <v>1863</v>
      </c>
      <c r="I126" s="301" t="s">
        <v>1825</v>
      </c>
      <c r="J126" s="301">
        <v>120</v>
      </c>
      <c r="K126" s="349"/>
    </row>
    <row r="127" s="1" customFormat="1" ht="15" customHeight="1">
      <c r="B127" s="346"/>
      <c r="C127" s="301" t="s">
        <v>1872</v>
      </c>
      <c r="D127" s="301"/>
      <c r="E127" s="301"/>
      <c r="F127" s="324" t="s">
        <v>1823</v>
      </c>
      <c r="G127" s="301"/>
      <c r="H127" s="301" t="s">
        <v>1873</v>
      </c>
      <c r="I127" s="301" t="s">
        <v>1825</v>
      </c>
      <c r="J127" s="301" t="s">
        <v>1874</v>
      </c>
      <c r="K127" s="349"/>
    </row>
    <row r="128" s="1" customFormat="1" ht="15" customHeight="1">
      <c r="B128" s="346"/>
      <c r="C128" s="301" t="s">
        <v>1771</v>
      </c>
      <c r="D128" s="301"/>
      <c r="E128" s="301"/>
      <c r="F128" s="324" t="s">
        <v>1823</v>
      </c>
      <c r="G128" s="301"/>
      <c r="H128" s="301" t="s">
        <v>1875</v>
      </c>
      <c r="I128" s="301" t="s">
        <v>1825</v>
      </c>
      <c r="J128" s="301" t="s">
        <v>1874</v>
      </c>
      <c r="K128" s="349"/>
    </row>
    <row r="129" s="1" customFormat="1" ht="15" customHeight="1">
      <c r="B129" s="346"/>
      <c r="C129" s="301" t="s">
        <v>1834</v>
      </c>
      <c r="D129" s="301"/>
      <c r="E129" s="301"/>
      <c r="F129" s="324" t="s">
        <v>1829</v>
      </c>
      <c r="G129" s="301"/>
      <c r="H129" s="301" t="s">
        <v>1835</v>
      </c>
      <c r="I129" s="301" t="s">
        <v>1825</v>
      </c>
      <c r="J129" s="301">
        <v>15</v>
      </c>
      <c r="K129" s="349"/>
    </row>
    <row r="130" s="1" customFormat="1" ht="15" customHeight="1">
      <c r="B130" s="346"/>
      <c r="C130" s="327" t="s">
        <v>1836</v>
      </c>
      <c r="D130" s="327"/>
      <c r="E130" s="327"/>
      <c r="F130" s="328" t="s">
        <v>1829</v>
      </c>
      <c r="G130" s="327"/>
      <c r="H130" s="327" t="s">
        <v>1837</v>
      </c>
      <c r="I130" s="327" t="s">
        <v>1825</v>
      </c>
      <c r="J130" s="327">
        <v>15</v>
      </c>
      <c r="K130" s="349"/>
    </row>
    <row r="131" s="1" customFormat="1" ht="15" customHeight="1">
      <c r="B131" s="346"/>
      <c r="C131" s="327" t="s">
        <v>1838</v>
      </c>
      <c r="D131" s="327"/>
      <c r="E131" s="327"/>
      <c r="F131" s="328" t="s">
        <v>1829</v>
      </c>
      <c r="G131" s="327"/>
      <c r="H131" s="327" t="s">
        <v>1839</v>
      </c>
      <c r="I131" s="327" t="s">
        <v>1825</v>
      </c>
      <c r="J131" s="327">
        <v>20</v>
      </c>
      <c r="K131" s="349"/>
    </row>
    <row r="132" s="1" customFormat="1" ht="15" customHeight="1">
      <c r="B132" s="346"/>
      <c r="C132" s="327" t="s">
        <v>1840</v>
      </c>
      <c r="D132" s="327"/>
      <c r="E132" s="327"/>
      <c r="F132" s="328" t="s">
        <v>1829</v>
      </c>
      <c r="G132" s="327"/>
      <c r="H132" s="327" t="s">
        <v>1841</v>
      </c>
      <c r="I132" s="327" t="s">
        <v>1825</v>
      </c>
      <c r="J132" s="327">
        <v>20</v>
      </c>
      <c r="K132" s="349"/>
    </row>
    <row r="133" s="1" customFormat="1" ht="15" customHeight="1">
      <c r="B133" s="346"/>
      <c r="C133" s="301" t="s">
        <v>1828</v>
      </c>
      <c r="D133" s="301"/>
      <c r="E133" s="301"/>
      <c r="F133" s="324" t="s">
        <v>1829</v>
      </c>
      <c r="G133" s="301"/>
      <c r="H133" s="301" t="s">
        <v>1863</v>
      </c>
      <c r="I133" s="301" t="s">
        <v>1825</v>
      </c>
      <c r="J133" s="301">
        <v>50</v>
      </c>
      <c r="K133" s="349"/>
    </row>
    <row r="134" s="1" customFormat="1" ht="15" customHeight="1">
      <c r="B134" s="346"/>
      <c r="C134" s="301" t="s">
        <v>1842</v>
      </c>
      <c r="D134" s="301"/>
      <c r="E134" s="301"/>
      <c r="F134" s="324" t="s">
        <v>1829</v>
      </c>
      <c r="G134" s="301"/>
      <c r="H134" s="301" t="s">
        <v>1863</v>
      </c>
      <c r="I134" s="301" t="s">
        <v>1825</v>
      </c>
      <c r="J134" s="301">
        <v>50</v>
      </c>
      <c r="K134" s="349"/>
    </row>
    <row r="135" s="1" customFormat="1" ht="15" customHeight="1">
      <c r="B135" s="346"/>
      <c r="C135" s="301" t="s">
        <v>1848</v>
      </c>
      <c r="D135" s="301"/>
      <c r="E135" s="301"/>
      <c r="F135" s="324" t="s">
        <v>1829</v>
      </c>
      <c r="G135" s="301"/>
      <c r="H135" s="301" t="s">
        <v>1863</v>
      </c>
      <c r="I135" s="301" t="s">
        <v>1825</v>
      </c>
      <c r="J135" s="301">
        <v>50</v>
      </c>
      <c r="K135" s="349"/>
    </row>
    <row r="136" s="1" customFormat="1" ht="15" customHeight="1">
      <c r="B136" s="346"/>
      <c r="C136" s="301" t="s">
        <v>1850</v>
      </c>
      <c r="D136" s="301"/>
      <c r="E136" s="301"/>
      <c r="F136" s="324" t="s">
        <v>1829</v>
      </c>
      <c r="G136" s="301"/>
      <c r="H136" s="301" t="s">
        <v>1863</v>
      </c>
      <c r="I136" s="301" t="s">
        <v>1825</v>
      </c>
      <c r="J136" s="301">
        <v>50</v>
      </c>
      <c r="K136" s="349"/>
    </row>
    <row r="137" s="1" customFormat="1" ht="15" customHeight="1">
      <c r="B137" s="346"/>
      <c r="C137" s="301" t="s">
        <v>1851</v>
      </c>
      <c r="D137" s="301"/>
      <c r="E137" s="301"/>
      <c r="F137" s="324" t="s">
        <v>1829</v>
      </c>
      <c r="G137" s="301"/>
      <c r="H137" s="301" t="s">
        <v>1876</v>
      </c>
      <c r="I137" s="301" t="s">
        <v>1825</v>
      </c>
      <c r="J137" s="301">
        <v>255</v>
      </c>
      <c r="K137" s="349"/>
    </row>
    <row r="138" s="1" customFormat="1" ht="15" customHeight="1">
      <c r="B138" s="346"/>
      <c r="C138" s="301" t="s">
        <v>1853</v>
      </c>
      <c r="D138" s="301"/>
      <c r="E138" s="301"/>
      <c r="F138" s="324" t="s">
        <v>1823</v>
      </c>
      <c r="G138" s="301"/>
      <c r="H138" s="301" t="s">
        <v>1877</v>
      </c>
      <c r="I138" s="301" t="s">
        <v>1855</v>
      </c>
      <c r="J138" s="301"/>
      <c r="K138" s="349"/>
    </row>
    <row r="139" s="1" customFormat="1" ht="15" customHeight="1">
      <c r="B139" s="346"/>
      <c r="C139" s="301" t="s">
        <v>1856</v>
      </c>
      <c r="D139" s="301"/>
      <c r="E139" s="301"/>
      <c r="F139" s="324" t="s">
        <v>1823</v>
      </c>
      <c r="G139" s="301"/>
      <c r="H139" s="301" t="s">
        <v>1878</v>
      </c>
      <c r="I139" s="301" t="s">
        <v>1858</v>
      </c>
      <c r="J139" s="301"/>
      <c r="K139" s="349"/>
    </row>
    <row r="140" s="1" customFormat="1" ht="15" customHeight="1">
      <c r="B140" s="346"/>
      <c r="C140" s="301" t="s">
        <v>1859</v>
      </c>
      <c r="D140" s="301"/>
      <c r="E140" s="301"/>
      <c r="F140" s="324" t="s">
        <v>1823</v>
      </c>
      <c r="G140" s="301"/>
      <c r="H140" s="301" t="s">
        <v>1859</v>
      </c>
      <c r="I140" s="301" t="s">
        <v>1858</v>
      </c>
      <c r="J140" s="301"/>
      <c r="K140" s="349"/>
    </row>
    <row r="141" s="1" customFormat="1" ht="15" customHeight="1">
      <c r="B141" s="346"/>
      <c r="C141" s="301" t="s">
        <v>48</v>
      </c>
      <c r="D141" s="301"/>
      <c r="E141" s="301"/>
      <c r="F141" s="324" t="s">
        <v>1823</v>
      </c>
      <c r="G141" s="301"/>
      <c r="H141" s="301" t="s">
        <v>1879</v>
      </c>
      <c r="I141" s="301" t="s">
        <v>1858</v>
      </c>
      <c r="J141" s="301"/>
      <c r="K141" s="349"/>
    </row>
    <row r="142" s="1" customFormat="1" ht="15" customHeight="1">
      <c r="B142" s="346"/>
      <c r="C142" s="301" t="s">
        <v>1880</v>
      </c>
      <c r="D142" s="301"/>
      <c r="E142" s="301"/>
      <c r="F142" s="324" t="s">
        <v>1823</v>
      </c>
      <c r="G142" s="301"/>
      <c r="H142" s="301" t="s">
        <v>1881</v>
      </c>
      <c r="I142" s="301" t="s">
        <v>1858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1882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1817</v>
      </c>
      <c r="D148" s="316"/>
      <c r="E148" s="316"/>
      <c r="F148" s="316" t="s">
        <v>1818</v>
      </c>
      <c r="G148" s="317"/>
      <c r="H148" s="316" t="s">
        <v>64</v>
      </c>
      <c r="I148" s="316" t="s">
        <v>67</v>
      </c>
      <c r="J148" s="316" t="s">
        <v>1819</v>
      </c>
      <c r="K148" s="315"/>
    </row>
    <row r="149" s="1" customFormat="1" ht="17.25" customHeight="1">
      <c r="B149" s="313"/>
      <c r="C149" s="318" t="s">
        <v>1820</v>
      </c>
      <c r="D149" s="318"/>
      <c r="E149" s="318"/>
      <c r="F149" s="319" t="s">
        <v>1821</v>
      </c>
      <c r="G149" s="320"/>
      <c r="H149" s="318"/>
      <c r="I149" s="318"/>
      <c r="J149" s="318" t="s">
        <v>1822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1826</v>
      </c>
      <c r="D151" s="301"/>
      <c r="E151" s="301"/>
      <c r="F151" s="354" t="s">
        <v>1823</v>
      </c>
      <c r="G151" s="301"/>
      <c r="H151" s="353" t="s">
        <v>1863</v>
      </c>
      <c r="I151" s="353" t="s">
        <v>1825</v>
      </c>
      <c r="J151" s="353">
        <v>120</v>
      </c>
      <c r="K151" s="349"/>
    </row>
    <row r="152" s="1" customFormat="1" ht="15" customHeight="1">
      <c r="B152" s="326"/>
      <c r="C152" s="353" t="s">
        <v>1872</v>
      </c>
      <c r="D152" s="301"/>
      <c r="E152" s="301"/>
      <c r="F152" s="354" t="s">
        <v>1823</v>
      </c>
      <c r="G152" s="301"/>
      <c r="H152" s="353" t="s">
        <v>1883</v>
      </c>
      <c r="I152" s="353" t="s">
        <v>1825</v>
      </c>
      <c r="J152" s="353" t="s">
        <v>1874</v>
      </c>
      <c r="K152" s="349"/>
    </row>
    <row r="153" s="1" customFormat="1" ht="15" customHeight="1">
      <c r="B153" s="326"/>
      <c r="C153" s="353" t="s">
        <v>1771</v>
      </c>
      <c r="D153" s="301"/>
      <c r="E153" s="301"/>
      <c r="F153" s="354" t="s">
        <v>1823</v>
      </c>
      <c r="G153" s="301"/>
      <c r="H153" s="353" t="s">
        <v>1884</v>
      </c>
      <c r="I153" s="353" t="s">
        <v>1825</v>
      </c>
      <c r="J153" s="353" t="s">
        <v>1874</v>
      </c>
      <c r="K153" s="349"/>
    </row>
    <row r="154" s="1" customFormat="1" ht="15" customHeight="1">
      <c r="B154" s="326"/>
      <c r="C154" s="353" t="s">
        <v>1828</v>
      </c>
      <c r="D154" s="301"/>
      <c r="E154" s="301"/>
      <c r="F154" s="354" t="s">
        <v>1829</v>
      </c>
      <c r="G154" s="301"/>
      <c r="H154" s="353" t="s">
        <v>1863</v>
      </c>
      <c r="I154" s="353" t="s">
        <v>1825</v>
      </c>
      <c r="J154" s="353">
        <v>50</v>
      </c>
      <c r="K154" s="349"/>
    </row>
    <row r="155" s="1" customFormat="1" ht="15" customHeight="1">
      <c r="B155" s="326"/>
      <c r="C155" s="353" t="s">
        <v>1831</v>
      </c>
      <c r="D155" s="301"/>
      <c r="E155" s="301"/>
      <c r="F155" s="354" t="s">
        <v>1823</v>
      </c>
      <c r="G155" s="301"/>
      <c r="H155" s="353" t="s">
        <v>1863</v>
      </c>
      <c r="I155" s="353" t="s">
        <v>1833</v>
      </c>
      <c r="J155" s="353"/>
      <c r="K155" s="349"/>
    </row>
    <row r="156" s="1" customFormat="1" ht="15" customHeight="1">
      <c r="B156" s="326"/>
      <c r="C156" s="353" t="s">
        <v>1842</v>
      </c>
      <c r="D156" s="301"/>
      <c r="E156" s="301"/>
      <c r="F156" s="354" t="s">
        <v>1829</v>
      </c>
      <c r="G156" s="301"/>
      <c r="H156" s="353" t="s">
        <v>1863</v>
      </c>
      <c r="I156" s="353" t="s">
        <v>1825</v>
      </c>
      <c r="J156" s="353">
        <v>50</v>
      </c>
      <c r="K156" s="349"/>
    </row>
    <row r="157" s="1" customFormat="1" ht="15" customHeight="1">
      <c r="B157" s="326"/>
      <c r="C157" s="353" t="s">
        <v>1850</v>
      </c>
      <c r="D157" s="301"/>
      <c r="E157" s="301"/>
      <c r="F157" s="354" t="s">
        <v>1829</v>
      </c>
      <c r="G157" s="301"/>
      <c r="H157" s="353" t="s">
        <v>1863</v>
      </c>
      <c r="I157" s="353" t="s">
        <v>1825</v>
      </c>
      <c r="J157" s="353">
        <v>50</v>
      </c>
      <c r="K157" s="349"/>
    </row>
    <row r="158" s="1" customFormat="1" ht="15" customHeight="1">
      <c r="B158" s="326"/>
      <c r="C158" s="353" t="s">
        <v>1848</v>
      </c>
      <c r="D158" s="301"/>
      <c r="E158" s="301"/>
      <c r="F158" s="354" t="s">
        <v>1829</v>
      </c>
      <c r="G158" s="301"/>
      <c r="H158" s="353" t="s">
        <v>1863</v>
      </c>
      <c r="I158" s="353" t="s">
        <v>1825</v>
      </c>
      <c r="J158" s="353">
        <v>50</v>
      </c>
      <c r="K158" s="349"/>
    </row>
    <row r="159" s="1" customFormat="1" ht="15" customHeight="1">
      <c r="B159" s="326"/>
      <c r="C159" s="353" t="s">
        <v>120</v>
      </c>
      <c r="D159" s="301"/>
      <c r="E159" s="301"/>
      <c r="F159" s="354" t="s">
        <v>1823</v>
      </c>
      <c r="G159" s="301"/>
      <c r="H159" s="353" t="s">
        <v>1885</v>
      </c>
      <c r="I159" s="353" t="s">
        <v>1825</v>
      </c>
      <c r="J159" s="353" t="s">
        <v>1886</v>
      </c>
      <c r="K159" s="349"/>
    </row>
    <row r="160" s="1" customFormat="1" ht="15" customHeight="1">
      <c r="B160" s="326"/>
      <c r="C160" s="353" t="s">
        <v>1887</v>
      </c>
      <c r="D160" s="301"/>
      <c r="E160" s="301"/>
      <c r="F160" s="354" t="s">
        <v>1823</v>
      </c>
      <c r="G160" s="301"/>
      <c r="H160" s="353" t="s">
        <v>1888</v>
      </c>
      <c r="I160" s="353" t="s">
        <v>1858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1889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1817</v>
      </c>
      <c r="D166" s="316"/>
      <c r="E166" s="316"/>
      <c r="F166" s="316" t="s">
        <v>1818</v>
      </c>
      <c r="G166" s="358"/>
      <c r="H166" s="359" t="s">
        <v>64</v>
      </c>
      <c r="I166" s="359" t="s">
        <v>67</v>
      </c>
      <c r="J166" s="316" t="s">
        <v>1819</v>
      </c>
      <c r="K166" s="293"/>
    </row>
    <row r="167" s="1" customFormat="1" ht="17.25" customHeight="1">
      <c r="B167" s="294"/>
      <c r="C167" s="318" t="s">
        <v>1820</v>
      </c>
      <c r="D167" s="318"/>
      <c r="E167" s="318"/>
      <c r="F167" s="319" t="s">
        <v>1821</v>
      </c>
      <c r="G167" s="360"/>
      <c r="H167" s="361"/>
      <c r="I167" s="361"/>
      <c r="J167" s="318" t="s">
        <v>1822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1826</v>
      </c>
      <c r="D169" s="301"/>
      <c r="E169" s="301"/>
      <c r="F169" s="324" t="s">
        <v>1823</v>
      </c>
      <c r="G169" s="301"/>
      <c r="H169" s="301" t="s">
        <v>1863</v>
      </c>
      <c r="I169" s="301" t="s">
        <v>1825</v>
      </c>
      <c r="J169" s="301">
        <v>120</v>
      </c>
      <c r="K169" s="349"/>
    </row>
    <row r="170" s="1" customFormat="1" ht="15" customHeight="1">
      <c r="B170" s="326"/>
      <c r="C170" s="301" t="s">
        <v>1872</v>
      </c>
      <c r="D170" s="301"/>
      <c r="E170" s="301"/>
      <c r="F170" s="324" t="s">
        <v>1823</v>
      </c>
      <c r="G170" s="301"/>
      <c r="H170" s="301" t="s">
        <v>1873</v>
      </c>
      <c r="I170" s="301" t="s">
        <v>1825</v>
      </c>
      <c r="J170" s="301" t="s">
        <v>1874</v>
      </c>
      <c r="K170" s="349"/>
    </row>
    <row r="171" s="1" customFormat="1" ht="15" customHeight="1">
      <c r="B171" s="326"/>
      <c r="C171" s="301" t="s">
        <v>1771</v>
      </c>
      <c r="D171" s="301"/>
      <c r="E171" s="301"/>
      <c r="F171" s="324" t="s">
        <v>1823</v>
      </c>
      <c r="G171" s="301"/>
      <c r="H171" s="301" t="s">
        <v>1890</v>
      </c>
      <c r="I171" s="301" t="s">
        <v>1825</v>
      </c>
      <c r="J171" s="301" t="s">
        <v>1874</v>
      </c>
      <c r="K171" s="349"/>
    </row>
    <row r="172" s="1" customFormat="1" ht="15" customHeight="1">
      <c r="B172" s="326"/>
      <c r="C172" s="301" t="s">
        <v>1828</v>
      </c>
      <c r="D172" s="301"/>
      <c r="E172" s="301"/>
      <c r="F172" s="324" t="s">
        <v>1829</v>
      </c>
      <c r="G172" s="301"/>
      <c r="H172" s="301" t="s">
        <v>1890</v>
      </c>
      <c r="I172" s="301" t="s">
        <v>1825</v>
      </c>
      <c r="J172" s="301">
        <v>50</v>
      </c>
      <c r="K172" s="349"/>
    </row>
    <row r="173" s="1" customFormat="1" ht="15" customHeight="1">
      <c r="B173" s="326"/>
      <c r="C173" s="301" t="s">
        <v>1831</v>
      </c>
      <c r="D173" s="301"/>
      <c r="E173" s="301"/>
      <c r="F173" s="324" t="s">
        <v>1823</v>
      </c>
      <c r="G173" s="301"/>
      <c r="H173" s="301" t="s">
        <v>1890</v>
      </c>
      <c r="I173" s="301" t="s">
        <v>1833</v>
      </c>
      <c r="J173" s="301"/>
      <c r="K173" s="349"/>
    </row>
    <row r="174" s="1" customFormat="1" ht="15" customHeight="1">
      <c r="B174" s="326"/>
      <c r="C174" s="301" t="s">
        <v>1842</v>
      </c>
      <c r="D174" s="301"/>
      <c r="E174" s="301"/>
      <c r="F174" s="324" t="s">
        <v>1829</v>
      </c>
      <c r="G174" s="301"/>
      <c r="H174" s="301" t="s">
        <v>1890</v>
      </c>
      <c r="I174" s="301" t="s">
        <v>1825</v>
      </c>
      <c r="J174" s="301">
        <v>50</v>
      </c>
      <c r="K174" s="349"/>
    </row>
    <row r="175" s="1" customFormat="1" ht="15" customHeight="1">
      <c r="B175" s="326"/>
      <c r="C175" s="301" t="s">
        <v>1850</v>
      </c>
      <c r="D175" s="301"/>
      <c r="E175" s="301"/>
      <c r="F175" s="324" t="s">
        <v>1829</v>
      </c>
      <c r="G175" s="301"/>
      <c r="H175" s="301" t="s">
        <v>1890</v>
      </c>
      <c r="I175" s="301" t="s">
        <v>1825</v>
      </c>
      <c r="J175" s="301">
        <v>50</v>
      </c>
      <c r="K175" s="349"/>
    </row>
    <row r="176" s="1" customFormat="1" ht="15" customHeight="1">
      <c r="B176" s="326"/>
      <c r="C176" s="301" t="s">
        <v>1848</v>
      </c>
      <c r="D176" s="301"/>
      <c r="E176" s="301"/>
      <c r="F176" s="324" t="s">
        <v>1829</v>
      </c>
      <c r="G176" s="301"/>
      <c r="H176" s="301" t="s">
        <v>1890</v>
      </c>
      <c r="I176" s="301" t="s">
        <v>1825</v>
      </c>
      <c r="J176" s="301">
        <v>50</v>
      </c>
      <c r="K176" s="349"/>
    </row>
    <row r="177" s="1" customFormat="1" ht="15" customHeight="1">
      <c r="B177" s="326"/>
      <c r="C177" s="301" t="s">
        <v>133</v>
      </c>
      <c r="D177" s="301"/>
      <c r="E177" s="301"/>
      <c r="F177" s="324" t="s">
        <v>1823</v>
      </c>
      <c r="G177" s="301"/>
      <c r="H177" s="301" t="s">
        <v>1891</v>
      </c>
      <c r="I177" s="301" t="s">
        <v>1892</v>
      </c>
      <c r="J177" s="301"/>
      <c r="K177" s="349"/>
    </row>
    <row r="178" s="1" customFormat="1" ht="15" customHeight="1">
      <c r="B178" s="326"/>
      <c r="C178" s="301" t="s">
        <v>67</v>
      </c>
      <c r="D178" s="301"/>
      <c r="E178" s="301"/>
      <c r="F178" s="324" t="s">
        <v>1823</v>
      </c>
      <c r="G178" s="301"/>
      <c r="H178" s="301" t="s">
        <v>1893</v>
      </c>
      <c r="I178" s="301" t="s">
        <v>1894</v>
      </c>
      <c r="J178" s="301">
        <v>1</v>
      </c>
      <c r="K178" s="349"/>
    </row>
    <row r="179" s="1" customFormat="1" ht="15" customHeight="1">
      <c r="B179" s="326"/>
      <c r="C179" s="301" t="s">
        <v>63</v>
      </c>
      <c r="D179" s="301"/>
      <c r="E179" s="301"/>
      <c r="F179" s="324" t="s">
        <v>1823</v>
      </c>
      <c r="G179" s="301"/>
      <c r="H179" s="301" t="s">
        <v>1895</v>
      </c>
      <c r="I179" s="301" t="s">
        <v>1825</v>
      </c>
      <c r="J179" s="301">
        <v>20</v>
      </c>
      <c r="K179" s="349"/>
    </row>
    <row r="180" s="1" customFormat="1" ht="15" customHeight="1">
      <c r="B180" s="326"/>
      <c r="C180" s="301" t="s">
        <v>64</v>
      </c>
      <c r="D180" s="301"/>
      <c r="E180" s="301"/>
      <c r="F180" s="324" t="s">
        <v>1823</v>
      </c>
      <c r="G180" s="301"/>
      <c r="H180" s="301" t="s">
        <v>1896</v>
      </c>
      <c r="I180" s="301" t="s">
        <v>1825</v>
      </c>
      <c r="J180" s="301">
        <v>255</v>
      </c>
      <c r="K180" s="349"/>
    </row>
    <row r="181" s="1" customFormat="1" ht="15" customHeight="1">
      <c r="B181" s="326"/>
      <c r="C181" s="301" t="s">
        <v>134</v>
      </c>
      <c r="D181" s="301"/>
      <c r="E181" s="301"/>
      <c r="F181" s="324" t="s">
        <v>1823</v>
      </c>
      <c r="G181" s="301"/>
      <c r="H181" s="301" t="s">
        <v>1787</v>
      </c>
      <c r="I181" s="301" t="s">
        <v>1825</v>
      </c>
      <c r="J181" s="301">
        <v>10</v>
      </c>
      <c r="K181" s="349"/>
    </row>
    <row r="182" s="1" customFormat="1" ht="15" customHeight="1">
      <c r="B182" s="326"/>
      <c r="C182" s="301" t="s">
        <v>135</v>
      </c>
      <c r="D182" s="301"/>
      <c r="E182" s="301"/>
      <c r="F182" s="324" t="s">
        <v>1823</v>
      </c>
      <c r="G182" s="301"/>
      <c r="H182" s="301" t="s">
        <v>1897</v>
      </c>
      <c r="I182" s="301" t="s">
        <v>1858</v>
      </c>
      <c r="J182" s="301"/>
      <c r="K182" s="349"/>
    </row>
    <row r="183" s="1" customFormat="1" ht="15" customHeight="1">
      <c r="B183" s="326"/>
      <c r="C183" s="301" t="s">
        <v>1898</v>
      </c>
      <c r="D183" s="301"/>
      <c r="E183" s="301"/>
      <c r="F183" s="324" t="s">
        <v>1823</v>
      </c>
      <c r="G183" s="301"/>
      <c r="H183" s="301" t="s">
        <v>1899</v>
      </c>
      <c r="I183" s="301" t="s">
        <v>1858</v>
      </c>
      <c r="J183" s="301"/>
      <c r="K183" s="349"/>
    </row>
    <row r="184" s="1" customFormat="1" ht="15" customHeight="1">
      <c r="B184" s="326"/>
      <c r="C184" s="301" t="s">
        <v>1887</v>
      </c>
      <c r="D184" s="301"/>
      <c r="E184" s="301"/>
      <c r="F184" s="324" t="s">
        <v>1823</v>
      </c>
      <c r="G184" s="301"/>
      <c r="H184" s="301" t="s">
        <v>1900</v>
      </c>
      <c r="I184" s="301" t="s">
        <v>1858</v>
      </c>
      <c r="J184" s="301"/>
      <c r="K184" s="349"/>
    </row>
    <row r="185" s="1" customFormat="1" ht="15" customHeight="1">
      <c r="B185" s="326"/>
      <c r="C185" s="301" t="s">
        <v>137</v>
      </c>
      <c r="D185" s="301"/>
      <c r="E185" s="301"/>
      <c r="F185" s="324" t="s">
        <v>1829</v>
      </c>
      <c r="G185" s="301"/>
      <c r="H185" s="301" t="s">
        <v>1901</v>
      </c>
      <c r="I185" s="301" t="s">
        <v>1825</v>
      </c>
      <c r="J185" s="301">
        <v>50</v>
      </c>
      <c r="K185" s="349"/>
    </row>
    <row r="186" s="1" customFormat="1" ht="15" customHeight="1">
      <c r="B186" s="326"/>
      <c r="C186" s="301" t="s">
        <v>1902</v>
      </c>
      <c r="D186" s="301"/>
      <c r="E186" s="301"/>
      <c r="F186" s="324" t="s">
        <v>1829</v>
      </c>
      <c r="G186" s="301"/>
      <c r="H186" s="301" t="s">
        <v>1903</v>
      </c>
      <c r="I186" s="301" t="s">
        <v>1904</v>
      </c>
      <c r="J186" s="301"/>
      <c r="K186" s="349"/>
    </row>
    <row r="187" s="1" customFormat="1" ht="15" customHeight="1">
      <c r="B187" s="326"/>
      <c r="C187" s="301" t="s">
        <v>1905</v>
      </c>
      <c r="D187" s="301"/>
      <c r="E187" s="301"/>
      <c r="F187" s="324" t="s">
        <v>1829</v>
      </c>
      <c r="G187" s="301"/>
      <c r="H187" s="301" t="s">
        <v>1906</v>
      </c>
      <c r="I187" s="301" t="s">
        <v>1904</v>
      </c>
      <c r="J187" s="301"/>
      <c r="K187" s="349"/>
    </row>
    <row r="188" s="1" customFormat="1" ht="15" customHeight="1">
      <c r="B188" s="326"/>
      <c r="C188" s="301" t="s">
        <v>1907</v>
      </c>
      <c r="D188" s="301"/>
      <c r="E188" s="301"/>
      <c r="F188" s="324" t="s">
        <v>1829</v>
      </c>
      <c r="G188" s="301"/>
      <c r="H188" s="301" t="s">
        <v>1908</v>
      </c>
      <c r="I188" s="301" t="s">
        <v>1904</v>
      </c>
      <c r="J188" s="301"/>
      <c r="K188" s="349"/>
    </row>
    <row r="189" s="1" customFormat="1" ht="15" customHeight="1">
      <c r="B189" s="326"/>
      <c r="C189" s="362" t="s">
        <v>1909</v>
      </c>
      <c r="D189" s="301"/>
      <c r="E189" s="301"/>
      <c r="F189" s="324" t="s">
        <v>1829</v>
      </c>
      <c r="G189" s="301"/>
      <c r="H189" s="301" t="s">
        <v>1910</v>
      </c>
      <c r="I189" s="301" t="s">
        <v>1911</v>
      </c>
      <c r="J189" s="363" t="s">
        <v>1912</v>
      </c>
      <c r="K189" s="349"/>
    </row>
    <row r="190" s="1" customFormat="1" ht="15" customHeight="1">
      <c r="B190" s="326"/>
      <c r="C190" s="362" t="s">
        <v>52</v>
      </c>
      <c r="D190" s="301"/>
      <c r="E190" s="301"/>
      <c r="F190" s="324" t="s">
        <v>1823</v>
      </c>
      <c r="G190" s="301"/>
      <c r="H190" s="298" t="s">
        <v>1913</v>
      </c>
      <c r="I190" s="301" t="s">
        <v>1914</v>
      </c>
      <c r="J190" s="301"/>
      <c r="K190" s="349"/>
    </row>
    <row r="191" s="1" customFormat="1" ht="15" customHeight="1">
      <c r="B191" s="326"/>
      <c r="C191" s="362" t="s">
        <v>1915</v>
      </c>
      <c r="D191" s="301"/>
      <c r="E191" s="301"/>
      <c r="F191" s="324" t="s">
        <v>1823</v>
      </c>
      <c r="G191" s="301"/>
      <c r="H191" s="301" t="s">
        <v>1916</v>
      </c>
      <c r="I191" s="301" t="s">
        <v>1858</v>
      </c>
      <c r="J191" s="301"/>
      <c r="K191" s="349"/>
    </row>
    <row r="192" s="1" customFormat="1" ht="15" customHeight="1">
      <c r="B192" s="326"/>
      <c r="C192" s="362" t="s">
        <v>1917</v>
      </c>
      <c r="D192" s="301"/>
      <c r="E192" s="301"/>
      <c r="F192" s="324" t="s">
        <v>1823</v>
      </c>
      <c r="G192" s="301"/>
      <c r="H192" s="301" t="s">
        <v>1918</v>
      </c>
      <c r="I192" s="301" t="s">
        <v>1858</v>
      </c>
      <c r="J192" s="301"/>
      <c r="K192" s="349"/>
    </row>
    <row r="193" s="1" customFormat="1" ht="15" customHeight="1">
      <c r="B193" s="326"/>
      <c r="C193" s="362" t="s">
        <v>1919</v>
      </c>
      <c r="D193" s="301"/>
      <c r="E193" s="301"/>
      <c r="F193" s="324" t="s">
        <v>1829</v>
      </c>
      <c r="G193" s="301"/>
      <c r="H193" s="301" t="s">
        <v>1920</v>
      </c>
      <c r="I193" s="301" t="s">
        <v>1858</v>
      </c>
      <c r="J193" s="301"/>
      <c r="K193" s="349"/>
    </row>
    <row r="194" s="1" customFormat="1" ht="15" customHeight="1">
      <c r="B194" s="355"/>
      <c r="C194" s="364"/>
      <c r="D194" s="335"/>
      <c r="E194" s="335"/>
      <c r="F194" s="335"/>
      <c r="G194" s="335"/>
      <c r="H194" s="335"/>
      <c r="I194" s="335"/>
      <c r="J194" s="335"/>
      <c r="K194" s="356"/>
    </row>
    <row r="195" s="1" customFormat="1" ht="18.75" customHeight="1">
      <c r="B195" s="337"/>
      <c r="C195" s="347"/>
      <c r="D195" s="347"/>
      <c r="E195" s="347"/>
      <c r="F195" s="357"/>
      <c r="G195" s="347"/>
      <c r="H195" s="347"/>
      <c r="I195" s="347"/>
      <c r="J195" s="347"/>
      <c r="K195" s="337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</row>
    <row r="198" s="1" customFormat="1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s="1" customFormat="1" ht="21">
      <c r="B199" s="291"/>
      <c r="C199" s="292" t="s">
        <v>1921</v>
      </c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5.5" customHeight="1">
      <c r="B200" s="291"/>
      <c r="C200" s="365" t="s">
        <v>1922</v>
      </c>
      <c r="D200" s="365"/>
      <c r="E200" s="365"/>
      <c r="F200" s="365" t="s">
        <v>1923</v>
      </c>
      <c r="G200" s="366"/>
      <c r="H200" s="365" t="s">
        <v>1924</v>
      </c>
      <c r="I200" s="365"/>
      <c r="J200" s="365"/>
      <c r="K200" s="293"/>
    </row>
    <row r="201" s="1" customFormat="1" ht="5.25" customHeight="1">
      <c r="B201" s="326"/>
      <c r="C201" s="321"/>
      <c r="D201" s="321"/>
      <c r="E201" s="321"/>
      <c r="F201" s="321"/>
      <c r="G201" s="347"/>
      <c r="H201" s="321"/>
      <c r="I201" s="321"/>
      <c r="J201" s="321"/>
      <c r="K201" s="349"/>
    </row>
    <row r="202" s="1" customFormat="1" ht="15" customHeight="1">
      <c r="B202" s="326"/>
      <c r="C202" s="301" t="s">
        <v>1914</v>
      </c>
      <c r="D202" s="301"/>
      <c r="E202" s="301"/>
      <c r="F202" s="324" t="s">
        <v>53</v>
      </c>
      <c r="G202" s="301"/>
      <c r="H202" s="301" t="s">
        <v>1925</v>
      </c>
      <c r="I202" s="301"/>
      <c r="J202" s="301"/>
      <c r="K202" s="349"/>
    </row>
    <row r="203" s="1" customFormat="1" ht="15" customHeight="1">
      <c r="B203" s="326"/>
      <c r="C203" s="301"/>
      <c r="D203" s="301"/>
      <c r="E203" s="301"/>
      <c r="F203" s="324" t="s">
        <v>54</v>
      </c>
      <c r="G203" s="301"/>
      <c r="H203" s="301" t="s">
        <v>1926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57</v>
      </c>
      <c r="G204" s="301"/>
      <c r="H204" s="301" t="s">
        <v>1927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55</v>
      </c>
      <c r="G205" s="301"/>
      <c r="H205" s="301" t="s">
        <v>1928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56</v>
      </c>
      <c r="G206" s="301"/>
      <c r="H206" s="301" t="s">
        <v>1929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/>
      <c r="G207" s="301"/>
      <c r="H207" s="301"/>
      <c r="I207" s="301"/>
      <c r="J207" s="301"/>
      <c r="K207" s="349"/>
    </row>
    <row r="208" s="1" customFormat="1" ht="15" customHeight="1">
      <c r="B208" s="326"/>
      <c r="C208" s="301" t="s">
        <v>1870</v>
      </c>
      <c r="D208" s="301"/>
      <c r="E208" s="301"/>
      <c r="F208" s="324" t="s">
        <v>89</v>
      </c>
      <c r="G208" s="301"/>
      <c r="H208" s="301" t="s">
        <v>1930</v>
      </c>
      <c r="I208" s="301"/>
      <c r="J208" s="301"/>
      <c r="K208" s="349"/>
    </row>
    <row r="209" s="1" customFormat="1" ht="15" customHeight="1">
      <c r="B209" s="326"/>
      <c r="C209" s="301"/>
      <c r="D209" s="301"/>
      <c r="E209" s="301"/>
      <c r="F209" s="324" t="s">
        <v>1765</v>
      </c>
      <c r="G209" s="301"/>
      <c r="H209" s="301" t="s">
        <v>1766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1763</v>
      </c>
      <c r="G210" s="301"/>
      <c r="H210" s="301" t="s">
        <v>1931</v>
      </c>
      <c r="I210" s="301"/>
      <c r="J210" s="301"/>
      <c r="K210" s="349"/>
    </row>
    <row r="211" s="1" customFormat="1" ht="15" customHeight="1">
      <c r="B211" s="367"/>
      <c r="C211" s="301"/>
      <c r="D211" s="301"/>
      <c r="E211" s="301"/>
      <c r="F211" s="324" t="s">
        <v>1767</v>
      </c>
      <c r="G211" s="362"/>
      <c r="H211" s="353" t="s">
        <v>1768</v>
      </c>
      <c r="I211" s="353"/>
      <c r="J211" s="353"/>
      <c r="K211" s="368"/>
    </row>
    <row r="212" s="1" customFormat="1" ht="15" customHeight="1">
      <c r="B212" s="367"/>
      <c r="C212" s="301"/>
      <c r="D212" s="301"/>
      <c r="E212" s="301"/>
      <c r="F212" s="324" t="s">
        <v>1769</v>
      </c>
      <c r="G212" s="362"/>
      <c r="H212" s="353" t="s">
        <v>1932</v>
      </c>
      <c r="I212" s="353"/>
      <c r="J212" s="353"/>
      <c r="K212" s="368"/>
    </row>
    <row r="213" s="1" customFormat="1" ht="15" customHeight="1">
      <c r="B213" s="367"/>
      <c r="C213" s="301"/>
      <c r="D213" s="301"/>
      <c r="E213" s="301"/>
      <c r="F213" s="324"/>
      <c r="G213" s="362"/>
      <c r="H213" s="353"/>
      <c r="I213" s="353"/>
      <c r="J213" s="353"/>
      <c r="K213" s="368"/>
    </row>
    <row r="214" s="1" customFormat="1" ht="15" customHeight="1">
      <c r="B214" s="367"/>
      <c r="C214" s="301" t="s">
        <v>1894</v>
      </c>
      <c r="D214" s="301"/>
      <c r="E214" s="301"/>
      <c r="F214" s="324">
        <v>1</v>
      </c>
      <c r="G214" s="362"/>
      <c r="H214" s="353" t="s">
        <v>1933</v>
      </c>
      <c r="I214" s="353"/>
      <c r="J214" s="353"/>
      <c r="K214" s="368"/>
    </row>
    <row r="215" s="1" customFormat="1" ht="15" customHeight="1">
      <c r="B215" s="367"/>
      <c r="C215" s="301"/>
      <c r="D215" s="301"/>
      <c r="E215" s="301"/>
      <c r="F215" s="324">
        <v>2</v>
      </c>
      <c r="G215" s="362"/>
      <c r="H215" s="353" t="s">
        <v>1934</v>
      </c>
      <c r="I215" s="353"/>
      <c r="J215" s="353"/>
      <c r="K215" s="368"/>
    </row>
    <row r="216" s="1" customFormat="1" ht="15" customHeight="1">
      <c r="B216" s="367"/>
      <c r="C216" s="301"/>
      <c r="D216" s="301"/>
      <c r="E216" s="301"/>
      <c r="F216" s="324">
        <v>3</v>
      </c>
      <c r="G216" s="362"/>
      <c r="H216" s="353" t="s">
        <v>1935</v>
      </c>
      <c r="I216" s="353"/>
      <c r="J216" s="353"/>
      <c r="K216" s="368"/>
    </row>
    <row r="217" s="1" customFormat="1" ht="15" customHeight="1">
      <c r="B217" s="367"/>
      <c r="C217" s="301"/>
      <c r="D217" s="301"/>
      <c r="E217" s="301"/>
      <c r="F217" s="324">
        <v>4</v>
      </c>
      <c r="G217" s="362"/>
      <c r="H217" s="353" t="s">
        <v>1936</v>
      </c>
      <c r="I217" s="353"/>
      <c r="J217" s="353"/>
      <c r="K217" s="368"/>
    </row>
    <row r="218" s="1" customFormat="1" ht="12.75" customHeight="1">
      <c r="B218" s="369"/>
      <c r="C218" s="370"/>
      <c r="D218" s="370"/>
      <c r="E218" s="370"/>
      <c r="F218" s="370"/>
      <c r="G218" s="370"/>
      <c r="H218" s="370"/>
      <c r="I218" s="370"/>
      <c r="J218" s="370"/>
      <c r="K218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magpieHP\vlada</dc:creator>
  <cp:lastModifiedBy>magpieHP\vlada</cp:lastModifiedBy>
  <dcterms:created xsi:type="dcterms:W3CDTF">2022-02-21T13:32:54Z</dcterms:created>
  <dcterms:modified xsi:type="dcterms:W3CDTF">2022-02-21T13:33:10Z</dcterms:modified>
</cp:coreProperties>
</file>