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us-data1.sus.zo.loc\Spolecne\PJ\Akce 2022\STAVBY PK 2022\III-18035 Dnešice-oprava, 2.část\Rozpočty\"/>
    </mc:Choice>
  </mc:AlternateContent>
  <bookViews>
    <workbookView xWindow="0" yWindow="0" windowWidth="28800" windowHeight="12300"/>
  </bookViews>
  <sheets>
    <sheet name="Rekapitulace stavby" sheetId="1" r:id="rId1"/>
    <sheet name="SO 102 - Komunikace 2" sheetId="2" r:id="rId2"/>
    <sheet name="SO 102 - komunikace - san..." sheetId="3" r:id="rId3"/>
    <sheet name="SO 103 - Komunikace 3" sheetId="4" r:id="rId4"/>
    <sheet name="SO 104 - Ostatní úpravy" sheetId="5" r:id="rId5"/>
    <sheet name="VRN - Vedlejší rozpočtové..." sheetId="6" r:id="rId6"/>
    <sheet name="Pokyny pro vyplnění" sheetId="7" r:id="rId7"/>
  </sheets>
  <definedNames>
    <definedName name="_xlnm._FilterDatabase" localSheetId="2" hidden="1">'SO 102 - komunikace - san...'!$C$84:$L$134</definedName>
    <definedName name="_xlnm._FilterDatabase" localSheetId="1" hidden="1">'SO 102 - Komunikace 2'!$C$90:$L$244</definedName>
    <definedName name="_xlnm._FilterDatabase" localSheetId="3" hidden="1">'SO 103 - Komunikace 3'!$C$90:$L$218</definedName>
    <definedName name="_xlnm._FilterDatabase" localSheetId="4" hidden="1">'SO 104 - Ostatní úpravy'!$C$88:$L$262</definedName>
    <definedName name="_xlnm._FilterDatabase" localSheetId="5" hidden="1">'VRN - Vedlejší rozpočtové...'!$C$82:$L$112</definedName>
    <definedName name="_xlnm.Print_Titles" localSheetId="0">'Rekapitulace stavby'!$52:$52</definedName>
    <definedName name="_xlnm.Print_Titles" localSheetId="2">'SO 102 - komunikace - san...'!$84:$84</definedName>
    <definedName name="_xlnm.Print_Titles" localSheetId="1">'SO 102 - Komunikace 2'!$90:$90</definedName>
    <definedName name="_xlnm.Print_Titles" localSheetId="3">'SO 103 - Komunikace 3'!$90:$90</definedName>
    <definedName name="_xlnm.Print_Titles" localSheetId="4">'SO 104 - Ostatní úpravy'!$88:$88</definedName>
    <definedName name="_xlnm.Print_Titles" localSheetId="5">'VRN - Vedlejší rozpočtové...'!$82:$82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  <definedName name="_xlnm.Print_Area" localSheetId="2">'SO 102 - komunikace - san...'!$C$4:$K$41,'SO 102 - komunikace - san...'!$C$47:$K$66,'SO 102 - komunikace - san...'!$C$72:$L$134</definedName>
    <definedName name="_xlnm.Print_Area" localSheetId="1">'SO 102 - Komunikace 2'!$C$4:$K$41,'SO 102 - Komunikace 2'!$C$47:$K$72,'SO 102 - Komunikace 2'!$C$78:$L$244</definedName>
    <definedName name="_xlnm.Print_Area" localSheetId="3">'SO 103 - Komunikace 3'!$C$4:$K$41,'SO 103 - Komunikace 3'!$C$47:$K$72,'SO 103 - Komunikace 3'!$C$78:$L$218</definedName>
    <definedName name="_xlnm.Print_Area" localSheetId="4">'SO 104 - Ostatní úpravy'!$C$4:$K$41,'SO 104 - Ostatní úpravy'!$C$47:$K$70,'SO 104 - Ostatní úpravy'!$C$76:$L$262</definedName>
    <definedName name="_xlnm.Print_Area" localSheetId="5">'VRN - Vedlejší rozpočtové...'!$C$4:$K$41,'VRN - Vedlejší rozpočtové...'!$C$47:$K$64,'VRN - Vedlejší rozpočtové...'!$C$70:$L$112</definedName>
  </definedNames>
  <calcPr calcId="162913"/>
</workbook>
</file>

<file path=xl/calcChain.xml><?xml version="1.0" encoding="utf-8"?>
<calcChain xmlns="http://schemas.openxmlformats.org/spreadsheetml/2006/main">
  <c r="K39" i="6" l="1"/>
  <c r="K38" i="6"/>
  <c r="BA59" i="1"/>
  <c r="K37" i="6"/>
  <c r="AZ59" i="1"/>
  <c r="BI110" i="6"/>
  <c r="BH110" i="6"/>
  <c r="BG110" i="6"/>
  <c r="BF110" i="6"/>
  <c r="X110" i="6"/>
  <c r="V110" i="6"/>
  <c r="T110" i="6"/>
  <c r="P110" i="6"/>
  <c r="BI107" i="6"/>
  <c r="BH107" i="6"/>
  <c r="BG107" i="6"/>
  <c r="BF107" i="6"/>
  <c r="X107" i="6"/>
  <c r="V107" i="6"/>
  <c r="T107" i="6"/>
  <c r="P107" i="6"/>
  <c r="BI104" i="6"/>
  <c r="BH104" i="6"/>
  <c r="BG104" i="6"/>
  <c r="BF104" i="6"/>
  <c r="X104" i="6"/>
  <c r="V104" i="6"/>
  <c r="T104" i="6"/>
  <c r="P104" i="6"/>
  <c r="BI101" i="6"/>
  <c r="BH101" i="6"/>
  <c r="BG101" i="6"/>
  <c r="BF101" i="6"/>
  <c r="X101" i="6"/>
  <c r="V101" i="6"/>
  <c r="T101" i="6"/>
  <c r="P101" i="6"/>
  <c r="BI97" i="6"/>
  <c r="BH97" i="6"/>
  <c r="BG97" i="6"/>
  <c r="BF97" i="6"/>
  <c r="X97" i="6"/>
  <c r="V97" i="6"/>
  <c r="T97" i="6"/>
  <c r="P97" i="6"/>
  <c r="BI92" i="6"/>
  <c r="BH92" i="6"/>
  <c r="BG92" i="6"/>
  <c r="BF92" i="6"/>
  <c r="X92" i="6"/>
  <c r="V92" i="6"/>
  <c r="T92" i="6"/>
  <c r="P92" i="6"/>
  <c r="BI88" i="6"/>
  <c r="BH88" i="6"/>
  <c r="BG88" i="6"/>
  <c r="BF88" i="6"/>
  <c r="X88" i="6"/>
  <c r="V88" i="6"/>
  <c r="T88" i="6"/>
  <c r="P88" i="6"/>
  <c r="BI85" i="6"/>
  <c r="BH85" i="6"/>
  <c r="BG85" i="6"/>
  <c r="BF85" i="6"/>
  <c r="X85" i="6"/>
  <c r="V85" i="6"/>
  <c r="T85" i="6"/>
  <c r="P85" i="6"/>
  <c r="F79" i="6"/>
  <c r="F77" i="6"/>
  <c r="E75" i="6"/>
  <c r="F56" i="6"/>
  <c r="F54" i="6"/>
  <c r="E52" i="6"/>
  <c r="J24" i="6"/>
  <c r="E24" i="6"/>
  <c r="J80" i="6"/>
  <c r="J23" i="6"/>
  <c r="J21" i="6"/>
  <c r="E21" i="6"/>
  <c r="J56" i="6" s="1"/>
  <c r="J20" i="6"/>
  <c r="J18" i="6"/>
  <c r="E18" i="6"/>
  <c r="F80" i="6"/>
  <c r="J17" i="6"/>
  <c r="J12" i="6"/>
  <c r="J77" i="6"/>
  <c r="E7" i="6"/>
  <c r="E50" i="6" s="1"/>
  <c r="K39" i="5"/>
  <c r="K38" i="5"/>
  <c r="BA58" i="1"/>
  <c r="K37" i="5"/>
  <c r="AZ58" i="1"/>
  <c r="BI254" i="5"/>
  <c r="BH254" i="5"/>
  <c r="BG254" i="5"/>
  <c r="BF254" i="5"/>
  <c r="X254" i="5"/>
  <c r="X253" i="5"/>
  <c r="V254" i="5"/>
  <c r="V253" i="5"/>
  <c r="T254" i="5"/>
  <c r="T253" i="5"/>
  <c r="P254" i="5"/>
  <c r="BI245" i="5"/>
  <c r="BH245" i="5"/>
  <c r="BG245" i="5"/>
  <c r="BF245" i="5"/>
  <c r="X245" i="5"/>
  <c r="V245" i="5"/>
  <c r="T245" i="5"/>
  <c r="P245" i="5"/>
  <c r="BI237" i="5"/>
  <c r="BH237" i="5"/>
  <c r="BG237" i="5"/>
  <c r="BF237" i="5"/>
  <c r="X237" i="5"/>
  <c r="V237" i="5"/>
  <c r="V236" i="5" s="1"/>
  <c r="T237" i="5"/>
  <c r="T236" i="5" s="1"/>
  <c r="P237" i="5"/>
  <c r="BI205" i="5"/>
  <c r="BH205" i="5"/>
  <c r="BG205" i="5"/>
  <c r="BF205" i="5"/>
  <c r="X205" i="5"/>
  <c r="V205" i="5"/>
  <c r="T205" i="5"/>
  <c r="P205" i="5"/>
  <c r="BI198" i="5"/>
  <c r="BH198" i="5"/>
  <c r="BG198" i="5"/>
  <c r="BF198" i="5"/>
  <c r="X198" i="5"/>
  <c r="V198" i="5"/>
  <c r="V197" i="5" s="1"/>
  <c r="T198" i="5"/>
  <c r="T197" i="5" s="1"/>
  <c r="P198" i="5"/>
  <c r="BI191" i="5"/>
  <c r="BH191" i="5"/>
  <c r="BG191" i="5"/>
  <c r="BF191" i="5"/>
  <c r="X191" i="5"/>
  <c r="X190" i="5" s="1"/>
  <c r="V191" i="5"/>
  <c r="V190" i="5" s="1"/>
  <c r="T191" i="5"/>
  <c r="T190" i="5"/>
  <c r="P191" i="5"/>
  <c r="BK191" i="5" s="1"/>
  <c r="BI186" i="5"/>
  <c r="BH186" i="5"/>
  <c r="BG186" i="5"/>
  <c r="BF186" i="5"/>
  <c r="X186" i="5"/>
  <c r="V186" i="5"/>
  <c r="T186" i="5"/>
  <c r="P186" i="5"/>
  <c r="BI182" i="5"/>
  <c r="BH182" i="5"/>
  <c r="BG182" i="5"/>
  <c r="BF182" i="5"/>
  <c r="X182" i="5"/>
  <c r="V182" i="5"/>
  <c r="T182" i="5"/>
  <c r="P182" i="5"/>
  <c r="K182" i="5" s="1"/>
  <c r="BE182" i="5" s="1"/>
  <c r="BI176" i="5"/>
  <c r="BH176" i="5"/>
  <c r="BG176" i="5"/>
  <c r="BF176" i="5"/>
  <c r="X176" i="5"/>
  <c r="V176" i="5"/>
  <c r="T176" i="5"/>
  <c r="P176" i="5"/>
  <c r="BI160" i="5"/>
  <c r="BH160" i="5"/>
  <c r="BG160" i="5"/>
  <c r="BF160" i="5"/>
  <c r="X160" i="5"/>
  <c r="V160" i="5"/>
  <c r="T160" i="5"/>
  <c r="P160" i="5"/>
  <c r="BK160" i="5" s="1"/>
  <c r="BI144" i="5"/>
  <c r="BH144" i="5"/>
  <c r="BG144" i="5"/>
  <c r="BF144" i="5"/>
  <c r="X144" i="5"/>
  <c r="V144" i="5"/>
  <c r="T144" i="5"/>
  <c r="P144" i="5"/>
  <c r="BI134" i="5"/>
  <c r="BH134" i="5"/>
  <c r="BG134" i="5"/>
  <c r="BF134" i="5"/>
  <c r="X134" i="5"/>
  <c r="V134" i="5"/>
  <c r="T134" i="5"/>
  <c r="P134" i="5"/>
  <c r="BK134" i="5" s="1"/>
  <c r="BI129" i="5"/>
  <c r="BH129" i="5"/>
  <c r="BG129" i="5"/>
  <c r="BF129" i="5"/>
  <c r="X129" i="5"/>
  <c r="V129" i="5"/>
  <c r="T129" i="5"/>
  <c r="P129" i="5"/>
  <c r="BI121" i="5"/>
  <c r="BH121" i="5"/>
  <c r="BG121" i="5"/>
  <c r="BF121" i="5"/>
  <c r="X121" i="5"/>
  <c r="V121" i="5"/>
  <c r="T121" i="5"/>
  <c r="P121" i="5"/>
  <c r="K121" i="5" s="1"/>
  <c r="BE121" i="5" s="1"/>
  <c r="BI109" i="5"/>
  <c r="BH109" i="5"/>
  <c r="BG109" i="5"/>
  <c r="BF109" i="5"/>
  <c r="X109" i="5"/>
  <c r="V109" i="5"/>
  <c r="T109" i="5"/>
  <c r="P109" i="5"/>
  <c r="BI100" i="5"/>
  <c r="BH100" i="5"/>
  <c r="BG100" i="5"/>
  <c r="BF100" i="5"/>
  <c r="X100" i="5"/>
  <c r="X91" i="5"/>
  <c r="V100" i="5"/>
  <c r="T100" i="5"/>
  <c r="T91" i="5" s="1"/>
  <c r="P100" i="5"/>
  <c r="BK100" i="5" s="1"/>
  <c r="BI92" i="5"/>
  <c r="BH92" i="5"/>
  <c r="BG92" i="5"/>
  <c r="BF92" i="5"/>
  <c r="X92" i="5"/>
  <c r="V92" i="5"/>
  <c r="T92" i="5"/>
  <c r="P92" i="5"/>
  <c r="F85" i="5"/>
  <c r="F83" i="5"/>
  <c r="E81" i="5"/>
  <c r="F56" i="5"/>
  <c r="F54" i="5"/>
  <c r="E52" i="5"/>
  <c r="J24" i="5"/>
  <c r="E24" i="5"/>
  <c r="J86" i="5" s="1"/>
  <c r="J23" i="5"/>
  <c r="J21" i="5"/>
  <c r="E21" i="5"/>
  <c r="J56" i="5" s="1"/>
  <c r="J20" i="5"/>
  <c r="J18" i="5"/>
  <c r="E18" i="5"/>
  <c r="F86" i="5"/>
  <c r="J17" i="5"/>
  <c r="J12" i="5"/>
  <c r="J83" i="5"/>
  <c r="E7" i="5"/>
  <c r="E79" i="5"/>
  <c r="K39" i="4"/>
  <c r="K38" i="4"/>
  <c r="BA57" i="1" s="1"/>
  <c r="K37" i="4"/>
  <c r="AZ57" i="1" s="1"/>
  <c r="BI208" i="4"/>
  <c r="BH208" i="4"/>
  <c r="BG208" i="4"/>
  <c r="BF208" i="4"/>
  <c r="X208" i="4"/>
  <c r="X207" i="4"/>
  <c r="V208" i="4"/>
  <c r="V207" i="4" s="1"/>
  <c r="T208" i="4"/>
  <c r="T207" i="4"/>
  <c r="P208" i="4"/>
  <c r="BK208" i="4" s="1"/>
  <c r="BI201" i="4"/>
  <c r="BH201" i="4"/>
  <c r="BG201" i="4"/>
  <c r="BF201" i="4"/>
  <c r="X201" i="4"/>
  <c r="X200" i="4"/>
  <c r="X199" i="4" s="1"/>
  <c r="V201" i="4"/>
  <c r="V200" i="4" s="1"/>
  <c r="V199" i="4" s="1"/>
  <c r="T201" i="4"/>
  <c r="T200" i="4"/>
  <c r="T199" i="4" s="1"/>
  <c r="P201" i="4"/>
  <c r="BI192" i="4"/>
  <c r="BH192" i="4"/>
  <c r="BG192" i="4"/>
  <c r="BF192" i="4"/>
  <c r="X192" i="4"/>
  <c r="V192" i="4"/>
  <c r="T192" i="4"/>
  <c r="P192" i="4"/>
  <c r="BI188" i="4"/>
  <c r="BH188" i="4"/>
  <c r="BG188" i="4"/>
  <c r="BF188" i="4"/>
  <c r="X188" i="4"/>
  <c r="V188" i="4"/>
  <c r="T188" i="4"/>
  <c r="P188" i="4"/>
  <c r="BI184" i="4"/>
  <c r="BH184" i="4"/>
  <c r="BG184" i="4"/>
  <c r="BF184" i="4"/>
  <c r="X184" i="4"/>
  <c r="V184" i="4"/>
  <c r="T184" i="4"/>
  <c r="P184" i="4"/>
  <c r="BK184" i="4" s="1"/>
  <c r="BI178" i="4"/>
  <c r="BH178" i="4"/>
  <c r="BG178" i="4"/>
  <c r="BF178" i="4"/>
  <c r="X178" i="4"/>
  <c r="X177" i="4"/>
  <c r="V178" i="4"/>
  <c r="V177" i="4"/>
  <c r="T178" i="4"/>
  <c r="T177" i="4"/>
  <c r="T143" i="4" s="1"/>
  <c r="P178" i="4"/>
  <c r="BI168" i="4"/>
  <c r="BH168" i="4"/>
  <c r="BG168" i="4"/>
  <c r="BF168" i="4"/>
  <c r="X168" i="4"/>
  <c r="X167" i="4" s="1"/>
  <c r="V168" i="4"/>
  <c r="V167" i="4" s="1"/>
  <c r="T168" i="4"/>
  <c r="T167" i="4"/>
  <c r="P168" i="4"/>
  <c r="BI162" i="4"/>
  <c r="BH162" i="4"/>
  <c r="BG162" i="4"/>
  <c r="BF162" i="4"/>
  <c r="X162" i="4"/>
  <c r="V162" i="4"/>
  <c r="T162" i="4"/>
  <c r="P162" i="4"/>
  <c r="BK162" i="4" s="1"/>
  <c r="BI157" i="4"/>
  <c r="BH157" i="4"/>
  <c r="BG157" i="4"/>
  <c r="BF157" i="4"/>
  <c r="X157" i="4"/>
  <c r="V157" i="4"/>
  <c r="T157" i="4"/>
  <c r="P157" i="4"/>
  <c r="BI150" i="4"/>
  <c r="BH150" i="4"/>
  <c r="BG150" i="4"/>
  <c r="BF150" i="4"/>
  <c r="X150" i="4"/>
  <c r="V150" i="4"/>
  <c r="T150" i="4"/>
  <c r="P150" i="4"/>
  <c r="BK150" i="4" s="1"/>
  <c r="BI144" i="4"/>
  <c r="BH144" i="4"/>
  <c r="BG144" i="4"/>
  <c r="BF144" i="4"/>
  <c r="X144" i="4"/>
  <c r="X143" i="4" s="1"/>
  <c r="V144" i="4"/>
  <c r="T144" i="4"/>
  <c r="P144" i="4"/>
  <c r="BK144" i="4" s="1"/>
  <c r="BI136" i="4"/>
  <c r="BH136" i="4"/>
  <c r="BG136" i="4"/>
  <c r="BF136" i="4"/>
  <c r="X136" i="4"/>
  <c r="V136" i="4"/>
  <c r="T136" i="4"/>
  <c r="P136" i="4"/>
  <c r="BI127" i="4"/>
  <c r="BH127" i="4"/>
  <c r="BG127" i="4"/>
  <c r="BF127" i="4"/>
  <c r="X127" i="4"/>
  <c r="V127" i="4"/>
  <c r="T127" i="4"/>
  <c r="P127" i="4"/>
  <c r="BK127" i="4" s="1"/>
  <c r="BI118" i="4"/>
  <c r="BH118" i="4"/>
  <c r="BG118" i="4"/>
  <c r="BF118" i="4"/>
  <c r="X118" i="4"/>
  <c r="V118" i="4"/>
  <c r="T118" i="4"/>
  <c r="P118" i="4"/>
  <c r="BI112" i="4"/>
  <c r="BH112" i="4"/>
  <c r="BG112" i="4"/>
  <c r="BF112" i="4"/>
  <c r="X112" i="4"/>
  <c r="V112" i="4"/>
  <c r="T112" i="4"/>
  <c r="P112" i="4"/>
  <c r="BI105" i="4"/>
  <c r="BH105" i="4"/>
  <c r="BG105" i="4"/>
  <c r="BF105" i="4"/>
  <c r="X105" i="4"/>
  <c r="V105" i="4"/>
  <c r="T105" i="4"/>
  <c r="P105" i="4"/>
  <c r="BI100" i="4"/>
  <c r="BH100" i="4"/>
  <c r="BG100" i="4"/>
  <c r="BF100" i="4"/>
  <c r="X100" i="4"/>
  <c r="V100" i="4"/>
  <c r="T100" i="4"/>
  <c r="P100" i="4"/>
  <c r="BI95" i="4"/>
  <c r="BH95" i="4"/>
  <c r="BG95" i="4"/>
  <c r="BF95" i="4"/>
  <c r="X95" i="4"/>
  <c r="V95" i="4"/>
  <c r="T95" i="4"/>
  <c r="P95" i="4"/>
  <c r="F87" i="4"/>
  <c r="F85" i="4"/>
  <c r="E83" i="4"/>
  <c r="F56" i="4"/>
  <c r="F54" i="4"/>
  <c r="E52" i="4"/>
  <c r="J24" i="4"/>
  <c r="E24" i="4"/>
  <c r="J57" i="4"/>
  <c r="J23" i="4"/>
  <c r="J21" i="4"/>
  <c r="E21" i="4"/>
  <c r="J87" i="4"/>
  <c r="J20" i="4"/>
  <c r="J18" i="4"/>
  <c r="E18" i="4"/>
  <c r="F88" i="4" s="1"/>
  <c r="J17" i="4"/>
  <c r="J12" i="4"/>
  <c r="J85" i="4"/>
  <c r="E7" i="4"/>
  <c r="E81" i="4" s="1"/>
  <c r="K39" i="3"/>
  <c r="K38" i="3"/>
  <c r="BA56" i="1"/>
  <c r="K37" i="3"/>
  <c r="AZ56" i="1"/>
  <c r="BI130" i="3"/>
  <c r="BH130" i="3"/>
  <c r="BG130" i="3"/>
  <c r="BF130" i="3"/>
  <c r="X130" i="3"/>
  <c r="V130" i="3"/>
  <c r="T130" i="3"/>
  <c r="P130" i="3"/>
  <c r="BI125" i="3"/>
  <c r="BH125" i="3"/>
  <c r="BG125" i="3"/>
  <c r="BF125" i="3"/>
  <c r="X125" i="3"/>
  <c r="V125" i="3"/>
  <c r="T125" i="3"/>
  <c r="P125" i="3"/>
  <c r="K125" i="3" s="1"/>
  <c r="BE125" i="3" s="1"/>
  <c r="BI120" i="3"/>
  <c r="BH120" i="3"/>
  <c r="BG120" i="3"/>
  <c r="BF120" i="3"/>
  <c r="X120" i="3"/>
  <c r="V120" i="3"/>
  <c r="T120" i="3"/>
  <c r="P120" i="3"/>
  <c r="BI114" i="3"/>
  <c r="BH114" i="3"/>
  <c r="BG114" i="3"/>
  <c r="BF114" i="3"/>
  <c r="X114" i="3"/>
  <c r="V114" i="3"/>
  <c r="T114" i="3"/>
  <c r="P114" i="3"/>
  <c r="BI109" i="3"/>
  <c r="BH109" i="3"/>
  <c r="BG109" i="3"/>
  <c r="BF109" i="3"/>
  <c r="X109" i="3"/>
  <c r="V109" i="3"/>
  <c r="T109" i="3"/>
  <c r="P109" i="3"/>
  <c r="BI104" i="3"/>
  <c r="BH104" i="3"/>
  <c r="BG104" i="3"/>
  <c r="BF104" i="3"/>
  <c r="X104" i="3"/>
  <c r="V104" i="3"/>
  <c r="T104" i="3"/>
  <c r="P104" i="3"/>
  <c r="BK104" i="3" s="1"/>
  <c r="BI98" i="3"/>
  <c r="BH98" i="3"/>
  <c r="BG98" i="3"/>
  <c r="BF98" i="3"/>
  <c r="X98" i="3"/>
  <c r="V98" i="3"/>
  <c r="T98" i="3"/>
  <c r="P98" i="3"/>
  <c r="BI93" i="3"/>
  <c r="BH93" i="3"/>
  <c r="BG93" i="3"/>
  <c r="BF93" i="3"/>
  <c r="X93" i="3"/>
  <c r="V93" i="3"/>
  <c r="T93" i="3"/>
  <c r="P93" i="3"/>
  <c r="BK93" i="3" s="1"/>
  <c r="BI88" i="3"/>
  <c r="BH88" i="3"/>
  <c r="BG88" i="3"/>
  <c r="BF88" i="3"/>
  <c r="X88" i="3"/>
  <c r="V88" i="3"/>
  <c r="T88" i="3"/>
  <c r="P88" i="3"/>
  <c r="F81" i="3"/>
  <c r="F79" i="3"/>
  <c r="E77" i="3"/>
  <c r="F56" i="3"/>
  <c r="F54" i="3"/>
  <c r="E52" i="3"/>
  <c r="J24" i="3"/>
  <c r="E24" i="3"/>
  <c r="J82" i="3" s="1"/>
  <c r="J23" i="3"/>
  <c r="J21" i="3"/>
  <c r="E21" i="3"/>
  <c r="J81" i="3" s="1"/>
  <c r="J20" i="3"/>
  <c r="J18" i="3"/>
  <c r="E18" i="3"/>
  <c r="F57" i="3"/>
  <c r="J17" i="3"/>
  <c r="J12" i="3"/>
  <c r="J79" i="3"/>
  <c r="E7" i="3"/>
  <c r="E75" i="3"/>
  <c r="K39" i="2"/>
  <c r="K38" i="2"/>
  <c r="BA55" i="1" s="1"/>
  <c r="K37" i="2"/>
  <c r="AZ55" i="1" s="1"/>
  <c r="BI238" i="2"/>
  <c r="BH238" i="2"/>
  <c r="BG238" i="2"/>
  <c r="BF238" i="2"/>
  <c r="X238" i="2"/>
  <c r="X237" i="2"/>
  <c r="V238" i="2"/>
  <c r="V237" i="2" s="1"/>
  <c r="T238" i="2"/>
  <c r="T237" i="2"/>
  <c r="P238" i="2"/>
  <c r="BK238" i="2" s="1"/>
  <c r="BI232" i="2"/>
  <c r="BH232" i="2"/>
  <c r="BG232" i="2"/>
  <c r="BF232" i="2"/>
  <c r="X232" i="2"/>
  <c r="X231" i="2"/>
  <c r="X230" i="2" s="1"/>
  <c r="V232" i="2"/>
  <c r="V231" i="2" s="1"/>
  <c r="V230" i="2" s="1"/>
  <c r="T232" i="2"/>
  <c r="T231" i="2"/>
  <c r="T230" i="2" s="1"/>
  <c r="P232" i="2"/>
  <c r="BI223" i="2"/>
  <c r="BH223" i="2"/>
  <c r="BG223" i="2"/>
  <c r="BF223" i="2"/>
  <c r="X223" i="2"/>
  <c r="V223" i="2"/>
  <c r="T223" i="2"/>
  <c r="P223" i="2"/>
  <c r="BK223" i="2" s="1"/>
  <c r="BI219" i="2"/>
  <c r="BH219" i="2"/>
  <c r="BG219" i="2"/>
  <c r="BF219" i="2"/>
  <c r="X219" i="2"/>
  <c r="V219" i="2"/>
  <c r="T219" i="2"/>
  <c r="P219" i="2"/>
  <c r="BI215" i="2"/>
  <c r="BH215" i="2"/>
  <c r="BG215" i="2"/>
  <c r="BF215" i="2"/>
  <c r="X215" i="2"/>
  <c r="V215" i="2"/>
  <c r="T215" i="2"/>
  <c r="P215" i="2"/>
  <c r="BK215" i="2" s="1"/>
  <c r="BI208" i="2"/>
  <c r="BH208" i="2"/>
  <c r="BG208" i="2"/>
  <c r="BF208" i="2"/>
  <c r="X208" i="2"/>
  <c r="X207" i="2"/>
  <c r="V208" i="2"/>
  <c r="V207" i="2"/>
  <c r="T208" i="2"/>
  <c r="T207" i="2"/>
  <c r="P208" i="2"/>
  <c r="BK208" i="2" s="1"/>
  <c r="BI192" i="2"/>
  <c r="BH192" i="2"/>
  <c r="BG192" i="2"/>
  <c r="BF192" i="2"/>
  <c r="X192" i="2"/>
  <c r="X191" i="2" s="1"/>
  <c r="X160" i="2" s="1"/>
  <c r="V192" i="2"/>
  <c r="V191" i="2" s="1"/>
  <c r="T192" i="2"/>
  <c r="T191" i="2"/>
  <c r="P192" i="2"/>
  <c r="BI182" i="2"/>
  <c r="BH182" i="2"/>
  <c r="BG182" i="2"/>
  <c r="BF182" i="2"/>
  <c r="X182" i="2"/>
  <c r="V182" i="2"/>
  <c r="T182" i="2"/>
  <c r="P182" i="2"/>
  <c r="BK182" i="2" s="1"/>
  <c r="BI177" i="2"/>
  <c r="BH177" i="2"/>
  <c r="BG177" i="2"/>
  <c r="BF177" i="2"/>
  <c r="X177" i="2"/>
  <c r="V177" i="2"/>
  <c r="T177" i="2"/>
  <c r="P177" i="2"/>
  <c r="BI172" i="2"/>
  <c r="BH172" i="2"/>
  <c r="BG172" i="2"/>
  <c r="BF172" i="2"/>
  <c r="X172" i="2"/>
  <c r="V172" i="2"/>
  <c r="T172" i="2"/>
  <c r="P172" i="2"/>
  <c r="BK172" i="2" s="1"/>
  <c r="BI167" i="2"/>
  <c r="BH167" i="2"/>
  <c r="BG167" i="2"/>
  <c r="BF167" i="2"/>
  <c r="X167" i="2"/>
  <c r="V167" i="2"/>
  <c r="T167" i="2"/>
  <c r="P167" i="2"/>
  <c r="BI161" i="2"/>
  <c r="BH161" i="2"/>
  <c r="BG161" i="2"/>
  <c r="BF161" i="2"/>
  <c r="X161" i="2"/>
  <c r="V161" i="2"/>
  <c r="T161" i="2"/>
  <c r="T160" i="2" s="1"/>
  <c r="P161" i="2"/>
  <c r="BI153" i="2"/>
  <c r="BH153" i="2"/>
  <c r="BG153" i="2"/>
  <c r="BF153" i="2"/>
  <c r="X153" i="2"/>
  <c r="V153" i="2"/>
  <c r="T153" i="2"/>
  <c r="P153" i="2"/>
  <c r="BI146" i="2"/>
  <c r="BH146" i="2"/>
  <c r="BG146" i="2"/>
  <c r="BF146" i="2"/>
  <c r="X146" i="2"/>
  <c r="V146" i="2"/>
  <c r="T146" i="2"/>
  <c r="P146" i="2"/>
  <c r="BK146" i="2" s="1"/>
  <c r="BI139" i="2"/>
  <c r="BH139" i="2"/>
  <c r="BG139" i="2"/>
  <c r="BF139" i="2"/>
  <c r="X139" i="2"/>
  <c r="V139" i="2"/>
  <c r="T139" i="2"/>
  <c r="P139" i="2"/>
  <c r="BI133" i="2"/>
  <c r="BH133" i="2"/>
  <c r="BG133" i="2"/>
  <c r="BF133" i="2"/>
  <c r="X133" i="2"/>
  <c r="V133" i="2"/>
  <c r="T133" i="2"/>
  <c r="P133" i="2"/>
  <c r="BI129" i="2"/>
  <c r="BH129" i="2"/>
  <c r="BG129" i="2"/>
  <c r="BF129" i="2"/>
  <c r="X129" i="2"/>
  <c r="V129" i="2"/>
  <c r="T129" i="2"/>
  <c r="P129" i="2"/>
  <c r="BI124" i="2"/>
  <c r="BH124" i="2"/>
  <c r="BG124" i="2"/>
  <c r="BF124" i="2"/>
  <c r="X124" i="2"/>
  <c r="V124" i="2"/>
  <c r="T124" i="2"/>
  <c r="P124" i="2"/>
  <c r="BK124" i="2" s="1"/>
  <c r="BI120" i="2"/>
  <c r="BH120" i="2"/>
  <c r="BG120" i="2"/>
  <c r="BF120" i="2"/>
  <c r="X120" i="2"/>
  <c r="V120" i="2"/>
  <c r="T120" i="2"/>
  <c r="P120" i="2"/>
  <c r="BI115" i="2"/>
  <c r="BH115" i="2"/>
  <c r="BG115" i="2"/>
  <c r="BF115" i="2"/>
  <c r="X115" i="2"/>
  <c r="V115" i="2"/>
  <c r="T115" i="2"/>
  <c r="P115" i="2"/>
  <c r="BK115" i="2" s="1"/>
  <c r="BI110" i="2"/>
  <c r="BH110" i="2"/>
  <c r="BG110" i="2"/>
  <c r="BF110" i="2"/>
  <c r="X110" i="2"/>
  <c r="V110" i="2"/>
  <c r="T110" i="2"/>
  <c r="P110" i="2"/>
  <c r="BI105" i="2"/>
  <c r="BH105" i="2"/>
  <c r="BG105" i="2"/>
  <c r="BF105" i="2"/>
  <c r="X105" i="2"/>
  <c r="V105" i="2"/>
  <c r="T105" i="2"/>
  <c r="P105" i="2"/>
  <c r="BK105" i="2" s="1"/>
  <c r="BI100" i="2"/>
  <c r="BH100" i="2"/>
  <c r="BG100" i="2"/>
  <c r="BF100" i="2"/>
  <c r="X100" i="2"/>
  <c r="V100" i="2"/>
  <c r="T100" i="2"/>
  <c r="P100" i="2"/>
  <c r="BI95" i="2"/>
  <c r="BH95" i="2"/>
  <c r="BG95" i="2"/>
  <c r="BF95" i="2"/>
  <c r="X95" i="2"/>
  <c r="V95" i="2"/>
  <c r="T95" i="2"/>
  <c r="P95" i="2"/>
  <c r="BK95" i="2" s="1"/>
  <c r="F87" i="2"/>
  <c r="F85" i="2"/>
  <c r="E83" i="2"/>
  <c r="F56" i="2"/>
  <c r="F54" i="2"/>
  <c r="E52" i="2"/>
  <c r="J24" i="2"/>
  <c r="E24" i="2"/>
  <c r="J88" i="2"/>
  <c r="J23" i="2"/>
  <c r="J21" i="2"/>
  <c r="E21" i="2"/>
  <c r="J87" i="2" s="1"/>
  <c r="J20" i="2"/>
  <c r="J18" i="2"/>
  <c r="E18" i="2"/>
  <c r="F88" i="2" s="1"/>
  <c r="J17" i="2"/>
  <c r="J12" i="2"/>
  <c r="J85" i="2" s="1"/>
  <c r="E7" i="2"/>
  <c r="E81" i="2" s="1"/>
  <c r="L50" i="1"/>
  <c r="AM50" i="1"/>
  <c r="AM49" i="1"/>
  <c r="L49" i="1"/>
  <c r="AM47" i="1"/>
  <c r="L47" i="1"/>
  <c r="L45" i="1"/>
  <c r="L44" i="1"/>
  <c r="BK161" i="2"/>
  <c r="BK100" i="2"/>
  <c r="BK120" i="3"/>
  <c r="R118" i="4"/>
  <c r="R192" i="4"/>
  <c r="Q150" i="4"/>
  <c r="Q105" i="4"/>
  <c r="Q118" i="4"/>
  <c r="R188" i="4"/>
  <c r="R254" i="5"/>
  <c r="Q198" i="5"/>
  <c r="BK245" i="5"/>
  <c r="Q232" i="2"/>
  <c r="R105" i="2"/>
  <c r="BK107" i="6"/>
  <c r="R232" i="2"/>
  <c r="R219" i="2"/>
  <c r="Q192" i="2"/>
  <c r="R177" i="2"/>
  <c r="Q177" i="2"/>
  <c r="Q172" i="2"/>
  <c r="Q153" i="2"/>
  <c r="R146" i="2"/>
  <c r="R139" i="2"/>
  <c r="Q133" i="2"/>
  <c r="R124" i="2"/>
  <c r="Q124" i="2"/>
  <c r="R115" i="2"/>
  <c r="Q105" i="2"/>
  <c r="Q100" i="2"/>
  <c r="Q95" i="2"/>
  <c r="AU54" i="1"/>
  <c r="BK219" i="2"/>
  <c r="BK192" i="2"/>
  <c r="BK153" i="2"/>
  <c r="BK139" i="2"/>
  <c r="BK129" i="2"/>
  <c r="R125" i="3"/>
  <c r="R120" i="3"/>
  <c r="R93" i="3"/>
  <c r="Q125" i="3"/>
  <c r="K120" i="3"/>
  <c r="Q120" i="3"/>
  <c r="R104" i="3"/>
  <c r="Q88" i="3"/>
  <c r="BK109" i="3"/>
  <c r="Q208" i="4"/>
  <c r="BK157" i="4"/>
  <c r="R112" i="4"/>
  <c r="R184" i="4"/>
  <c r="Q188" i="4"/>
  <c r="R178" i="4"/>
  <c r="R157" i="4"/>
  <c r="Q144" i="4"/>
  <c r="R127" i="4"/>
  <c r="BK136" i="4"/>
  <c r="BK168" i="4"/>
  <c r="BK192" i="4"/>
  <c r="K118" i="4"/>
  <c r="BE118" i="4"/>
  <c r="BK105" i="4"/>
  <c r="BK95" i="4"/>
  <c r="R186" i="5"/>
  <c r="R144" i="5"/>
  <c r="Q100" i="5"/>
  <c r="Q245" i="5"/>
  <c r="Q205" i="5"/>
  <c r="R191" i="5"/>
  <c r="R176" i="5"/>
  <c r="Q144" i="5"/>
  <c r="Q134" i="5"/>
  <c r="Q129" i="5"/>
  <c r="Q121" i="5"/>
  <c r="R92" i="5"/>
  <c r="K205" i="5"/>
  <c r="BE205" i="5"/>
  <c r="BK129" i="5"/>
  <c r="BK92" i="5"/>
  <c r="Q110" i="6"/>
  <c r="Q101" i="6"/>
  <c r="Q85" i="6"/>
  <c r="K104" i="6"/>
  <c r="BE104" i="6" s="1"/>
  <c r="R238" i="2"/>
  <c r="R192" i="2"/>
  <c r="R172" i="2"/>
  <c r="Q167" i="2"/>
  <c r="Q139" i="2"/>
  <c r="R120" i="2"/>
  <c r="R100" i="2"/>
  <c r="Q238" i="2"/>
  <c r="BK167" i="2"/>
  <c r="BK120" i="2"/>
  <c r="BK110" i="2"/>
  <c r="Q109" i="3"/>
  <c r="R109" i="3"/>
  <c r="Q130" i="3"/>
  <c r="R130" i="3"/>
  <c r="Q104" i="3"/>
  <c r="BK130" i="3"/>
  <c r="BK98" i="3"/>
  <c r="BK88" i="3"/>
  <c r="R201" i="4"/>
  <c r="Q157" i="4"/>
  <c r="Q127" i="4"/>
  <c r="R100" i="4"/>
  <c r="Q184" i="4"/>
  <c r="R162" i="4"/>
  <c r="R150" i="4"/>
  <c r="Q136" i="4"/>
  <c r="Q100" i="4"/>
  <c r="BK188" i="4"/>
  <c r="R237" i="5"/>
  <c r="Q191" i="5"/>
  <c r="Q182" i="5"/>
  <c r="R121" i="5"/>
  <c r="Q254" i="5"/>
  <c r="Q160" i="5"/>
  <c r="R134" i="5"/>
  <c r="R109" i="5"/>
  <c r="Q92" i="5"/>
  <c r="R97" i="6"/>
  <c r="R107" i="6"/>
  <c r="Q88" i="6"/>
  <c r="R104" i="6"/>
  <c r="BK92" i="6"/>
  <c r="BK101" i="6"/>
  <c r="Q208" i="2"/>
  <c r="Q182" i="2"/>
  <c r="Q161" i="2"/>
  <c r="Q146" i="2"/>
  <c r="Q129" i="2"/>
  <c r="Q120" i="2"/>
  <c r="K237" i="5"/>
  <c r="BE237" i="5"/>
  <c r="Q107" i="6"/>
  <c r="Q104" i="6"/>
  <c r="Q97" i="6"/>
  <c r="Q223" i="2"/>
  <c r="R161" i="2"/>
  <c r="R110" i="2"/>
  <c r="R208" i="2"/>
  <c r="Q98" i="3"/>
  <c r="K88" i="3"/>
  <c r="Q114" i="3"/>
  <c r="R168" i="4"/>
  <c r="Q201" i="4"/>
  <c r="R136" i="4"/>
  <c r="Q95" i="4"/>
  <c r="Q176" i="5"/>
  <c r="Q237" i="5"/>
  <c r="R160" i="5"/>
  <c r="Q109" i="5"/>
  <c r="BK144" i="5"/>
  <c r="R85" i="6"/>
  <c r="K110" i="6"/>
  <c r="BE110" i="6" s="1"/>
  <c r="BK97" i="6"/>
  <c r="R182" i="2"/>
  <c r="R153" i="2"/>
  <c r="R129" i="2"/>
  <c r="R215" i="2"/>
  <c r="Q219" i="2"/>
  <c r="BK177" i="2"/>
  <c r="BK133" i="2"/>
  <c r="R114" i="3"/>
  <c r="BK114" i="3"/>
  <c r="Q162" i="4"/>
  <c r="K157" i="4"/>
  <c r="R208" i="4"/>
  <c r="Q178" i="4"/>
  <c r="R105" i="4"/>
  <c r="R245" i="5"/>
  <c r="Q186" i="5"/>
  <c r="R100" i="5"/>
  <c r="BK186" i="5"/>
  <c r="Q92" i="6"/>
  <c r="BK85" i="6"/>
  <c r="R133" i="2"/>
  <c r="R95" i="2"/>
  <c r="R88" i="6"/>
  <c r="BK88" i="6"/>
  <c r="Q110" i="2"/>
  <c r="BK232" i="2"/>
  <c r="R88" i="3"/>
  <c r="Q93" i="3"/>
  <c r="Q192" i="4"/>
  <c r="R95" i="4"/>
  <c r="Q168" i="4"/>
  <c r="Q112" i="4"/>
  <c r="K100" i="4"/>
  <c r="BE100" i="4" s="1"/>
  <c r="BK178" i="4"/>
  <c r="R198" i="5"/>
  <c r="R182" i="5"/>
  <c r="K254" i="5"/>
  <c r="BE254" i="5"/>
  <c r="BK109" i="5"/>
  <c r="R92" i="6"/>
  <c r="R223" i="2"/>
  <c r="Q115" i="2"/>
  <c r="Q215" i="2"/>
  <c r="R98" i="3"/>
  <c r="R144" i="4"/>
  <c r="BK201" i="4"/>
  <c r="BK112" i="4"/>
  <c r="R205" i="5"/>
  <c r="R129" i="5"/>
  <c r="BK198" i="5"/>
  <c r="BK176" i="5"/>
  <c r="R110" i="6"/>
  <c r="R101" i="6"/>
  <c r="R167" i="2"/>
  <c r="V143" i="4" l="1"/>
  <c r="K93" i="3"/>
  <c r="V91" i="5"/>
  <c r="X197" i="5"/>
  <c r="X236" i="5"/>
  <c r="V160" i="2"/>
  <c r="V94" i="2"/>
  <c r="V93" i="2"/>
  <c r="X214" i="2"/>
  <c r="X92" i="2" s="1"/>
  <c r="X91" i="2" s="1"/>
  <c r="V119" i="3"/>
  <c r="V94" i="4"/>
  <c r="V93" i="4"/>
  <c r="X183" i="4"/>
  <c r="X92" i="4" s="1"/>
  <c r="X91" i="4" s="1"/>
  <c r="X143" i="5"/>
  <c r="X108" i="5"/>
  <c r="X90" i="5"/>
  <c r="X89" i="5" s="1"/>
  <c r="BK94" i="2"/>
  <c r="BK93" i="2"/>
  <c r="K93" i="2"/>
  <c r="K63" i="2"/>
  <c r="X94" i="2"/>
  <c r="X93" i="2"/>
  <c r="V214" i="2"/>
  <c r="T87" i="3"/>
  <c r="R87" i="3"/>
  <c r="J63" i="3"/>
  <c r="X103" i="3"/>
  <c r="X86" i="3" s="1"/>
  <c r="X85" i="3" s="1"/>
  <c r="X119" i="3"/>
  <c r="Q94" i="4"/>
  <c r="Q93" i="4" s="1"/>
  <c r="I63" i="4" s="1"/>
  <c r="V183" i="4"/>
  <c r="V143" i="5"/>
  <c r="V108" i="5"/>
  <c r="V90" i="5"/>
  <c r="V89" i="5"/>
  <c r="R94" i="2"/>
  <c r="R93" i="2"/>
  <c r="Q214" i="2"/>
  <c r="I68" i="2"/>
  <c r="X87" i="3"/>
  <c r="T103" i="3"/>
  <c r="R103" i="3"/>
  <c r="J64" i="3" s="1"/>
  <c r="Q119" i="3"/>
  <c r="I65" i="3"/>
  <c r="X94" i="4"/>
  <c r="X93" i="4"/>
  <c r="Q183" i="4"/>
  <c r="I68" i="4"/>
  <c r="Q143" i="5"/>
  <c r="I65" i="5"/>
  <c r="T94" i="2"/>
  <c r="T93" i="2" s="1"/>
  <c r="Q94" i="2"/>
  <c r="Q93" i="2"/>
  <c r="BK214" i="2"/>
  <c r="K214" i="2" s="1"/>
  <c r="K68" i="2" s="1"/>
  <c r="T214" i="2"/>
  <c r="R214" i="2"/>
  <c r="J68" i="2"/>
  <c r="BK87" i="3"/>
  <c r="V87" i="3"/>
  <c r="Q87" i="3"/>
  <c r="BK103" i="3"/>
  <c r="K103" i="3"/>
  <c r="K64" i="3"/>
  <c r="V103" i="3"/>
  <c r="Q103" i="3"/>
  <c r="I64" i="3"/>
  <c r="T119" i="3"/>
  <c r="R119" i="3"/>
  <c r="J65" i="3" s="1"/>
  <c r="T94" i="4"/>
  <c r="T93" i="4"/>
  <c r="R94" i="4"/>
  <c r="R93" i="4"/>
  <c r="BK183" i="4"/>
  <c r="K183" i="4"/>
  <c r="K68" i="4"/>
  <c r="T183" i="4"/>
  <c r="R183" i="4"/>
  <c r="J68" i="4"/>
  <c r="T143" i="5"/>
  <c r="T108" i="5" s="1"/>
  <c r="T90" i="5" s="1"/>
  <c r="T89" i="5" s="1"/>
  <c r="AW58" i="1" s="1"/>
  <c r="R143" i="5"/>
  <c r="J65" i="5"/>
  <c r="T96" i="6"/>
  <c r="T84" i="6"/>
  <c r="T83" i="6"/>
  <c r="AW59" i="1"/>
  <c r="V96" i="6"/>
  <c r="V84" i="6"/>
  <c r="V83" i="6"/>
  <c r="X96" i="6"/>
  <c r="X84" i="6"/>
  <c r="X83" i="6"/>
  <c r="Q96" i="6"/>
  <c r="Q84" i="6" s="1"/>
  <c r="Q83" i="6" s="1"/>
  <c r="I61" i="6" s="1"/>
  <c r="K30" i="6" s="1"/>
  <c r="AS59" i="1" s="1"/>
  <c r="I63" i="6"/>
  <c r="R96" i="6"/>
  <c r="R84" i="6" s="1"/>
  <c r="R83" i="6" s="1"/>
  <c r="J61" i="6" s="1"/>
  <c r="K31" i="6" s="1"/>
  <c r="AT59" i="1" s="1"/>
  <c r="J63" i="6"/>
  <c r="R167" i="4"/>
  <c r="J66" i="4"/>
  <c r="Q177" i="4"/>
  <c r="I67" i="4"/>
  <c r="R108" i="5"/>
  <c r="J64" i="5"/>
  <c r="BK191" i="2"/>
  <c r="K191" i="2"/>
  <c r="K66" i="2"/>
  <c r="Q191" i="2"/>
  <c r="I66" i="2"/>
  <c r="R231" i="2"/>
  <c r="R230" i="2"/>
  <c r="J69" i="2"/>
  <c r="BK177" i="4"/>
  <c r="K177" i="4"/>
  <c r="K67" i="4" s="1"/>
  <c r="R177" i="4"/>
  <c r="J67" i="4"/>
  <c r="R200" i="4"/>
  <c r="J70" i="4"/>
  <c r="R207" i="4"/>
  <c r="J71" i="4" s="1"/>
  <c r="BK91" i="5"/>
  <c r="K91" i="5"/>
  <c r="K63" i="5"/>
  <c r="Q91" i="5"/>
  <c r="Q108" i="5"/>
  <c r="I64" i="5" s="1"/>
  <c r="R191" i="2"/>
  <c r="J66" i="2"/>
  <c r="R207" i="2"/>
  <c r="J67" i="2" s="1"/>
  <c r="BK231" i="2"/>
  <c r="K231" i="2"/>
  <c r="K70" i="2"/>
  <c r="Q237" i="2"/>
  <c r="I71" i="2"/>
  <c r="Q207" i="4"/>
  <c r="I71" i="4"/>
  <c r="Q190" i="5"/>
  <c r="I66" i="5"/>
  <c r="R190" i="5"/>
  <c r="J66" i="5"/>
  <c r="Q197" i="5"/>
  <c r="I67" i="5"/>
  <c r="Q236" i="5"/>
  <c r="I68" i="5"/>
  <c r="R253" i="5"/>
  <c r="J69" i="5"/>
  <c r="BK207" i="2"/>
  <c r="K207" i="2"/>
  <c r="K67" i="2"/>
  <c r="Q207" i="2"/>
  <c r="I67" i="2"/>
  <c r="Q231" i="2"/>
  <c r="Q230" i="2"/>
  <c r="I69" i="2"/>
  <c r="BK237" i="2"/>
  <c r="K237" i="2"/>
  <c r="K71" i="2"/>
  <c r="R237" i="2"/>
  <c r="J71" i="2" s="1"/>
  <c r="BK167" i="4"/>
  <c r="K167" i="4"/>
  <c r="K66" i="4"/>
  <c r="Q167" i="4"/>
  <c r="I66" i="4"/>
  <c r="BK200" i="4"/>
  <c r="K200" i="4"/>
  <c r="K70" i="4"/>
  <c r="Q200" i="4"/>
  <c r="Q199" i="4"/>
  <c r="I69" i="4"/>
  <c r="BK207" i="4"/>
  <c r="K207" i="4"/>
  <c r="K71" i="4"/>
  <c r="R91" i="5"/>
  <c r="BK190" i="5"/>
  <c r="K190" i="5"/>
  <c r="K66" i="5"/>
  <c r="R197" i="5"/>
  <c r="J67" i="5"/>
  <c r="R236" i="5"/>
  <c r="J68" i="5" s="1"/>
  <c r="Q253" i="5"/>
  <c r="I69" i="5"/>
  <c r="J54" i="6"/>
  <c r="F57" i="6"/>
  <c r="J57" i="6"/>
  <c r="E73" i="6"/>
  <c r="J79" i="6"/>
  <c r="E50" i="5"/>
  <c r="J54" i="5"/>
  <c r="F57" i="5"/>
  <c r="J57" i="5"/>
  <c r="J85" i="5"/>
  <c r="E50" i="4"/>
  <c r="J54" i="4"/>
  <c r="J56" i="4"/>
  <c r="F57" i="4"/>
  <c r="J88" i="4"/>
  <c r="BE157" i="4"/>
  <c r="E50" i="3"/>
  <c r="J54" i="3"/>
  <c r="J57" i="3"/>
  <c r="F82" i="3"/>
  <c r="BE93" i="3"/>
  <c r="BE120" i="3"/>
  <c r="K94" i="2"/>
  <c r="K64" i="2"/>
  <c r="J56" i="3"/>
  <c r="BE88" i="3"/>
  <c r="E50" i="2"/>
  <c r="J54" i="2"/>
  <c r="J56" i="2"/>
  <c r="F57" i="2"/>
  <c r="J57" i="2"/>
  <c r="F39" i="2"/>
  <c r="BF55" i="1"/>
  <c r="F39" i="3"/>
  <c r="BF56" i="1"/>
  <c r="F37" i="4"/>
  <c r="BD57" i="1" s="1"/>
  <c r="K112" i="4"/>
  <c r="BE112" i="4"/>
  <c r="F39" i="4"/>
  <c r="BF57" i="1"/>
  <c r="K109" i="5"/>
  <c r="BE109" i="5"/>
  <c r="F37" i="5"/>
  <c r="BD58" i="1"/>
  <c r="BK104" i="6"/>
  <c r="K219" i="2"/>
  <c r="BE219" i="2"/>
  <c r="K215" i="2"/>
  <c r="BE215" i="2"/>
  <c r="K95" i="2"/>
  <c r="BE95" i="2"/>
  <c r="K100" i="2"/>
  <c r="BE100" i="2"/>
  <c r="K110" i="2"/>
  <c r="BE110" i="2"/>
  <c r="K153" i="2"/>
  <c r="BE153" i="2"/>
  <c r="K182" i="2"/>
  <c r="BE182" i="2"/>
  <c r="F38" i="2"/>
  <c r="BE55" i="1" s="1"/>
  <c r="BK237" i="5"/>
  <c r="K36" i="5"/>
  <c r="AY58" i="1"/>
  <c r="BK254" i="5"/>
  <c r="BK253" i="5"/>
  <c r="K253" i="5"/>
  <c r="K69" i="5"/>
  <c r="K107" i="6"/>
  <c r="BE107" i="6"/>
  <c r="F38" i="6"/>
  <c r="BE59" i="1"/>
  <c r="K36" i="2"/>
  <c r="AY55" i="1"/>
  <c r="K105" i="2"/>
  <c r="BE105" i="2"/>
  <c r="K115" i="2"/>
  <c r="BE115" i="2"/>
  <c r="K120" i="2"/>
  <c r="BE120" i="2"/>
  <c r="K124" i="2"/>
  <c r="BE124" i="2"/>
  <c r="K129" i="2"/>
  <c r="BE129" i="2"/>
  <c r="K133" i="2"/>
  <c r="BE133" i="2"/>
  <c r="K139" i="2"/>
  <c r="BE139" i="2"/>
  <c r="K146" i="2"/>
  <c r="BE146" i="2"/>
  <c r="K161" i="2"/>
  <c r="BE161" i="2"/>
  <c r="K167" i="2"/>
  <c r="BE167" i="2"/>
  <c r="K172" i="2"/>
  <c r="BE172" i="2"/>
  <c r="K177" i="2"/>
  <c r="BE177" i="2"/>
  <c r="K192" i="2"/>
  <c r="BE192" i="2"/>
  <c r="K223" i="2"/>
  <c r="BE223" i="2"/>
  <c r="K232" i="2"/>
  <c r="BE232" i="2"/>
  <c r="F37" i="3"/>
  <c r="BD56" i="1"/>
  <c r="K36" i="3"/>
  <c r="AY56" i="1"/>
  <c r="K98" i="3"/>
  <c r="BE98" i="3"/>
  <c r="K104" i="3"/>
  <c r="BE104" i="3"/>
  <c r="K114" i="3"/>
  <c r="BE114" i="3"/>
  <c r="BK125" i="3"/>
  <c r="BK119" i="3"/>
  <c r="K119" i="3"/>
  <c r="K65" i="3"/>
  <c r="K130" i="3"/>
  <c r="BE130" i="3"/>
  <c r="K109" i="3"/>
  <c r="BE109" i="3"/>
  <c r="K36" i="4"/>
  <c r="AY57" i="1"/>
  <c r="BK100" i="4"/>
  <c r="K105" i="4"/>
  <c r="BE105" i="4"/>
  <c r="K127" i="4"/>
  <c r="BE127" i="4"/>
  <c r="K150" i="4"/>
  <c r="BE150" i="4"/>
  <c r="K168" i="4"/>
  <c r="BE168" i="4"/>
  <c r="K178" i="4"/>
  <c r="BE178" i="4"/>
  <c r="K184" i="4"/>
  <c r="BE184" i="4"/>
  <c r="K188" i="4"/>
  <c r="BE188" i="4"/>
  <c r="K201" i="4"/>
  <c r="BE201" i="4" s="1"/>
  <c r="K208" i="4"/>
  <c r="BE208" i="4"/>
  <c r="K144" i="4"/>
  <c r="BE144" i="4"/>
  <c r="F38" i="4"/>
  <c r="BE57" i="1"/>
  <c r="K192" i="4"/>
  <c r="BE192" i="4"/>
  <c r="BK118" i="4"/>
  <c r="F39" i="5"/>
  <c r="BF58" i="1"/>
  <c r="K160" i="5"/>
  <c r="BE160" i="5"/>
  <c r="K198" i="5"/>
  <c r="BE198" i="5"/>
  <c r="K100" i="5"/>
  <c r="BE100" i="5"/>
  <c r="K191" i="5"/>
  <c r="BE191" i="5"/>
  <c r="F38" i="5"/>
  <c r="BE58" i="1"/>
  <c r="F39" i="6"/>
  <c r="BF59" i="1"/>
  <c r="K36" i="6"/>
  <c r="AY59" i="1"/>
  <c r="K97" i="6"/>
  <c r="BE97" i="6"/>
  <c r="BK110" i="6"/>
  <c r="F37" i="6"/>
  <c r="BD59" i="1"/>
  <c r="F37" i="2"/>
  <c r="BD55" i="1" s="1"/>
  <c r="K208" i="2"/>
  <c r="BE208" i="2"/>
  <c r="K238" i="2"/>
  <c r="BE238" i="2"/>
  <c r="F36" i="3"/>
  <c r="BC56" i="1"/>
  <c r="F38" i="3"/>
  <c r="BE56" i="1"/>
  <c r="F36" i="4"/>
  <c r="BC57" i="1"/>
  <c r="K136" i="4"/>
  <c r="BE136" i="4"/>
  <c r="K95" i="4"/>
  <c r="BE95" i="4"/>
  <c r="K162" i="4"/>
  <c r="BE162" i="4" s="1"/>
  <c r="F36" i="5"/>
  <c r="BC58" i="1"/>
  <c r="K134" i="5"/>
  <c r="BE134" i="5"/>
  <c r="BK182" i="5"/>
  <c r="BK143" i="5"/>
  <c r="K143" i="5"/>
  <c r="K65" i="5"/>
  <c r="K92" i="5"/>
  <c r="BE92" i="5"/>
  <c r="BK121" i="5"/>
  <c r="K129" i="5"/>
  <c r="BE129" i="5"/>
  <c r="K144" i="5"/>
  <c r="BE144" i="5"/>
  <c r="K176" i="5"/>
  <c r="BE176" i="5"/>
  <c r="K186" i="5"/>
  <c r="BE186" i="5"/>
  <c r="K245" i="5"/>
  <c r="BE245" i="5"/>
  <c r="BK205" i="5"/>
  <c r="BK197" i="5"/>
  <c r="K197" i="5"/>
  <c r="K67" i="5"/>
  <c r="F36" i="6"/>
  <c r="BC59" i="1"/>
  <c r="K88" i="6"/>
  <c r="BE88" i="6"/>
  <c r="K101" i="6"/>
  <c r="BE101" i="6"/>
  <c r="K92" i="6"/>
  <c r="BE92" i="6"/>
  <c r="K85" i="6"/>
  <c r="BE85" i="6"/>
  <c r="F36" i="2"/>
  <c r="BC55" i="1"/>
  <c r="R160" i="2" l="1"/>
  <c r="J65" i="2" s="1"/>
  <c r="BK108" i="5"/>
  <c r="K108" i="5"/>
  <c r="K64" i="5"/>
  <c r="R90" i="5"/>
  <c r="R89" i="5"/>
  <c r="J61" i="5"/>
  <c r="K31" i="5"/>
  <c r="AT58" i="1"/>
  <c r="V86" i="3"/>
  <c r="V85" i="3"/>
  <c r="Q86" i="3"/>
  <c r="Q85" i="3"/>
  <c r="I61" i="3"/>
  <c r="K30" i="3"/>
  <c r="AS56" i="1"/>
  <c r="Q90" i="5"/>
  <c r="Q89" i="5"/>
  <c r="I61" i="5"/>
  <c r="K30" i="5"/>
  <c r="AS58" i="1"/>
  <c r="T92" i="4"/>
  <c r="T91" i="4"/>
  <c r="AW57" i="1"/>
  <c r="BK86" i="3"/>
  <c r="K86" i="3"/>
  <c r="K62" i="3"/>
  <c r="T92" i="2"/>
  <c r="T91" i="2"/>
  <c r="AW55" i="1"/>
  <c r="R92" i="2"/>
  <c r="R91" i="2"/>
  <c r="J61" i="2" s="1"/>
  <c r="K31" i="2" s="1"/>
  <c r="AT55" i="1" s="1"/>
  <c r="T86" i="3"/>
  <c r="T85" i="3"/>
  <c r="AW56" i="1"/>
  <c r="V92" i="4"/>
  <c r="V91" i="4"/>
  <c r="V92" i="2"/>
  <c r="V91" i="2"/>
  <c r="BK236" i="5"/>
  <c r="BK90" i="5" s="1"/>
  <c r="K90" i="5" s="1"/>
  <c r="K62" i="5" s="1"/>
  <c r="K236" i="5"/>
  <c r="K68" i="5"/>
  <c r="BK143" i="4"/>
  <c r="K143" i="4"/>
  <c r="K65" i="4"/>
  <c r="BK160" i="2"/>
  <c r="K160" i="2"/>
  <c r="K65" i="2"/>
  <c r="Q143" i="4"/>
  <c r="I65" i="4"/>
  <c r="Q160" i="2"/>
  <c r="I65" i="2"/>
  <c r="R143" i="4"/>
  <c r="J65" i="4"/>
  <c r="R86" i="3"/>
  <c r="R85" i="3"/>
  <c r="J61" i="3"/>
  <c r="K31" i="3"/>
  <c r="AT56" i="1"/>
  <c r="K87" i="3"/>
  <c r="K63" i="3"/>
  <c r="J64" i="4"/>
  <c r="R199" i="4"/>
  <c r="J69" i="4"/>
  <c r="I63" i="2"/>
  <c r="I64" i="2"/>
  <c r="I63" i="3"/>
  <c r="I70" i="4"/>
  <c r="BK199" i="4"/>
  <c r="K199" i="4"/>
  <c r="K69" i="4"/>
  <c r="I63" i="5"/>
  <c r="J63" i="2"/>
  <c r="J64" i="2"/>
  <c r="I70" i="2"/>
  <c r="J70" i="2"/>
  <c r="BK230" i="2"/>
  <c r="K230" i="2" s="1"/>
  <c r="K69" i="2" s="1"/>
  <c r="J63" i="4"/>
  <c r="I64" i="4"/>
  <c r="J63" i="5"/>
  <c r="I62" i="6"/>
  <c r="J62" i="6"/>
  <c r="BK94" i="4"/>
  <c r="K94" i="4"/>
  <c r="K64" i="4"/>
  <c r="BK96" i="6"/>
  <c r="K96" i="6"/>
  <c r="K63" i="6"/>
  <c r="BE54" i="1"/>
  <c r="W32" i="1"/>
  <c r="F35" i="4"/>
  <c r="BB57" i="1"/>
  <c r="BD54" i="1"/>
  <c r="W31" i="1"/>
  <c r="F35" i="5"/>
  <c r="BB58" i="1"/>
  <c r="K35" i="3"/>
  <c r="AX56" i="1"/>
  <c r="AV56" i="1"/>
  <c r="K35" i="5"/>
  <c r="AX58" i="1" s="1"/>
  <c r="AV58" i="1" s="1"/>
  <c r="F35" i="3"/>
  <c r="BB56" i="1"/>
  <c r="K35" i="6"/>
  <c r="AX59" i="1"/>
  <c r="AV59" i="1"/>
  <c r="BF54" i="1"/>
  <c r="W33" i="1"/>
  <c r="F35" i="2"/>
  <c r="BB55" i="1"/>
  <c r="BC54" i="1"/>
  <c r="W30" i="1"/>
  <c r="K35" i="2"/>
  <c r="AX55" i="1" s="1"/>
  <c r="AV55" i="1" s="1"/>
  <c r="K35" i="4"/>
  <c r="AX57" i="1" s="1"/>
  <c r="AV57" i="1" s="1"/>
  <c r="F35" i="6"/>
  <c r="BB59" i="1" s="1"/>
  <c r="R92" i="4" l="1"/>
  <c r="R91" i="4"/>
  <c r="J61" i="4"/>
  <c r="K31" i="4"/>
  <c r="AT57" i="1"/>
  <c r="Q92" i="2"/>
  <c r="Q91" i="2"/>
  <c r="I61" i="2"/>
  <c r="K30" i="2"/>
  <c r="AS55" i="1"/>
  <c r="J62" i="3"/>
  <c r="J62" i="5"/>
  <c r="BK92" i="2"/>
  <c r="BK91" i="2"/>
  <c r="K91" i="2"/>
  <c r="K32" i="2" s="1"/>
  <c r="AG55" i="1" s="1"/>
  <c r="J62" i="2"/>
  <c r="I62" i="3"/>
  <c r="BK85" i="3"/>
  <c r="K85" i="3"/>
  <c r="K61" i="3"/>
  <c r="I62" i="5"/>
  <c r="BK89" i="5"/>
  <c r="K89" i="5"/>
  <c r="K61" i="5"/>
  <c r="BK84" i="6"/>
  <c r="K84" i="6"/>
  <c r="K62" i="6"/>
  <c r="BK93" i="4"/>
  <c r="BK92" i="4"/>
  <c r="BK91" i="4" s="1"/>
  <c r="K91" i="4" s="1"/>
  <c r="K32" i="4" s="1"/>
  <c r="AG57" i="1" s="1"/>
  <c r="Q92" i="4"/>
  <c r="I62" i="4" s="1"/>
  <c r="AW54" i="1"/>
  <c r="AT54" i="1"/>
  <c r="AZ54" i="1"/>
  <c r="BB54" i="1"/>
  <c r="W29" i="1"/>
  <c r="BA54" i="1"/>
  <c r="AY54" i="1"/>
  <c r="AK30" i="1" s="1"/>
  <c r="K41" i="2" l="1"/>
  <c r="K41" i="4"/>
  <c r="K92" i="2"/>
  <c r="K62" i="2"/>
  <c r="Q91" i="4"/>
  <c r="I61" i="4"/>
  <c r="K30" i="4"/>
  <c r="AS57" i="1"/>
  <c r="AS54" i="1" s="1"/>
  <c r="K92" i="4"/>
  <c r="K62" i="4"/>
  <c r="I62" i="2"/>
  <c r="K61" i="2"/>
  <c r="J62" i="4"/>
  <c r="K61" i="4"/>
  <c r="K93" i="4"/>
  <c r="K63" i="4"/>
  <c r="BK83" i="6"/>
  <c r="K83" i="6"/>
  <c r="K61" i="6"/>
  <c r="AN57" i="1"/>
  <c r="AN55" i="1"/>
  <c r="K32" i="3"/>
  <c r="AG56" i="1"/>
  <c r="K32" i="5"/>
  <c r="AG58" i="1"/>
  <c r="AX54" i="1"/>
  <c r="AK29" i="1"/>
  <c r="K41" i="3" l="1"/>
  <c r="K41" i="5"/>
  <c r="AN56" i="1"/>
  <c r="AN58" i="1"/>
  <c r="K32" i="6"/>
  <c r="AG59" i="1"/>
  <c r="AG54" i="1"/>
  <c r="AK26" i="1" s="1"/>
  <c r="AV54" i="1"/>
  <c r="K41" i="6" l="1"/>
  <c r="AN54" i="1"/>
  <c r="AN59" i="1"/>
  <c r="AK35" i="1"/>
</calcChain>
</file>

<file path=xl/sharedStrings.xml><?xml version="1.0" encoding="utf-8"?>
<sst xmlns="http://schemas.openxmlformats.org/spreadsheetml/2006/main" count="6262" uniqueCount="714">
  <si>
    <t>Export Komplet</t>
  </si>
  <si>
    <t>VZ</t>
  </si>
  <si>
    <t>2.0</t>
  </si>
  <si>
    <t>ZAMOK</t>
  </si>
  <si>
    <t>False</t>
  </si>
  <si>
    <t>True</t>
  </si>
  <si>
    <t>{c5618b7c-4707-45c7-a6c2-5b61503e58eb}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</si>
  <si>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</si>
  <si>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</si>
  <si>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</si>
  <si>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</si>
  <si>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</si>
  <si>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</si>
  <si>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</si>
  <si>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</si>
  <si>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08/2021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</si>
  <si>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</si>
  <si>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</si>
  <si>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18-16 - III-18035 Dnešice - oprava</t>
  </si>
  <si>
    <t>KSO:</t>
  </si>
  <si>
    <t/>
  </si>
  <si>
    <t>CC-CZ:</t>
  </si>
  <si>
    <t>Místo:</t>
  </si>
  <si>
    <t>Dnešice</t>
  </si>
  <si>
    <t>Datum:</t>
  </si>
  <si>
    <t>31.8.2021</t>
  </si>
  <si>
    <t>Zadavatel:</t>
  </si>
  <si>
    <t>IČ:</t>
  </si>
  <si>
    <t>72053119</t>
  </si>
  <si>
    <t>Správa a údržba silnic Plzeňského kraje s.r.o.</t>
  </si>
  <si>
    <t>DIČ:</t>
  </si>
  <si>
    <t>Uchazeč:</t>
  </si>
  <si>
    <t>Vyplň údaj</t>
  </si>
  <si>
    <t>Projektant:</t>
  </si>
  <si>
    <t xml:space="preserve"> 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</si>
  <si>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</si>
  <si>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</si>
  <si>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</si>
  <si>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</si>
  <si>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</si>
  <si>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</si>
  <si>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</si>
  <si>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</si>
  <si>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</si>
  <si>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</si>
  <si>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</si>
  <si>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</si>
  <si>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</si>
  <si>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</si>
  <si>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</si>
  <si>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</si>
  <si>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</si>
  <si>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</si>
  <si>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</si>
  <si>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</si>
  <si>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</si>
  <si>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</si>
  <si>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</si>
  <si>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</si>
  <si>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</si>
  <si>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</si>
  <si>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</si>
  <si>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</si>
  <si>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</si>
  <si>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</si>
  <si>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</si>
  <si>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</si>
  <si>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</si>
  <si>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</si>
  <si>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</si>
  <si>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</si>
  <si>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</si>
  <si>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</si>
  <si>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</si>
  <si>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</si>
  <si>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</si>
  <si>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</si>
  <si>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</si>
  <si>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</si>
  <si>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102</t>
  </si>
  <si>
    <t>Komunikace 2</t>
  </si>
  <si>
    <t>STA</t>
  </si>
  <si>
    <t>1</t>
  </si>
  <si>
    <t>{7992ed73-f832-4d04-a2d5-002dd11fae7d}</t>
  </si>
  <si>
    <t>2</t>
  </si>
  <si>
    <t>SO 102 - komunikace</t>
  </si>
  <si>
    <t>sanace_01</t>
  </si>
  <si>
    <t>{464495d9-d262-4a71-826b-a98c842f06bf}</t>
  </si>
  <si>
    <t>SO 103</t>
  </si>
  <si>
    <t>Komunikace 3</t>
  </si>
  <si>
    <t>{09672630-8e33-4710-bbb2-18c8555ae8d6}</t>
  </si>
  <si>
    <t>SO 104</t>
  </si>
  <si>
    <t>Ostatní úpravy</t>
  </si>
  <si>
    <t>{5c16aa41-3925-4479-b509-026feb32773e}</t>
  </si>
  <si>
    <t>VRN</t>
  </si>
  <si>
    <t>Vedlejší rozpočtové...</t>
  </si>
  <si>
    <t>{7b6400c9-638c-4430-88e8-a558927eb8a3}</t>
  </si>
  <si>
    <t>KRYCÍ LIST SOUPISU PRACÍ</t>
  </si>
  <si>
    <t>Objekt:</t>
  </si>
  <si>
    <t>SO 102 - Komunikace 2</t>
  </si>
  <si>
    <t>Správa a údržba silnic Plzeňského kraje p.o.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</si>
  <si>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</si>
  <si>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</si>
  <si>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</si>
  <si>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</si>
  <si>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</si>
  <si>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</si>
  <si>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</si>
  <si>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</si>
  <si>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</si>
  <si>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</si>
  <si>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</si>
  <si>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5 - Komunikace pozemní</t>
  </si>
  <si>
    <t xml:space="preserve">      57 - Kryty pozemních komunikací letišť a ploch z kameniva nebo živičné</t>
  </si>
  <si>
    <t xml:space="preserve">      59 - Kryty pozemních komunikací, letišť a ploch dlážděné</t>
  </si>
  <si>
    <t xml:space="preserve">    8 - Trubní vedení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</si>
  <si>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</si>
  <si>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</si>
  <si>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998 - Přesun hmot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</si>
  <si>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</si>
  <si>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</si>
  <si>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</si>
  <si>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</si>
  <si>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</si>
  <si>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</si>
  <si>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</si>
  <si>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</si>
  <si>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</si>
  <si>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</si>
  <si>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</si>
  <si>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</si>
  <si>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</si>
  <si>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</si>
  <si>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</si>
  <si>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</si>
  <si>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</si>
  <si>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</si>
  <si>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</si>
  <si>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</si>
  <si>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</si>
  <si>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</si>
  <si>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</si>
  <si>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</si>
  <si>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</si>
  <si>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121151103</t>
  </si>
  <si>
    <t>Sejmutí ornice strojně při souvislé ploše do 100 m2, tl. vrstvy do 200 mm</t>
  </si>
  <si>
    <t>m2</t>
  </si>
  <si>
    <t>CS ÚRS 2021 02</t>
  </si>
  <si>
    <t>4</t>
  </si>
  <si>
    <t>3</t>
  </si>
  <si>
    <t>Online PSC</t>
  </si>
  <si>
    <t>https://podminky.urs.cz/item/CS_URS_2021_02/121151103</t>
  </si>
  <si>
    <t>VV</t>
  </si>
  <si>
    <t>ZÚ 0,000 - KÚ 0,281 858</t>
  </si>
  <si>
    <t>21,6839+16,4502</t>
  </si>
  <si>
    <t>Součet</t>
  </si>
  <si>
    <t>171151103</t>
  </si>
  <si>
    <t>Uložení sypanin do násypů strojně s rozprostřením sypaniny ve vrstvách a s hrubým urovnáním zhutněných z hornin soudržných jakékoliv třídy těžitelnosti</t>
  </si>
  <si>
    <t>m3</t>
  </si>
  <si>
    <t>https://podminky.urs.cz/item/CS_URS_2021_02/171151103</t>
  </si>
  <si>
    <t>pravá strana</t>
  </si>
  <si>
    <t>(37+3,5)*0,065</t>
  </si>
  <si>
    <t>113154363</t>
  </si>
  <si>
    <t>Frézování živičného podkladu nebo krytu s naložením na dopravní prostředek plochy přes 1 000 do 10 000 m2 s překážkami v trase pruhu šířky přes 1 m do 2 m, tloušťky vrstvy 50 mm</t>
  </si>
  <si>
    <t>6</t>
  </si>
  <si>
    <t>https://podminky.urs.cz/item/CS_URS_2021_02/113154363</t>
  </si>
  <si>
    <t>1928,791</t>
  </si>
  <si>
    <t>171201221</t>
  </si>
  <si>
    <t>Poplatek za uložení stavebního odpadu na skládce (skládkovné) zeminy a kamení zatříděného do Katalogu odpadů pod kódem 17 05 04</t>
  </si>
  <si>
    <t>t</t>
  </si>
  <si>
    <t>8</t>
  </si>
  <si>
    <t>https://podminky.urs.cz/item/CS_URS_2021_02/171201221</t>
  </si>
  <si>
    <t>odstranění nánosu krajnice</t>
  </si>
  <si>
    <t>59,078*0,15*1,6</t>
  </si>
  <si>
    <t>5</t>
  </si>
  <si>
    <t>181351003</t>
  </si>
  <si>
    <t>Rozprostření a urovnání ornice v rovině nebo ve svahu sklonu do 1:5 strojně při souvislé ploše do 100 m2, tl. vrstvy do 200 mm</t>
  </si>
  <si>
    <t>10</t>
  </si>
  <si>
    <t>https://podminky.urs.cz/item/CS_URS_2021_02/181351003</t>
  </si>
  <si>
    <t>22,738+17,376</t>
  </si>
  <si>
    <t>M</t>
  </si>
  <si>
    <t>103111000</t>
  </si>
  <si>
    <t>rašelina zahradnická   VL</t>
  </si>
  <si>
    <t>12</t>
  </si>
  <si>
    <t>(22,738+17,376)*0,15</t>
  </si>
  <si>
    <t>7</t>
  </si>
  <si>
    <t>181411131</t>
  </si>
  <si>
    <t>Založení trávníku na půdě předem připravené plochy do 1000 m2 výsevem včetně utažení parkového v rovině nebo na svahu do 1:5</t>
  </si>
  <si>
    <t>14</t>
  </si>
  <si>
    <t>https://podminky.urs.cz/item/CS_URS_2021_02/181411131</t>
  </si>
  <si>
    <t>005724100</t>
  </si>
  <si>
    <t>osivo směs travní parková</t>
  </si>
  <si>
    <t>kg</t>
  </si>
  <si>
    <t>16</t>
  </si>
  <si>
    <t>(22,738+17,376)/100</t>
  </si>
  <si>
    <t>9</t>
  </si>
  <si>
    <t>938909612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</si>
  <si>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přes 100 do 200 mm</t>
  </si>
  <si>
    <t>20</t>
  </si>
  <si>
    <t>https://podminky.urs.cz/item/CS_URS_2021_02/938909612</t>
  </si>
  <si>
    <t>0,681+9,674+14,385+12,889</t>
  </si>
  <si>
    <t>6,158+16,056</t>
  </si>
  <si>
    <t>997006512</t>
  </si>
  <si>
    <t>Vodorovná doprava suti na skládku s naložením na dopravní prostředek a složením přes 100 m do 1 km</t>
  </si>
  <si>
    <t>22</t>
  </si>
  <si>
    <t>https://podminky.urs.cz/item/CS_URS_2021_02/997006512</t>
  </si>
  <si>
    <t>frézování</t>
  </si>
  <si>
    <t>230,078</t>
  </si>
  <si>
    <t>odstranění nánosu</t>
  </si>
  <si>
    <t>997211519</t>
  </si>
  <si>
    <t>Vodorovná doprava suti nebo vybouraných hmot suti se složením a hrubým urovnáním, na vzdálenost Příplatek k ceně za každý další i započatý 1 km přes 1 km</t>
  </si>
  <si>
    <t>24</t>
  </si>
  <si>
    <t>https://podminky.urs.cz/item/CS_URS_2021_02/997211519</t>
  </si>
  <si>
    <t>59,078*0,15*1,6*19</t>
  </si>
  <si>
    <t>230,078*8</t>
  </si>
  <si>
    <t>997221645</t>
  </si>
  <si>
    <t>Poplatek za uložení stavebního odpadu na skládce (skládkovné) asfaltového bez obsahu dehtu zatříděného do Katalogu odpadů pod kódem 17 03 02</t>
  </si>
  <si>
    <t>26</t>
  </si>
  <si>
    <t>https://podminky.urs.cz/item/CS_URS_2021_02/997221645</t>
  </si>
  <si>
    <t>odpočet frézované  na krajnice</t>
  </si>
  <si>
    <t>-11,849</t>
  </si>
  <si>
    <t>Komunikace pozemní</t>
  </si>
  <si>
    <t>13</t>
  </si>
  <si>
    <t>569951133</t>
  </si>
  <si>
    <t>Zpevnění krajnic nebo komunikací pro pěší s rozprostřením a zhutněním, po zhutnění asfaltovým recyklátem tl. 150 mm</t>
  </si>
  <si>
    <t>28</t>
  </si>
  <si>
    <t>https://podminky.urs.cz/item/CS_URS_2021_02/569951133</t>
  </si>
  <si>
    <t>577144141</t>
  </si>
  <si>
    <t>Asfaltový beton vrstva obrusná ACO 11 (ABS) s rozprostřením a se zhutněním z modifikovaného asfaltu v pruhu šířky přes 3 m, po zhutnění tl. 50 mm</t>
  </si>
  <si>
    <t>30</t>
  </si>
  <si>
    <t>https://podminky.urs.cz/item/CS_URS_2021_02/577144141</t>
  </si>
  <si>
    <t>1797,667</t>
  </si>
  <si>
    <t>577154131</t>
  </si>
  <si>
    <t>Asfaltový beton vrstva obrusná ACO 11 (ABS) s rozprostřením a se zhutněním z modifikovaného asfaltu v pruhu šířky přes do 1,5 do 3 m, po zhutnění tl. 60 mm</t>
  </si>
  <si>
    <t>32</t>
  </si>
  <si>
    <t>https://podminky.urs.cz/item/CS_URS_2021_02/577154131</t>
  </si>
  <si>
    <t>ZÚ 0,000 - KÚ 0,281 858 (rozšíření)</t>
  </si>
  <si>
    <t>83,623</t>
  </si>
  <si>
    <t>577165142</t>
  </si>
  <si>
    <t>Asfaltový beton vrstva ložní ACL 16 (ABH) s rozprostřením a zhutněním z modifikovaného asfaltu v pruhu šířky přes 3 m, po zhutnění tl. 70 mm</t>
  </si>
  <si>
    <t>34</t>
  </si>
  <si>
    <t>https://podminky.urs.cz/item/CS_URS_2021_02/577165142</t>
  </si>
  <si>
    <t>ZÚ 0,000 - KÚ 0,281 858 (pouze ložná vrstva)</t>
  </si>
  <si>
    <t>664,300+489,623</t>
  </si>
  <si>
    <t>17</t>
  </si>
  <si>
    <t>573211111</t>
  </si>
  <si>
    <t>Postřik spojovací PS bez posypu kamenivem z asfaltu silničního, v množství 0,60 kg/m2</t>
  </si>
  <si>
    <t>36</t>
  </si>
  <si>
    <t>https://podminky.urs.cz/item/CS_URS_2021_02/573211111</t>
  </si>
  <si>
    <t>postřik spojovací PS-EP 0,25 kg/m2 (ČSN 73 6129)</t>
  </si>
  <si>
    <t>1797,487</t>
  </si>
  <si>
    <t>83,186</t>
  </si>
  <si>
    <t>postřik spojovací PS-EP 0,4 kg/m2 (ČSN 73 6129)</t>
  </si>
  <si>
    <t>57</t>
  </si>
  <si>
    <t>Kryty pozemních komunikací letišť a ploch z kameniva nebo živičné</t>
  </si>
  <si>
    <t>18</t>
  </si>
  <si>
    <t>599141111</t>
  </si>
  <si>
    <t>Vyplnění spár mezi silničními dílci jakékoliv tloušťky živičnou zálivkou</t>
  </si>
  <si>
    <t>m</t>
  </si>
  <si>
    <t>38</t>
  </si>
  <si>
    <t>https://podminky.urs.cz/item/CS_URS_2021_02/599141111</t>
  </si>
  <si>
    <t>281,858</t>
  </si>
  <si>
    <t>KÚ</t>
  </si>
  <si>
    <t>6,06</t>
  </si>
  <si>
    <t>sjezd 48</t>
  </si>
  <si>
    <t>sjezd 46</t>
  </si>
  <si>
    <t>sjezd 62+47</t>
  </si>
  <si>
    <t>31,42</t>
  </si>
  <si>
    <t>sjezd 45 (MK)</t>
  </si>
  <si>
    <t>10,53</t>
  </si>
  <si>
    <t>59</t>
  </si>
  <si>
    <t>Kryty pozemních komunikací, letišť a ploch dlážděné</t>
  </si>
  <si>
    <t>19</t>
  </si>
  <si>
    <t>59217031</t>
  </si>
  <si>
    <t>obrubník betonový silniční 1000x150x250mm</t>
  </si>
  <si>
    <t>932253124</t>
  </si>
  <si>
    <t>levá strana</t>
  </si>
  <si>
    <t>1,5+25,5</t>
  </si>
  <si>
    <t>37+3,5</t>
  </si>
  <si>
    <t>Trubní vedení</t>
  </si>
  <si>
    <t>899231111</t>
  </si>
  <si>
    <t>Výšková úprava uličního vstupu nebo vpusti do 200 mm zvýšením mříže</t>
  </si>
  <si>
    <t>kus</t>
  </si>
  <si>
    <t>1304149885</t>
  </si>
  <si>
    <t>https://podminky.urs.cz/item/CS_URS_2021_02/899231111</t>
  </si>
  <si>
    <t>vpust</t>
  </si>
  <si>
    <t>1+1+1</t>
  </si>
  <si>
    <t>899331111</t>
  </si>
  <si>
    <t>Výšková úprava uličního vstupu nebo vpusti do 200 mm zvýšením poklopu</t>
  </si>
  <si>
    <t>-856114252</t>
  </si>
  <si>
    <t>https://podminky.urs.cz/item/CS_URS_2021_02/899331111</t>
  </si>
  <si>
    <t>kanalizační šachta</t>
  </si>
  <si>
    <t>1+1+1+1</t>
  </si>
  <si>
    <t>899431111</t>
  </si>
  <si>
    <t>Výšková úprava uličního vstupu nebo vpusti do 200 mm zvýšením krycího hrnce, šoupěte nebo hydrantu bez úpravy armatur</t>
  </si>
  <si>
    <t>-219502883</t>
  </si>
  <si>
    <t>https://podminky.urs.cz/item/CS_URS_2021_02/899431111</t>
  </si>
  <si>
    <t>šoupě voda</t>
  </si>
  <si>
    <t>šoupě plyn</t>
  </si>
  <si>
    <t>Ostatní konstrukce a práce, bourání</t>
  </si>
  <si>
    <t>91</t>
  </si>
  <si>
    <t>Doplňující konstrukce a práce pozemních komunikací, letišť a ploch</t>
  </si>
  <si>
    <t>23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</si>
  <si>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</si>
  <si>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</si>
  <si>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46</t>
  </si>
  <si>
    <t>https://podminky.urs.cz/item/CS_URS_2021_02/916131213</t>
  </si>
  <si>
    <t>obrubník silniční ABO 15-25</t>
  </si>
  <si>
    <t>67,5</t>
  </si>
  <si>
    <t>998</t>
  </si>
  <si>
    <t>Přesun hmot</t>
  </si>
  <si>
    <t>998225111</t>
  </si>
  <si>
    <t>Přesun hmot pro komunikace s krytem z kameniva, monolitickým betonovým nebo živičným dopravní vzdálenost do 200 m jakékoliv délky objektu</t>
  </si>
  <si>
    <t>48</t>
  </si>
  <si>
    <t>https://podminky.urs.cz/item/CS_URS_2021_02/998225111</t>
  </si>
  <si>
    <t>asfalt+postřik, ŠD</t>
  </si>
  <si>
    <t>233,086+13,011+209,450+1,851+11,849</t>
  </si>
  <si>
    <t>obrubníky+beton</t>
  </si>
  <si>
    <t>5,400+0,483+0,263+12,665</t>
  </si>
  <si>
    <t>SO 102 - komunikace - sanace_01</t>
  </si>
  <si>
    <t xml:space="preserve">    997 - Přesun sutě</t>
  </si>
  <si>
    <t>113107225</t>
  </si>
  <si>
    <t>Odstranění podkladů nebo krytů strojně plochy jednotlivě přes 200 m2 s přemístěním hmot na skládku na vzdálenost do 20 m nebo s naložením na dopravní prostředek z kameniva hrubého drceného, o tl. vrstvy přes 400 do 500 mm</t>
  </si>
  <si>
    <t>-170245204</t>
  </si>
  <si>
    <t>https://podminky.urs.cz/item/CS_URS_2021_02/113107225</t>
  </si>
  <si>
    <t>ODSTRANĚNÍ KAMENIVA</t>
  </si>
  <si>
    <t>BUDE FAKTUROVÁNO DLE SKUTEČNOSTI PO ODSOUHLASENÍ TDI/AD</t>
  </si>
  <si>
    <t>210</t>
  </si>
  <si>
    <t>122351102</t>
  </si>
  <si>
    <t>Odkopávky a prokopávky nezapažené strojně v hornině třídy těžitelnosti II skupiny 4 přes 20 do 50 m3</t>
  </si>
  <si>
    <t>-1194460395</t>
  </si>
  <si>
    <t>https://podminky.urs.cz/item/CS_URS_2021_02/122351102</t>
  </si>
  <si>
    <t>ZEMINA</t>
  </si>
  <si>
    <t>210*0,2</t>
  </si>
  <si>
    <t>181951114</t>
  </si>
  <si>
    <t>Úprava pláně vyrovnáním výškových rozdílů strojně v hornině třídy těžitelnosti II, skupiny 4 a 5 se zhutněním</t>
  </si>
  <si>
    <t>-1536126006</t>
  </si>
  <si>
    <t>https://podminky.urs.cz/item/CS_URS_2021_02/181951114</t>
  </si>
  <si>
    <t>ÚPRAVA PLÁNĚ V MÍSTĚ SANACE</t>
  </si>
  <si>
    <t>564661111</t>
  </si>
  <si>
    <t>Podklad z kameniva hrubého drceného vel. 63-125 mm, s rozprostřením a zhutněním, po zhutnění tl. 200 mm</t>
  </si>
  <si>
    <t>CS ÚRS 2021 01</t>
  </si>
  <si>
    <t>1118238745</t>
  </si>
  <si>
    <t>https://podminky.urs.cz/item/CS_URS_2021_01/564661111</t>
  </si>
  <si>
    <t>AKTIVNÍ ZONA</t>
  </si>
  <si>
    <t>564760111</t>
  </si>
  <si>
    <t>Podklad nebo kryt z kameniva hrubého drceného vel. 16-32 mm s rozprostřením a zhutněním, po zhutnění tl. 200 mm</t>
  </si>
  <si>
    <t>1854604673</t>
  </si>
  <si>
    <t>https://podminky.urs.cz/item/CS_URS_2021_02/564760111</t>
  </si>
  <si>
    <t>564871116</t>
  </si>
  <si>
    <t>Podklad ze štěrkodrti ŠD s rozprostřením a zhutněním, po zhutnění tl. 300 mm</t>
  </si>
  <si>
    <t>1835015965</t>
  </si>
  <si>
    <t>https://podminky.urs.cz/item/CS_URS_2021_02/564871116</t>
  </si>
  <si>
    <t>KONSTRUKCE VOZOVKY</t>
  </si>
  <si>
    <t>997</t>
  </si>
  <si>
    <t>Přesun sutě</t>
  </si>
  <si>
    <t>997221551</t>
  </si>
  <si>
    <t>Vodorovná doprava suti bez naložení, ale se složením a s hrubým urovnáním ze sypkých materiálů, na vzdálenost do 1 km</t>
  </si>
  <si>
    <t>1395624305</t>
  </si>
  <si>
    <t>https://podminky.urs.cz/item/CS_URS_2021_02/997221551</t>
  </si>
  <si>
    <t>KAMENIVO+ZEMINA</t>
  </si>
  <si>
    <t>157,5+(42*1,9)</t>
  </si>
  <si>
    <t>997221559</t>
  </si>
  <si>
    <t>Vodorovná doprava suti bez naložení, ale se složením a s hrubým urovnáním Příplatek k ceně za každý další i započatý 1 km přes 1 km</t>
  </si>
  <si>
    <t>-1136686894</t>
  </si>
  <si>
    <t>https://podminky.urs.cz/item/CS_URS_2021_02/997221559</t>
  </si>
  <si>
    <t>odvoz na skládku</t>
  </si>
  <si>
    <t>237,3*9</t>
  </si>
  <si>
    <t>997221655</t>
  </si>
  <si>
    <t>-1679428878</t>
  </si>
  <si>
    <t>https://podminky.urs.cz/item/CS_URS_2021_02/997221655</t>
  </si>
  <si>
    <t xml:space="preserve">"ZEMINA+KAMENIVO" </t>
  </si>
  <si>
    <t>42*1,9 + 157,5</t>
  </si>
  <si>
    <t>SO 103 - Komunikace 3</t>
  </si>
  <si>
    <t>ZÚ 0,000 - KÚ 0,162 023</t>
  </si>
  <si>
    <t>1052,302</t>
  </si>
  <si>
    <t>122151101</t>
  </si>
  <si>
    <t>Odkopávky a prokopávky nezapažené strojně v hornině třídy těžitelnosti I skupiny 1 a 2 do 20 m3</t>
  </si>
  <si>
    <t>https://podminky.urs.cz/item/CS_URS_2021_02/122151101</t>
  </si>
  <si>
    <t>121,3*0,05</t>
  </si>
  <si>
    <t>odkopávky</t>
  </si>
  <si>
    <t>6,065*1,6</t>
  </si>
  <si>
    <t>odstranění krajnice</t>
  </si>
  <si>
    <t>29,30</t>
  </si>
  <si>
    <t>ZÚ 0,000-KÚ 0,162 023</t>
  </si>
  <si>
    <t>9,424+29,812+8,874+3,262+24,834</t>
  </si>
  <si>
    <t>2,978+5,582+2,688+0,824+28,025</t>
  </si>
  <si>
    <t>frézovaný asfalt</t>
  </si>
  <si>
    <t>134,690</t>
  </si>
  <si>
    <t>6,065*1,7</t>
  </si>
  <si>
    <t>krajnice</t>
  </si>
  <si>
    <t>29,3</t>
  </si>
  <si>
    <t>6,065*1,6*19</t>
  </si>
  <si>
    <t>29,30*19</t>
  </si>
  <si>
    <t>134,690*8</t>
  </si>
  <si>
    <t>krajnice zpevnění</t>
  </si>
  <si>
    <t>-23,028</t>
  </si>
  <si>
    <t>ZÚ 0,000 - KÚ 0,162 023, postřik PS-EP 0,25 kg/m2 (ČSN 73 6129)</t>
  </si>
  <si>
    <t>ZÚ 0,000 - KÚ 0,162 023, postřik PS-EP 0,40 kg/m2 (ČSN 73 6129)</t>
  </si>
  <si>
    <t>napojení z SO 103 na SO 102</t>
  </si>
  <si>
    <t>35,417</t>
  </si>
  <si>
    <t>5,47</t>
  </si>
  <si>
    <t>162,023</t>
  </si>
  <si>
    <t>ZÚ 0,000</t>
  </si>
  <si>
    <t>6,2+27,4</t>
  </si>
  <si>
    <t>8,2+15+8,5</t>
  </si>
  <si>
    <t>364745439</t>
  </si>
  <si>
    <t>UV18, UV19, UV20, UV 21</t>
  </si>
  <si>
    <t>1114432692</t>
  </si>
  <si>
    <t>-1504830746</t>
  </si>
  <si>
    <t>uzávěr vody</t>
  </si>
  <si>
    <t>šoupě vody</t>
  </si>
  <si>
    <t>asfalt+postřik</t>
  </si>
  <si>
    <t>1,284+136,441+191,014</t>
  </si>
  <si>
    <t>recyklát krajnice</t>
  </si>
  <si>
    <t>23,028</t>
  </si>
  <si>
    <t>9,038+18,85</t>
  </si>
  <si>
    <t>živičná zálivka</t>
  </si>
  <si>
    <t>0,73</t>
  </si>
  <si>
    <t>SO 104 - Ostatní úpravy</t>
  </si>
  <si>
    <t>122251101</t>
  </si>
  <si>
    <t>Odkopávky a prokopávky nezapažené strojně v hornině třídy těžitelnosti I skupiny 3 do 20 m3</t>
  </si>
  <si>
    <t>-1044350765</t>
  </si>
  <si>
    <t>https://podminky.urs.cz/item/CS_URS_2021_02/122251101</t>
  </si>
  <si>
    <t>sjezdy SO 102</t>
  </si>
  <si>
    <t>(8,555+11,6+10,5+8,723)*0,1</t>
  </si>
  <si>
    <t>sjezdy SO 103</t>
  </si>
  <si>
    <t>sjezdy 57 (MK), 54, 50, 61</t>
  </si>
  <si>
    <t>(23,938+11,45+3,47+4,272)*0,1</t>
  </si>
  <si>
    <t>-1547583664</t>
  </si>
  <si>
    <t>(8,555+11,6+10,5+8,723)*0,1*1,7</t>
  </si>
  <si>
    <t>(23,938+11,45+3,47+4,272)*0,1*1,7</t>
  </si>
  <si>
    <t>564831111</t>
  </si>
  <si>
    <t>Podklad ze štěrkodrti ŠD s rozprostřením a zhutněním, po zhutnění tl. 100 mm</t>
  </si>
  <si>
    <t>https://podminky.urs.cz/item/CS_URS_2021_02/564831111</t>
  </si>
  <si>
    <t xml:space="preserve">sjezdy SO 102 (sjezd 48, 46, 44 MK, 40) </t>
  </si>
  <si>
    <t>8,555+11,6+10,5+8,723</t>
  </si>
  <si>
    <t>sjezd 62, sjezd 45 (MK)</t>
  </si>
  <si>
    <t>36,453+9,47</t>
  </si>
  <si>
    <t>23,938+11,45+3,47+4,272</t>
  </si>
  <si>
    <t>dosypání ŠD SO 103, sjezd 56, 55, 53, 51, 61</t>
  </si>
  <si>
    <t>47,241+18,31+6,55+10,822</t>
  </si>
  <si>
    <t>sjezd SO 102</t>
  </si>
  <si>
    <t>8,723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</si>
  <si>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</si>
  <si>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</si>
  <si>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-509840711</t>
  </si>
  <si>
    <t>https://podminky.urs.cz/item/CS_URS_2021_02/596212210</t>
  </si>
  <si>
    <t>NEVIDOMÉ</t>
  </si>
  <si>
    <t>sjezd 53</t>
  </si>
  <si>
    <t>2,323</t>
  </si>
  <si>
    <t>SJEZDY, normální dlažba</t>
  </si>
  <si>
    <t>15,88</t>
  </si>
  <si>
    <t>59217029</t>
  </si>
  <si>
    <t>obrubník betonový silniční nájezdový 1000x150x150mm</t>
  </si>
  <si>
    <t>-7794087</t>
  </si>
  <si>
    <t>sjezd 56+55</t>
  </si>
  <si>
    <t>25,5</t>
  </si>
  <si>
    <t>sjezd 51</t>
  </si>
  <si>
    <t>4,5</t>
  </si>
  <si>
    <t>sjezd 50</t>
  </si>
  <si>
    <t>sjezd 61</t>
  </si>
  <si>
    <t>sjezd 40</t>
  </si>
  <si>
    <t>vjezd pro "pohřební vozy"</t>
  </si>
  <si>
    <t>59217030</t>
  </si>
  <si>
    <t>obrubník betonový silniční přechodový 1000x150x150-250mm</t>
  </si>
  <si>
    <t>1288663181</t>
  </si>
  <si>
    <t>1+1</t>
  </si>
  <si>
    <t>59217016</t>
  </si>
  <si>
    <t>obrubník betonový chodníkový 1000x80x250mm</t>
  </si>
  <si>
    <t>-1015776192</t>
  </si>
  <si>
    <t>4+4+4</t>
  </si>
  <si>
    <t>sjezd 60</t>
  </si>
  <si>
    <t>2+2+2+2</t>
  </si>
  <si>
    <t>59245213</t>
  </si>
  <si>
    <t>dlažba zámková tvaru I 196x161x80mm přírodní</t>
  </si>
  <si>
    <t>1612484979</t>
  </si>
  <si>
    <t>15,88*1,05</t>
  </si>
  <si>
    <t>59245224</t>
  </si>
  <si>
    <t>dlažba zámková tvaru I základní pro nevidomé 196x161x80mm barevná</t>
  </si>
  <si>
    <t>-454951332</t>
  </si>
  <si>
    <t>2,323*1,05</t>
  </si>
  <si>
    <t>358045690</t>
  </si>
  <si>
    <t>SO 103, sjezd 55+56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</si>
  <si>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</si>
  <si>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</si>
  <si>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1322437612</t>
  </si>
  <si>
    <t>https://podminky.urs.cz/item/CS_URS_2021_02/916231213</t>
  </si>
  <si>
    <t>1,7+1,7+1,9+1,9</t>
  </si>
  <si>
    <t>140214040</t>
  </si>
  <si>
    <t>1454003943</t>
  </si>
  <si>
    <t>1624830637</t>
  </si>
  <si>
    <t>(8,555+11,6+10,5+8,723)*0,1*1,7*19</t>
  </si>
  <si>
    <t>(23,938+11,45+3,47+4,272)*0,1*1,7*19</t>
  </si>
  <si>
    <t>44</t>
  </si>
  <si>
    <t>ŠD, asfalty</t>
  </si>
  <si>
    <t>48,611+10,698+1,583</t>
  </si>
  <si>
    <t>obrubníky, dlažba</t>
  </si>
  <si>
    <t>0,900+2,935+0,429+1,886</t>
  </si>
  <si>
    <t>beton pod obrubníky</t>
  </si>
  <si>
    <t>2,486</t>
  </si>
  <si>
    <t>VRN - Vedlejší rozpočtové...</t>
  </si>
  <si>
    <t>VRN - Vedlejší rozpočtové náklady</t>
  </si>
  <si>
    <t xml:space="preserve">    VRN4 - Inženýrská činnost</t>
  </si>
  <si>
    <t>Vedlejší rozpočtové náklady</t>
  </si>
  <si>
    <t>020001000</t>
  </si>
  <si>
    <t>Příprava staveniště</t>
  </si>
  <si>
    <t>kpl</t>
  </si>
  <si>
    <t>034503000</t>
  </si>
  <si>
    <t>Informační tabule na staveništi</t>
  </si>
  <si>
    <t xml:space="preserve">cedule </t>
  </si>
  <si>
    <t>072002000</t>
  </si>
  <si>
    <t>Silniční provoz</t>
  </si>
  <si>
    <t>P</t>
  </si>
  <si>
    <t>Poznámka k položce:_x000D_
DIO v průběhu realizace stavby</t>
  </si>
  <si>
    <t>VRN4</t>
  </si>
  <si>
    <t>Inženýrská činnost</t>
  </si>
  <si>
    <t>012002000</t>
  </si>
  <si>
    <t>Geodetické práce</t>
  </si>
  <si>
    <t>Poznámka k položce:_x000D_
Položka obsahuje geodetické zaměření po výstavbě a geometrický plán</t>
  </si>
  <si>
    <t>013254000</t>
  </si>
  <si>
    <t>Dokumentace skutečného provedení stavby</t>
  </si>
  <si>
    <t>030001000</t>
  </si>
  <si>
    <t>Zařízení staveniště</t>
  </si>
  <si>
    <t>043002000</t>
  </si>
  <si>
    <t>Zkoušky a ostatní měření</t>
  </si>
  <si>
    <t>045002000</t>
  </si>
  <si>
    <t>Kompletační a koordinační činnost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</si>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</sst>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31" fillId="0" borderId="13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0" fontId="22" fillId="0" borderId="16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vertical="center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97006512" TargetMode="External"/><Relationship Id="rId13" Type="http://schemas.openxmlformats.org/officeDocument/2006/relationships/hyperlink" Target="https://podminky.urs.cz/item/CS_URS_2021_02/577154131" TargetMode="External"/><Relationship Id="rId18" Type="http://schemas.openxmlformats.org/officeDocument/2006/relationships/hyperlink" Target="https://podminky.urs.cz/item/CS_URS_2021_02/899331111" TargetMode="External"/><Relationship Id="rId3" Type="http://schemas.openxmlformats.org/officeDocument/2006/relationships/hyperlink" Target="https://podminky.urs.cz/item/CS_URS_2021_02/113154363" TargetMode="External"/><Relationship Id="rId21" Type="http://schemas.openxmlformats.org/officeDocument/2006/relationships/hyperlink" Target="https://podminky.urs.cz/item/CS_URS_2021_02/998225111" TargetMode="External"/><Relationship Id="rId7" Type="http://schemas.openxmlformats.org/officeDocument/2006/relationships/hyperlink" Target="https://podminky.urs.cz/item/CS_URS_2021_02/938909612" TargetMode="External"/><Relationship Id="rId12" Type="http://schemas.openxmlformats.org/officeDocument/2006/relationships/hyperlink" Target="https://podminky.urs.cz/item/CS_URS_2021_02/577144141" TargetMode="External"/><Relationship Id="rId17" Type="http://schemas.openxmlformats.org/officeDocument/2006/relationships/hyperlink" Target="https://podminky.urs.cz/item/CS_URS_2021_02/899231111" TargetMode="External"/><Relationship Id="rId2" Type="http://schemas.openxmlformats.org/officeDocument/2006/relationships/hyperlink" Target="https://podminky.urs.cz/item/CS_URS_2021_02/171151103" TargetMode="External"/><Relationship Id="rId16" Type="http://schemas.openxmlformats.org/officeDocument/2006/relationships/hyperlink" Target="https://podminky.urs.cz/item/CS_URS_2021_02/599141111" TargetMode="External"/><Relationship Id="rId20" Type="http://schemas.openxmlformats.org/officeDocument/2006/relationships/hyperlink" Target="https://podminky.urs.cz/item/CS_URS_2021_02/916131213" TargetMode="External"/><Relationship Id="rId1" Type="http://schemas.openxmlformats.org/officeDocument/2006/relationships/hyperlink" Target="https://podminky.urs.cz/item/CS_URS_2021_02/121151103" TargetMode="External"/><Relationship Id="rId6" Type="http://schemas.openxmlformats.org/officeDocument/2006/relationships/hyperlink" Target="https://podminky.urs.cz/item/CS_URS_2021_02/181411131" TargetMode="External"/><Relationship Id="rId11" Type="http://schemas.openxmlformats.org/officeDocument/2006/relationships/hyperlink" Target="https://podminky.urs.cz/item/CS_URS_2021_02/569951133" TargetMode="External"/><Relationship Id="rId5" Type="http://schemas.openxmlformats.org/officeDocument/2006/relationships/hyperlink" Target="https://podminky.urs.cz/item/CS_URS_2021_02/181351003" TargetMode="External"/><Relationship Id="rId15" Type="http://schemas.openxmlformats.org/officeDocument/2006/relationships/hyperlink" Target="https://podminky.urs.cz/item/CS_URS_2021_02/573211111" TargetMode="External"/><Relationship Id="rId10" Type="http://schemas.openxmlformats.org/officeDocument/2006/relationships/hyperlink" Target="https://podminky.urs.cz/item/CS_URS_2021_02/997221645" TargetMode="External"/><Relationship Id="rId19" Type="http://schemas.openxmlformats.org/officeDocument/2006/relationships/hyperlink" Target="https://podminky.urs.cz/item/CS_URS_2021_02/899431111" TargetMode="External"/><Relationship Id="rId4" Type="http://schemas.openxmlformats.org/officeDocument/2006/relationships/hyperlink" Target="https://podminky.urs.cz/item/CS_URS_2021_02/171201221" TargetMode="External"/><Relationship Id="rId9" Type="http://schemas.openxmlformats.org/officeDocument/2006/relationships/hyperlink" Target="https://podminky.urs.cz/item/CS_URS_2021_02/997211519" TargetMode="External"/><Relationship Id="rId14" Type="http://schemas.openxmlformats.org/officeDocument/2006/relationships/hyperlink" Target="https://podminky.urs.cz/item/CS_URS_2021_02/577165142" TargetMode="External"/><Relationship Id="rId22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97221559" TargetMode="External"/><Relationship Id="rId3" Type="http://schemas.openxmlformats.org/officeDocument/2006/relationships/hyperlink" Target="https://podminky.urs.cz/item/CS_URS_2021_02/181951114" TargetMode="External"/><Relationship Id="rId7" Type="http://schemas.openxmlformats.org/officeDocument/2006/relationships/hyperlink" Target="https://podminky.urs.cz/item/CS_URS_2021_02/997221551" TargetMode="External"/><Relationship Id="rId2" Type="http://schemas.openxmlformats.org/officeDocument/2006/relationships/hyperlink" Target="https://podminky.urs.cz/item/CS_URS_2021_02/122351102" TargetMode="External"/><Relationship Id="rId1" Type="http://schemas.openxmlformats.org/officeDocument/2006/relationships/hyperlink" Target="https://podminky.urs.cz/item/CS_URS_2021_02/113107225" TargetMode="External"/><Relationship Id="rId6" Type="http://schemas.openxmlformats.org/officeDocument/2006/relationships/hyperlink" Target="https://podminky.urs.cz/item/CS_URS_2021_02/564871116" TargetMode="External"/><Relationship Id="rId5" Type="http://schemas.openxmlformats.org/officeDocument/2006/relationships/hyperlink" Target="https://podminky.urs.cz/item/CS_URS_2021_02/564760111" TargetMode="External"/><Relationship Id="rId10" Type="http://schemas.openxmlformats.org/officeDocument/2006/relationships/drawing" Target="../drawings/drawing3.xml"/><Relationship Id="rId4" Type="http://schemas.openxmlformats.org/officeDocument/2006/relationships/hyperlink" Target="https://podminky.urs.cz/item/CS_URS_2021_01/564661111" TargetMode="External"/><Relationship Id="rId9" Type="http://schemas.openxmlformats.org/officeDocument/2006/relationships/hyperlink" Target="https://podminky.urs.cz/item/CS_URS_2021_02/997221655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569951133" TargetMode="External"/><Relationship Id="rId13" Type="http://schemas.openxmlformats.org/officeDocument/2006/relationships/hyperlink" Target="https://podminky.urs.cz/item/CS_URS_2021_02/899231111" TargetMode="External"/><Relationship Id="rId18" Type="http://schemas.openxmlformats.org/officeDocument/2006/relationships/drawing" Target="../drawings/drawing4.xml"/><Relationship Id="rId3" Type="http://schemas.openxmlformats.org/officeDocument/2006/relationships/hyperlink" Target="https://podminky.urs.cz/item/CS_URS_2021_02/171201221" TargetMode="External"/><Relationship Id="rId7" Type="http://schemas.openxmlformats.org/officeDocument/2006/relationships/hyperlink" Target="https://podminky.urs.cz/item/CS_URS_2021_02/997221645" TargetMode="External"/><Relationship Id="rId12" Type="http://schemas.openxmlformats.org/officeDocument/2006/relationships/hyperlink" Target="https://podminky.urs.cz/item/CS_URS_2021_02/599141111" TargetMode="External"/><Relationship Id="rId17" Type="http://schemas.openxmlformats.org/officeDocument/2006/relationships/hyperlink" Target="https://podminky.urs.cz/item/CS_URS_2021_02/998225111" TargetMode="External"/><Relationship Id="rId2" Type="http://schemas.openxmlformats.org/officeDocument/2006/relationships/hyperlink" Target="https://podminky.urs.cz/item/CS_URS_2021_02/122151101" TargetMode="External"/><Relationship Id="rId16" Type="http://schemas.openxmlformats.org/officeDocument/2006/relationships/hyperlink" Target="https://podminky.urs.cz/item/CS_URS_2021_02/916131213" TargetMode="External"/><Relationship Id="rId1" Type="http://schemas.openxmlformats.org/officeDocument/2006/relationships/hyperlink" Target="https://podminky.urs.cz/item/CS_URS_2021_02/113154363" TargetMode="External"/><Relationship Id="rId6" Type="http://schemas.openxmlformats.org/officeDocument/2006/relationships/hyperlink" Target="https://podminky.urs.cz/item/CS_URS_2021_02/997211519" TargetMode="External"/><Relationship Id="rId11" Type="http://schemas.openxmlformats.org/officeDocument/2006/relationships/hyperlink" Target="https://podminky.urs.cz/item/CS_URS_2021_02/577165142" TargetMode="External"/><Relationship Id="rId5" Type="http://schemas.openxmlformats.org/officeDocument/2006/relationships/hyperlink" Target="https://podminky.urs.cz/item/CS_URS_2021_02/997006512" TargetMode="External"/><Relationship Id="rId15" Type="http://schemas.openxmlformats.org/officeDocument/2006/relationships/hyperlink" Target="https://podminky.urs.cz/item/CS_URS_2021_02/899431111" TargetMode="External"/><Relationship Id="rId10" Type="http://schemas.openxmlformats.org/officeDocument/2006/relationships/hyperlink" Target="https://podminky.urs.cz/item/CS_URS_2021_02/577144141" TargetMode="External"/><Relationship Id="rId4" Type="http://schemas.openxmlformats.org/officeDocument/2006/relationships/hyperlink" Target="https://podminky.urs.cz/item/CS_URS_2021_02/938909612" TargetMode="External"/><Relationship Id="rId9" Type="http://schemas.openxmlformats.org/officeDocument/2006/relationships/hyperlink" Target="https://podminky.urs.cz/item/CS_URS_2021_02/573211111" TargetMode="External"/><Relationship Id="rId14" Type="http://schemas.openxmlformats.org/officeDocument/2006/relationships/hyperlink" Target="https://podminky.urs.cz/item/CS_URS_2021_02/89933111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16231213" TargetMode="External"/><Relationship Id="rId13" Type="http://schemas.openxmlformats.org/officeDocument/2006/relationships/drawing" Target="../drawings/drawing5.xml"/><Relationship Id="rId3" Type="http://schemas.openxmlformats.org/officeDocument/2006/relationships/hyperlink" Target="https://podminky.urs.cz/item/CS_URS_2021_02/564831111" TargetMode="External"/><Relationship Id="rId7" Type="http://schemas.openxmlformats.org/officeDocument/2006/relationships/hyperlink" Target="https://podminky.urs.cz/item/CS_URS_2021_02/899431111" TargetMode="External"/><Relationship Id="rId12" Type="http://schemas.openxmlformats.org/officeDocument/2006/relationships/hyperlink" Target="https://podminky.urs.cz/item/CS_URS_2021_02/998225111" TargetMode="External"/><Relationship Id="rId2" Type="http://schemas.openxmlformats.org/officeDocument/2006/relationships/hyperlink" Target="https://podminky.urs.cz/item/CS_URS_2021_02/171201221" TargetMode="External"/><Relationship Id="rId1" Type="http://schemas.openxmlformats.org/officeDocument/2006/relationships/hyperlink" Target="https://podminky.urs.cz/item/CS_URS_2021_02/122251101" TargetMode="External"/><Relationship Id="rId6" Type="http://schemas.openxmlformats.org/officeDocument/2006/relationships/hyperlink" Target="https://podminky.urs.cz/item/CS_URS_2021_02/596212210" TargetMode="External"/><Relationship Id="rId11" Type="http://schemas.openxmlformats.org/officeDocument/2006/relationships/hyperlink" Target="https://podminky.urs.cz/item/CS_URS_2021_02/997211519" TargetMode="External"/><Relationship Id="rId5" Type="http://schemas.openxmlformats.org/officeDocument/2006/relationships/hyperlink" Target="https://podminky.urs.cz/item/CS_URS_2021_02/577165142" TargetMode="External"/><Relationship Id="rId10" Type="http://schemas.openxmlformats.org/officeDocument/2006/relationships/hyperlink" Target="https://podminky.urs.cz/item/CS_URS_2021_02/997006512" TargetMode="External"/><Relationship Id="rId4" Type="http://schemas.openxmlformats.org/officeDocument/2006/relationships/hyperlink" Target="https://podminky.urs.cz/item/CS_URS_2021_02/577144141" TargetMode="External"/><Relationship Id="rId9" Type="http://schemas.openxmlformats.org/officeDocument/2006/relationships/hyperlink" Target="https://podminky.urs.cz/item/CS_URS_2021_02/916131213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5</v>
      </c>
      <c r="BV1" s="17" t="s">
        <v>6</v>
      </c>
    </row>
    <row r="2" spans="1:74" s="1" customFormat="1" ht="36.950000000000003" customHeight="1">
      <c r="AR2" s="365"/>
      <c r="AS2" s="365"/>
      <c r="AT2" s="365"/>
      <c r="AU2" s="365"/>
      <c r="AV2" s="365"/>
      <c r="AW2" s="365"/>
      <c r="AX2" s="365"/>
      <c r="AY2" s="365"/>
      <c r="AZ2" s="365"/>
      <c r="BA2" s="365"/>
      <c r="BB2" s="365"/>
      <c r="BC2" s="365"/>
      <c r="BD2" s="365"/>
      <c r="BE2" s="365"/>
      <c r="BF2" s="365"/>
      <c r="BG2" s="365"/>
      <c r="BS2" s="18" t="s">
        <v>7</v>
      </c>
      <c r="BT2" s="18" t="s">
        <v>8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5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11</v>
      </c>
      <c r="BG4" s="26" t="s">
        <v>12</v>
      </c>
      <c r="BS4" s="18" t="s">
        <v>13</v>
      </c>
    </row>
    <row r="5" spans="1:74" s="1" customFormat="1" ht="12" customHeight="1">
      <c r="B5" s="22"/>
      <c r="C5" s="23"/>
      <c r="D5" s="27" t="s">
        <v>14</v>
      </c>
      <c r="E5" s="23"/>
      <c r="F5" s="23"/>
      <c r="G5" s="23"/>
      <c r="H5" s="23"/>
      <c r="I5" s="23"/>
      <c r="J5" s="23"/>
      <c r="K5" s="349" t="s">
        <v>15</v>
      </c>
      <c r="L5" s="350"/>
      <c r="M5" s="350"/>
      <c r="N5" s="350"/>
      <c r="O5" s="350"/>
      <c r="P5" s="350"/>
      <c r="Q5" s="350"/>
      <c r="R5" s="350"/>
      <c r="S5" s="350"/>
      <c r="T5" s="350"/>
      <c r="U5" s="350"/>
      <c r="V5" s="350"/>
      <c r="W5" s="350"/>
      <c r="X5" s="350"/>
      <c r="Y5" s="350"/>
      <c r="Z5" s="350"/>
      <c r="AA5" s="350"/>
      <c r="AB5" s="350"/>
      <c r="AC5" s="350"/>
      <c r="AD5" s="350"/>
      <c r="AE5" s="350"/>
      <c r="AF5" s="350"/>
      <c r="AG5" s="350"/>
      <c r="AH5" s="350"/>
      <c r="AI5" s="350"/>
      <c r="AJ5" s="350"/>
      <c r="AK5" s="350"/>
      <c r="AL5" s="350"/>
      <c r="AM5" s="350"/>
      <c r="AN5" s="350"/>
      <c r="AO5" s="350"/>
      <c r="AP5" s="23"/>
      <c r="AQ5" s="23"/>
      <c r="AR5" s="21"/>
      <c r="BG5" s="346" t="s">
        <v>16</v>
      </c>
      <c r="BS5" s="18" t="s">
        <v>7</v>
      </c>
    </row>
    <row r="6" spans="1:74" s="1" customFormat="1" ht="36.950000000000003" customHeight="1">
      <c r="B6" s="22"/>
      <c r="C6" s="23"/>
      <c r="D6" s="29" t="s">
        <v>17</v>
      </c>
      <c r="E6" s="23"/>
      <c r="F6" s="23"/>
      <c r="G6" s="23"/>
      <c r="H6" s="23"/>
      <c r="I6" s="23"/>
      <c r="J6" s="23"/>
      <c r="K6" s="351" t="s">
        <v>18</v>
      </c>
      <c r="L6" s="350"/>
      <c r="M6" s="350"/>
      <c r="N6" s="350"/>
      <c r="O6" s="350"/>
      <c r="P6" s="350"/>
      <c r="Q6" s="350"/>
      <c r="R6" s="350"/>
      <c r="S6" s="350"/>
      <c r="T6" s="350"/>
      <c r="U6" s="350"/>
      <c r="V6" s="350"/>
      <c r="W6" s="350"/>
      <c r="X6" s="350"/>
      <c r="Y6" s="350"/>
      <c r="Z6" s="350"/>
      <c r="AA6" s="350"/>
      <c r="AB6" s="350"/>
      <c r="AC6" s="350"/>
      <c r="AD6" s="350"/>
      <c r="AE6" s="350"/>
      <c r="AF6" s="350"/>
      <c r="AG6" s="350"/>
      <c r="AH6" s="350"/>
      <c r="AI6" s="350"/>
      <c r="AJ6" s="350"/>
      <c r="AK6" s="350"/>
      <c r="AL6" s="350"/>
      <c r="AM6" s="350"/>
      <c r="AN6" s="350"/>
      <c r="AO6" s="350"/>
      <c r="AP6" s="23"/>
      <c r="AQ6" s="23"/>
      <c r="AR6" s="21"/>
      <c r="BG6" s="347"/>
      <c r="BS6" s="18" t="s">
        <v>7</v>
      </c>
    </row>
    <row r="7" spans="1:74" s="1" customFormat="1" ht="12" customHeight="1">
      <c r="B7" s="22"/>
      <c r="C7" s="23"/>
      <c r="D7" s="30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21</v>
      </c>
      <c r="AL7" s="23"/>
      <c r="AM7" s="23"/>
      <c r="AN7" s="28" t="s">
        <v>20</v>
      </c>
      <c r="AO7" s="23"/>
      <c r="AP7" s="23"/>
      <c r="AQ7" s="23"/>
      <c r="AR7" s="21"/>
      <c r="BG7" s="347"/>
      <c r="BS7" s="18" t="s">
        <v>7</v>
      </c>
    </row>
    <row r="8" spans="1:74" s="1" customFormat="1" ht="12" customHeight="1">
      <c r="B8" s="22"/>
      <c r="C8" s="23"/>
      <c r="D8" s="30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24</v>
      </c>
      <c r="AL8" s="23"/>
      <c r="AM8" s="23"/>
      <c r="AN8" s="31" t="s">
        <v>25</v>
      </c>
      <c r="AO8" s="23"/>
      <c r="AP8" s="23"/>
      <c r="AQ8" s="23"/>
      <c r="AR8" s="21"/>
      <c r="BG8" s="347"/>
      <c r="BS8" s="18" t="s">
        <v>7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G9" s="347"/>
      <c r="BS9" s="18" t="s">
        <v>7</v>
      </c>
    </row>
    <row r="10" spans="1:74" s="1" customFormat="1" ht="12" customHeight="1">
      <c r="B10" s="22"/>
      <c r="C10" s="23"/>
      <c r="D10" s="30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27</v>
      </c>
      <c r="AL10" s="23"/>
      <c r="AM10" s="23"/>
      <c r="AN10" s="28" t="s">
        <v>28</v>
      </c>
      <c r="AO10" s="23"/>
      <c r="AP10" s="23"/>
      <c r="AQ10" s="23"/>
      <c r="AR10" s="21"/>
      <c r="BG10" s="347"/>
      <c r="BS10" s="18" t="s">
        <v>7</v>
      </c>
    </row>
    <row r="11" spans="1:74" s="1" customFormat="1" ht="18.399999999999999" customHeight="1">
      <c r="B11" s="22"/>
      <c r="C11" s="23"/>
      <c r="D11" s="23"/>
      <c r="E11" s="28" t="s">
        <v>29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30</v>
      </c>
      <c r="AL11" s="23"/>
      <c r="AM11" s="23"/>
      <c r="AN11" s="28" t="s">
        <v>20</v>
      </c>
      <c r="AO11" s="23"/>
      <c r="AP11" s="23"/>
      <c r="AQ11" s="23"/>
      <c r="AR11" s="21"/>
      <c r="BG11" s="347"/>
      <c r="BS11" s="18" t="s">
        <v>7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G12" s="347"/>
      <c r="BS12" s="18" t="s">
        <v>7</v>
      </c>
    </row>
    <row r="13" spans="1:74" s="1" customFormat="1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27</v>
      </c>
      <c r="AL13" s="23"/>
      <c r="AM13" s="23"/>
      <c r="AN13" s="32" t="s">
        <v>32</v>
      </c>
      <c r="AO13" s="23"/>
      <c r="AP13" s="23"/>
      <c r="AQ13" s="23"/>
      <c r="AR13" s="21"/>
      <c r="BG13" s="347"/>
      <c r="BS13" s="18" t="s">
        <v>7</v>
      </c>
    </row>
    <row r="14" spans="1:74" ht="12.75">
      <c r="B14" s="22"/>
      <c r="C14" s="23"/>
      <c r="D14" s="23"/>
      <c r="E14" s="352" t="s">
        <v>32</v>
      </c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3"/>
      <c r="Z14" s="353"/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30" t="s">
        <v>30</v>
      </c>
      <c r="AL14" s="23"/>
      <c r="AM14" s="23"/>
      <c r="AN14" s="32" t="s">
        <v>32</v>
      </c>
      <c r="AO14" s="23"/>
      <c r="AP14" s="23"/>
      <c r="AQ14" s="23"/>
      <c r="AR14" s="21"/>
      <c r="BG14" s="347"/>
      <c r="BS14" s="18" t="s">
        <v>7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G15" s="347"/>
      <c r="BS15" s="18" t="s">
        <v>4</v>
      </c>
    </row>
    <row r="16" spans="1:74" s="1" customFormat="1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27</v>
      </c>
      <c r="AL16" s="23"/>
      <c r="AM16" s="23"/>
      <c r="AN16" s="28" t="s">
        <v>20</v>
      </c>
      <c r="AO16" s="23"/>
      <c r="AP16" s="23"/>
      <c r="AQ16" s="23"/>
      <c r="AR16" s="21"/>
      <c r="BG16" s="347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30</v>
      </c>
      <c r="AL17" s="23"/>
      <c r="AM17" s="23"/>
      <c r="AN17" s="28" t="s">
        <v>20</v>
      </c>
      <c r="AO17" s="23"/>
      <c r="AP17" s="23"/>
      <c r="AQ17" s="23"/>
      <c r="AR17" s="21"/>
      <c r="BG17" s="347"/>
      <c r="BS17" s="18" t="s">
        <v>5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G18" s="347"/>
      <c r="BS18" s="18" t="s">
        <v>7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27</v>
      </c>
      <c r="AL19" s="23"/>
      <c r="AM19" s="23"/>
      <c r="AN19" s="28" t="s">
        <v>20</v>
      </c>
      <c r="AO19" s="23"/>
      <c r="AP19" s="23"/>
      <c r="AQ19" s="23"/>
      <c r="AR19" s="21"/>
      <c r="BG19" s="347"/>
      <c r="BS19" s="18" t="s">
        <v>7</v>
      </c>
    </row>
    <row r="20" spans="1:71" s="1" customFormat="1" ht="18.399999999999999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30</v>
      </c>
      <c r="AL20" s="23"/>
      <c r="AM20" s="23"/>
      <c r="AN20" s="28" t="s">
        <v>20</v>
      </c>
      <c r="AO20" s="23"/>
      <c r="AP20" s="23"/>
      <c r="AQ20" s="23"/>
      <c r="AR20" s="21"/>
      <c r="BG20" s="347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G21" s="347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G22" s="347"/>
    </row>
    <row r="23" spans="1:71" s="1" customFormat="1" ht="47.25" customHeight="1">
      <c r="B23" s="22"/>
      <c r="C23" s="23"/>
      <c r="D23" s="23"/>
      <c r="E23" s="354" t="s">
        <v>37</v>
      </c>
      <c r="F23" s="354"/>
      <c r="G23" s="354"/>
      <c r="H23" s="354"/>
      <c r="I23" s="354"/>
      <c r="J23" s="354"/>
      <c r="K23" s="354"/>
      <c r="L23" s="354"/>
      <c r="M23" s="354"/>
      <c r="N23" s="354"/>
      <c r="O23" s="354"/>
      <c r="P23" s="354"/>
      <c r="Q23" s="354"/>
      <c r="R23" s="354"/>
      <c r="S23" s="354"/>
      <c r="T23" s="354"/>
      <c r="U23" s="354"/>
      <c r="V23" s="354"/>
      <c r="W23" s="354"/>
      <c r="X23" s="354"/>
      <c r="Y23" s="354"/>
      <c r="Z23" s="354"/>
      <c r="AA23" s="354"/>
      <c r="AB23" s="354"/>
      <c r="AC23" s="354"/>
      <c r="AD23" s="354"/>
      <c r="AE23" s="354"/>
      <c r="AF23" s="354"/>
      <c r="AG23" s="354"/>
      <c r="AH23" s="354"/>
      <c r="AI23" s="354"/>
      <c r="AJ23" s="354"/>
      <c r="AK23" s="354"/>
      <c r="AL23" s="354"/>
      <c r="AM23" s="354"/>
      <c r="AN23" s="354"/>
      <c r="AO23" s="23"/>
      <c r="AP23" s="23"/>
      <c r="AQ23" s="23"/>
      <c r="AR23" s="21"/>
      <c r="BG23" s="347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G24" s="347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G25" s="347"/>
    </row>
    <row r="26" spans="1:71" s="2" customFormat="1" ht="25.9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55">
        <f>ROUND(AG54,2)</f>
        <v>0</v>
      </c>
      <c r="AL26" s="356"/>
      <c r="AM26" s="356"/>
      <c r="AN26" s="356"/>
      <c r="AO26" s="356"/>
      <c r="AP26" s="37"/>
      <c r="AQ26" s="37"/>
      <c r="AR26" s="40"/>
      <c r="BG26" s="347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G27" s="347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57" t="s">
        <v>39</v>
      </c>
      <c r="M28" s="357"/>
      <c r="N28" s="357"/>
      <c r="O28" s="357"/>
      <c r="P28" s="357"/>
      <c r="Q28" s="37"/>
      <c r="R28" s="37"/>
      <c r="S28" s="37"/>
      <c r="T28" s="37"/>
      <c r="U28" s="37"/>
      <c r="V28" s="37"/>
      <c r="W28" s="357" t="s">
        <v>40</v>
      </c>
      <c r="X28" s="357"/>
      <c r="Y28" s="357"/>
      <c r="Z28" s="357"/>
      <c r="AA28" s="357"/>
      <c r="AB28" s="357"/>
      <c r="AC28" s="357"/>
      <c r="AD28" s="357"/>
      <c r="AE28" s="357"/>
      <c r="AF28" s="37"/>
      <c r="AG28" s="37"/>
      <c r="AH28" s="37"/>
      <c r="AI28" s="37"/>
      <c r="AJ28" s="37"/>
      <c r="AK28" s="357" t="s">
        <v>41</v>
      </c>
      <c r="AL28" s="357"/>
      <c r="AM28" s="357"/>
      <c r="AN28" s="357"/>
      <c r="AO28" s="357"/>
      <c r="AP28" s="37"/>
      <c r="AQ28" s="37"/>
      <c r="AR28" s="40"/>
      <c r="BG28" s="347"/>
    </row>
    <row r="29" spans="1:71" s="3" customFormat="1" ht="14.45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60">
        <v>0.21</v>
      </c>
      <c r="M29" s="359"/>
      <c r="N29" s="359"/>
      <c r="O29" s="359"/>
      <c r="P29" s="359"/>
      <c r="Q29" s="42"/>
      <c r="R29" s="42"/>
      <c r="S29" s="42"/>
      <c r="T29" s="42"/>
      <c r="U29" s="42"/>
      <c r="V29" s="42"/>
      <c r="W29" s="358">
        <f>ROUND(BB54, 2)</f>
        <v>0</v>
      </c>
      <c r="X29" s="359"/>
      <c r="Y29" s="359"/>
      <c r="Z29" s="359"/>
      <c r="AA29" s="359"/>
      <c r="AB29" s="359"/>
      <c r="AC29" s="359"/>
      <c r="AD29" s="359"/>
      <c r="AE29" s="359"/>
      <c r="AF29" s="42"/>
      <c r="AG29" s="42"/>
      <c r="AH29" s="42"/>
      <c r="AI29" s="42"/>
      <c r="AJ29" s="42"/>
      <c r="AK29" s="358">
        <f>ROUND(AX54, 2)</f>
        <v>0</v>
      </c>
      <c r="AL29" s="359"/>
      <c r="AM29" s="359"/>
      <c r="AN29" s="359"/>
      <c r="AO29" s="359"/>
      <c r="AP29" s="42"/>
      <c r="AQ29" s="42"/>
      <c r="AR29" s="43"/>
      <c r="BG29" s="348"/>
    </row>
    <row r="30" spans="1:71" s="3" customFormat="1" ht="14.45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60">
        <v>0.15</v>
      </c>
      <c r="M30" s="359"/>
      <c r="N30" s="359"/>
      <c r="O30" s="359"/>
      <c r="P30" s="359"/>
      <c r="Q30" s="42"/>
      <c r="R30" s="42"/>
      <c r="S30" s="42"/>
      <c r="T30" s="42"/>
      <c r="U30" s="42"/>
      <c r="V30" s="42"/>
      <c r="W30" s="358">
        <f>ROUND(BC54, 2)</f>
        <v>0</v>
      </c>
      <c r="X30" s="359"/>
      <c r="Y30" s="359"/>
      <c r="Z30" s="359"/>
      <c r="AA30" s="359"/>
      <c r="AB30" s="359"/>
      <c r="AC30" s="359"/>
      <c r="AD30" s="359"/>
      <c r="AE30" s="359"/>
      <c r="AF30" s="42"/>
      <c r="AG30" s="42"/>
      <c r="AH30" s="42"/>
      <c r="AI30" s="42"/>
      <c r="AJ30" s="42"/>
      <c r="AK30" s="358">
        <f>ROUND(AY54, 2)</f>
        <v>0</v>
      </c>
      <c r="AL30" s="359"/>
      <c r="AM30" s="359"/>
      <c r="AN30" s="359"/>
      <c r="AO30" s="359"/>
      <c r="AP30" s="42"/>
      <c r="AQ30" s="42"/>
      <c r="AR30" s="43"/>
      <c r="BG30" s="348"/>
    </row>
    <row r="31" spans="1:71" s="3" customFormat="1" ht="14.45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360">
        <v>0.21</v>
      </c>
      <c r="M31" s="359"/>
      <c r="N31" s="359"/>
      <c r="O31" s="359"/>
      <c r="P31" s="359"/>
      <c r="Q31" s="42"/>
      <c r="R31" s="42"/>
      <c r="S31" s="42"/>
      <c r="T31" s="42"/>
      <c r="U31" s="42"/>
      <c r="V31" s="42"/>
      <c r="W31" s="358">
        <f>ROUND(BD54, 2)</f>
        <v>0</v>
      </c>
      <c r="X31" s="359"/>
      <c r="Y31" s="359"/>
      <c r="Z31" s="359"/>
      <c r="AA31" s="359"/>
      <c r="AB31" s="359"/>
      <c r="AC31" s="359"/>
      <c r="AD31" s="359"/>
      <c r="AE31" s="359"/>
      <c r="AF31" s="42"/>
      <c r="AG31" s="42"/>
      <c r="AH31" s="42"/>
      <c r="AI31" s="42"/>
      <c r="AJ31" s="42"/>
      <c r="AK31" s="358">
        <v>0</v>
      </c>
      <c r="AL31" s="359"/>
      <c r="AM31" s="359"/>
      <c r="AN31" s="359"/>
      <c r="AO31" s="359"/>
      <c r="AP31" s="42"/>
      <c r="AQ31" s="42"/>
      <c r="AR31" s="43"/>
      <c r="BG31" s="348"/>
    </row>
    <row r="32" spans="1:71" s="3" customFormat="1" ht="14.45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60">
        <v>0.15</v>
      </c>
      <c r="M32" s="359"/>
      <c r="N32" s="359"/>
      <c r="O32" s="359"/>
      <c r="P32" s="359"/>
      <c r="Q32" s="42"/>
      <c r="R32" s="42"/>
      <c r="S32" s="42"/>
      <c r="T32" s="42"/>
      <c r="U32" s="42"/>
      <c r="V32" s="42"/>
      <c r="W32" s="358">
        <f>ROUND(BE54, 2)</f>
        <v>0</v>
      </c>
      <c r="X32" s="359"/>
      <c r="Y32" s="359"/>
      <c r="Z32" s="359"/>
      <c r="AA32" s="359"/>
      <c r="AB32" s="359"/>
      <c r="AC32" s="359"/>
      <c r="AD32" s="359"/>
      <c r="AE32" s="359"/>
      <c r="AF32" s="42"/>
      <c r="AG32" s="42"/>
      <c r="AH32" s="42"/>
      <c r="AI32" s="42"/>
      <c r="AJ32" s="42"/>
      <c r="AK32" s="358">
        <v>0</v>
      </c>
      <c r="AL32" s="359"/>
      <c r="AM32" s="359"/>
      <c r="AN32" s="359"/>
      <c r="AO32" s="359"/>
      <c r="AP32" s="42"/>
      <c r="AQ32" s="42"/>
      <c r="AR32" s="43"/>
      <c r="BG32" s="348"/>
    </row>
    <row r="33" spans="1:59" s="3" customFormat="1" ht="14.45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60">
        <v>0</v>
      </c>
      <c r="M33" s="359"/>
      <c r="N33" s="359"/>
      <c r="O33" s="359"/>
      <c r="P33" s="359"/>
      <c r="Q33" s="42"/>
      <c r="R33" s="42"/>
      <c r="S33" s="42"/>
      <c r="T33" s="42"/>
      <c r="U33" s="42"/>
      <c r="V33" s="42"/>
      <c r="W33" s="358">
        <f>ROUND(BF54, 2)</f>
        <v>0</v>
      </c>
      <c r="X33" s="359"/>
      <c r="Y33" s="359"/>
      <c r="Z33" s="359"/>
      <c r="AA33" s="359"/>
      <c r="AB33" s="359"/>
      <c r="AC33" s="359"/>
      <c r="AD33" s="359"/>
      <c r="AE33" s="359"/>
      <c r="AF33" s="42"/>
      <c r="AG33" s="42"/>
      <c r="AH33" s="42"/>
      <c r="AI33" s="42"/>
      <c r="AJ33" s="42"/>
      <c r="AK33" s="358">
        <v>0</v>
      </c>
      <c r="AL33" s="359"/>
      <c r="AM33" s="359"/>
      <c r="AN33" s="359"/>
      <c r="AO33" s="359"/>
      <c r="AP33" s="42"/>
      <c r="AQ33" s="42"/>
      <c r="AR33" s="43"/>
    </row>
    <row r="34" spans="1:59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G34" s="35"/>
    </row>
    <row r="35" spans="1:59" s="2" customFormat="1" ht="25.9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364" t="s">
        <v>50</v>
      </c>
      <c r="Y35" s="362"/>
      <c r="Z35" s="362"/>
      <c r="AA35" s="362"/>
      <c r="AB35" s="362"/>
      <c r="AC35" s="46"/>
      <c r="AD35" s="46"/>
      <c r="AE35" s="46"/>
      <c r="AF35" s="46"/>
      <c r="AG35" s="46"/>
      <c r="AH35" s="46"/>
      <c r="AI35" s="46"/>
      <c r="AJ35" s="46"/>
      <c r="AK35" s="361">
        <f>SUM(AK26:AK33)</f>
        <v>0</v>
      </c>
      <c r="AL35" s="362"/>
      <c r="AM35" s="362"/>
      <c r="AN35" s="362"/>
      <c r="AO35" s="363"/>
      <c r="AP35" s="44"/>
      <c r="AQ35" s="44"/>
      <c r="AR35" s="40"/>
      <c r="BG35" s="35"/>
    </row>
    <row r="36" spans="1:59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G36" s="35"/>
    </row>
    <row r="37" spans="1:59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G37" s="35"/>
    </row>
    <row r="41" spans="1:59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G41" s="35"/>
    </row>
    <row r="42" spans="1:59" s="2" customFormat="1" ht="24.95" customHeight="1">
      <c r="A42" s="35"/>
      <c r="B42" s="36"/>
      <c r="C42" s="24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G42" s="35"/>
    </row>
    <row r="43" spans="1:59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G43" s="35"/>
    </row>
    <row r="44" spans="1:59" s="4" customFormat="1" ht="12" customHeight="1">
      <c r="B44" s="52"/>
      <c r="C44" s="30" t="s">
        <v>14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08/2021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9" s="5" customFormat="1" ht="36.950000000000003" customHeight="1">
      <c r="B45" s="55"/>
      <c r="C45" s="56" t="s">
        <v>17</v>
      </c>
      <c r="D45" s="57"/>
      <c r="E45" s="57"/>
      <c r="F45" s="57"/>
      <c r="G45" s="57"/>
      <c r="H45" s="57"/>
      <c r="I45" s="57"/>
      <c r="J45" s="57"/>
      <c r="K45" s="57"/>
      <c r="L45" s="326" t="str">
        <f>K6</f>
        <v>18-16 - III-18035 Dnešice - oprava</v>
      </c>
      <c r="M45" s="327"/>
      <c r="N45" s="327"/>
      <c r="O45" s="327"/>
      <c r="P45" s="327"/>
      <c r="Q45" s="327"/>
      <c r="R45" s="327"/>
      <c r="S45" s="327"/>
      <c r="T45" s="327"/>
      <c r="U45" s="327"/>
      <c r="V45" s="327"/>
      <c r="W45" s="327"/>
      <c r="X45" s="327"/>
      <c r="Y45" s="327"/>
      <c r="Z45" s="327"/>
      <c r="AA45" s="327"/>
      <c r="AB45" s="327"/>
      <c r="AC45" s="327"/>
      <c r="AD45" s="327"/>
      <c r="AE45" s="327"/>
      <c r="AF45" s="327"/>
      <c r="AG45" s="327"/>
      <c r="AH45" s="327"/>
      <c r="AI45" s="327"/>
      <c r="AJ45" s="327"/>
      <c r="AK45" s="327"/>
      <c r="AL45" s="327"/>
      <c r="AM45" s="327"/>
      <c r="AN45" s="327"/>
      <c r="AO45" s="327"/>
      <c r="AP45" s="57"/>
      <c r="AQ45" s="57"/>
      <c r="AR45" s="58"/>
    </row>
    <row r="46" spans="1:59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G46" s="35"/>
    </row>
    <row r="47" spans="1:59" s="2" customFormat="1" ht="12" customHeight="1">
      <c r="A47" s="35"/>
      <c r="B47" s="36"/>
      <c r="C47" s="30" t="s">
        <v>22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Dnešice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24</v>
      </c>
      <c r="AJ47" s="37"/>
      <c r="AK47" s="37"/>
      <c r="AL47" s="37"/>
      <c r="AM47" s="328" t="str">
        <f>IF(AN8= "","",AN8)</f>
        <v>31.8.2021</v>
      </c>
      <c r="AN47" s="328"/>
      <c r="AO47" s="37"/>
      <c r="AP47" s="37"/>
      <c r="AQ47" s="37"/>
      <c r="AR47" s="40"/>
      <c r="BG47" s="35"/>
    </row>
    <row r="48" spans="1:59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G48" s="35"/>
    </row>
    <row r="49" spans="1:91" s="2" customFormat="1" ht="15.2" customHeight="1">
      <c r="A49" s="35"/>
      <c r="B49" s="36"/>
      <c r="C49" s="30" t="s">
        <v>26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Správa a údržba silnic Plzeňského kraje s.r.o.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33</v>
      </c>
      <c r="AJ49" s="37"/>
      <c r="AK49" s="37"/>
      <c r="AL49" s="37"/>
      <c r="AM49" s="329" t="str">
        <f>IF(E17="","",E17)</f>
        <v xml:space="preserve"> </v>
      </c>
      <c r="AN49" s="330"/>
      <c r="AO49" s="330"/>
      <c r="AP49" s="330"/>
      <c r="AQ49" s="37"/>
      <c r="AR49" s="40"/>
      <c r="AS49" s="331" t="s">
        <v>52</v>
      </c>
      <c r="AT49" s="332"/>
      <c r="AU49" s="61"/>
      <c r="AV49" s="61"/>
      <c r="AW49" s="61"/>
      <c r="AX49" s="61"/>
      <c r="AY49" s="61"/>
      <c r="AZ49" s="61"/>
      <c r="BA49" s="61"/>
      <c r="BB49" s="61"/>
      <c r="BC49" s="61"/>
      <c r="BD49" s="61"/>
      <c r="BE49" s="61"/>
      <c r="BF49" s="62"/>
      <c r="BG49" s="35"/>
    </row>
    <row r="50" spans="1:91" s="2" customFormat="1" ht="15.2" customHeight="1">
      <c r="A50" s="35"/>
      <c r="B50" s="36"/>
      <c r="C50" s="30" t="s">
        <v>31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35</v>
      </c>
      <c r="AJ50" s="37"/>
      <c r="AK50" s="37"/>
      <c r="AL50" s="37"/>
      <c r="AM50" s="329" t="str">
        <f>IF(E20="","",E20)</f>
        <v xml:space="preserve"> </v>
      </c>
      <c r="AN50" s="330"/>
      <c r="AO50" s="330"/>
      <c r="AP50" s="330"/>
      <c r="AQ50" s="37"/>
      <c r="AR50" s="40"/>
      <c r="AS50" s="333"/>
      <c r="AT50" s="334"/>
      <c r="AU50" s="63"/>
      <c r="AV50" s="63"/>
      <c r="AW50" s="63"/>
      <c r="AX50" s="63"/>
      <c r="AY50" s="63"/>
      <c r="AZ50" s="63"/>
      <c r="BA50" s="63"/>
      <c r="BB50" s="63"/>
      <c r="BC50" s="63"/>
      <c r="BD50" s="63"/>
      <c r="BE50" s="63"/>
      <c r="BF50" s="64"/>
      <c r="BG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35"/>
      <c r="AT51" s="336"/>
      <c r="AU51" s="65"/>
      <c r="AV51" s="65"/>
      <c r="AW51" s="65"/>
      <c r="AX51" s="65"/>
      <c r="AY51" s="65"/>
      <c r="AZ51" s="65"/>
      <c r="BA51" s="65"/>
      <c r="BB51" s="65"/>
      <c r="BC51" s="65"/>
      <c r="BD51" s="65"/>
      <c r="BE51" s="65"/>
      <c r="BF51" s="66"/>
      <c r="BG51" s="35"/>
    </row>
    <row r="52" spans="1:91" s="2" customFormat="1" ht="29.25" customHeight="1">
      <c r="A52" s="35"/>
      <c r="B52" s="36"/>
      <c r="C52" s="337" t="s">
        <v>53</v>
      </c>
      <c r="D52" s="338"/>
      <c r="E52" s="338"/>
      <c r="F52" s="338"/>
      <c r="G52" s="338"/>
      <c r="H52" s="67"/>
      <c r="I52" s="340" t="s">
        <v>54</v>
      </c>
      <c r="J52" s="338"/>
      <c r="K52" s="338"/>
      <c r="L52" s="338"/>
      <c r="M52" s="338"/>
      <c r="N52" s="338"/>
      <c r="O52" s="338"/>
      <c r="P52" s="338"/>
      <c r="Q52" s="338"/>
      <c r="R52" s="338"/>
      <c r="S52" s="338"/>
      <c r="T52" s="338"/>
      <c r="U52" s="338"/>
      <c r="V52" s="338"/>
      <c r="W52" s="338"/>
      <c r="X52" s="338"/>
      <c r="Y52" s="338"/>
      <c r="Z52" s="338"/>
      <c r="AA52" s="338"/>
      <c r="AB52" s="338"/>
      <c r="AC52" s="338"/>
      <c r="AD52" s="338"/>
      <c r="AE52" s="338"/>
      <c r="AF52" s="338"/>
      <c r="AG52" s="339" t="s">
        <v>55</v>
      </c>
      <c r="AH52" s="338"/>
      <c r="AI52" s="338"/>
      <c r="AJ52" s="338"/>
      <c r="AK52" s="338"/>
      <c r="AL52" s="338"/>
      <c r="AM52" s="338"/>
      <c r="AN52" s="340" t="s">
        <v>56</v>
      </c>
      <c r="AO52" s="338"/>
      <c r="AP52" s="338"/>
      <c r="AQ52" s="68" t="s">
        <v>57</v>
      </c>
      <c r="AR52" s="40"/>
      <c r="AS52" s="69" t="s">
        <v>58</v>
      </c>
      <c r="AT52" s="70" t="s">
        <v>59</v>
      </c>
      <c r="AU52" s="70" t="s">
        <v>60</v>
      </c>
      <c r="AV52" s="70" t="s">
        <v>61</v>
      </c>
      <c r="AW52" s="70" t="s">
        <v>62</v>
      </c>
      <c r="AX52" s="70" t="s">
        <v>63</v>
      </c>
      <c r="AY52" s="70" t="s">
        <v>64</v>
      </c>
      <c r="AZ52" s="70" t="s">
        <v>65</v>
      </c>
      <c r="BA52" s="70" t="s">
        <v>66</v>
      </c>
      <c r="BB52" s="70" t="s">
        <v>67</v>
      </c>
      <c r="BC52" s="70" t="s">
        <v>68</v>
      </c>
      <c r="BD52" s="70" t="s">
        <v>69</v>
      </c>
      <c r="BE52" s="70" t="s">
        <v>70</v>
      </c>
      <c r="BF52" s="71" t="s">
        <v>71</v>
      </c>
      <c r="BG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73"/>
      <c r="BF53" s="74"/>
      <c r="BG53" s="35"/>
    </row>
    <row r="54" spans="1:91" s="6" customFormat="1" ht="32.450000000000003" customHeight="1">
      <c r="B54" s="75"/>
      <c r="C54" s="76" t="s">
        <v>72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44">
        <f>ROUND(SUM(AG55:AG59),2)</f>
        <v>0</v>
      </c>
      <c r="AH54" s="344"/>
      <c r="AI54" s="344"/>
      <c r="AJ54" s="344"/>
      <c r="AK54" s="344"/>
      <c r="AL54" s="344"/>
      <c r="AM54" s="344"/>
      <c r="AN54" s="345">
        <f t="shared" ref="AN54:AN59" si="0">SUM(AG54,AV54)</f>
        <v>0</v>
      </c>
      <c r="AO54" s="345"/>
      <c r="AP54" s="345"/>
      <c r="AQ54" s="79" t="s">
        <v>20</v>
      </c>
      <c r="AR54" s="80"/>
      <c r="AS54" s="81">
        <f>ROUND(SUM(AS55:AS59),2)</f>
        <v>0</v>
      </c>
      <c r="AT54" s="82">
        <f>ROUND(SUM(AT55:AT59),2)</f>
        <v>0</v>
      </c>
      <c r="AU54" s="83">
        <f>ROUND(SUM(AU55:AU59),2)</f>
        <v>0</v>
      </c>
      <c r="AV54" s="83">
        <f t="shared" ref="AV54:AV59" si="1">ROUND(SUM(AX54:AY54),2)</f>
        <v>0</v>
      </c>
      <c r="AW54" s="84">
        <f>ROUND(SUM(AW55:AW59),5)</f>
        <v>0</v>
      </c>
      <c r="AX54" s="83">
        <f>ROUND(BB54*L29,2)</f>
        <v>0</v>
      </c>
      <c r="AY54" s="83">
        <f>ROUND(BC54*L30,2)</f>
        <v>0</v>
      </c>
      <c r="AZ54" s="83">
        <f>ROUND(BD54*L29,2)</f>
        <v>0</v>
      </c>
      <c r="BA54" s="83">
        <f>ROUND(BE54*L30,2)</f>
        <v>0</v>
      </c>
      <c r="BB54" s="83">
        <f>ROUND(SUM(BB55:BB59),2)</f>
        <v>0</v>
      </c>
      <c r="BC54" s="83">
        <f>ROUND(SUM(BC55:BC59),2)</f>
        <v>0</v>
      </c>
      <c r="BD54" s="83">
        <f>ROUND(SUM(BD55:BD59),2)</f>
        <v>0</v>
      </c>
      <c r="BE54" s="83">
        <f>ROUND(SUM(BE55:BE59),2)</f>
        <v>0</v>
      </c>
      <c r="BF54" s="85">
        <f>ROUND(SUM(BF55:BF59),2)</f>
        <v>0</v>
      </c>
      <c r="BS54" s="86" t="s">
        <v>73</v>
      </c>
      <c r="BT54" s="86" t="s">
        <v>74</v>
      </c>
      <c r="BU54" s="87" t="s">
        <v>75</v>
      </c>
      <c r="BV54" s="86" t="s">
        <v>76</v>
      </c>
      <c r="BW54" s="86" t="s">
        <v>6</v>
      </c>
      <c r="BX54" s="86" t="s">
        <v>77</v>
      </c>
      <c r="CL54" s="86" t="s">
        <v>20</v>
      </c>
    </row>
    <row r="55" spans="1:91" s="7" customFormat="1" ht="16.5" customHeight="1">
      <c r="A55" s="88" t="s">
        <v>78</v>
      </c>
      <c r="B55" s="89"/>
      <c r="C55" s="90"/>
      <c r="D55" s="341" t="s">
        <v>79</v>
      </c>
      <c r="E55" s="341"/>
      <c r="F55" s="341"/>
      <c r="G55" s="341"/>
      <c r="H55" s="341"/>
      <c r="I55" s="91"/>
      <c r="J55" s="341" t="s">
        <v>80</v>
      </c>
      <c r="K55" s="341"/>
      <c r="L55" s="341"/>
      <c r="M55" s="341"/>
      <c r="N55" s="341"/>
      <c r="O55" s="341"/>
      <c r="P55" s="341"/>
      <c r="Q55" s="341"/>
      <c r="R55" s="341"/>
      <c r="S55" s="341"/>
      <c r="T55" s="341"/>
      <c r="U55" s="341"/>
      <c r="V55" s="341"/>
      <c r="W55" s="341"/>
      <c r="X55" s="341"/>
      <c r="Y55" s="341"/>
      <c r="Z55" s="341"/>
      <c r="AA55" s="341"/>
      <c r="AB55" s="341"/>
      <c r="AC55" s="341"/>
      <c r="AD55" s="341"/>
      <c r="AE55" s="341"/>
      <c r="AF55" s="341"/>
      <c r="AG55" s="342">
        <f>'SO 102 - Komunikace 2'!K32</f>
        <v>0</v>
      </c>
      <c r="AH55" s="343"/>
      <c r="AI55" s="343"/>
      <c r="AJ55" s="343"/>
      <c r="AK55" s="343"/>
      <c r="AL55" s="343"/>
      <c r="AM55" s="343"/>
      <c r="AN55" s="342">
        <f t="shared" si="0"/>
        <v>0</v>
      </c>
      <c r="AO55" s="343"/>
      <c r="AP55" s="343"/>
      <c r="AQ55" s="92" t="s">
        <v>81</v>
      </c>
      <c r="AR55" s="93"/>
      <c r="AS55" s="94">
        <f>'SO 102 - Komunikace 2'!K30</f>
        <v>0</v>
      </c>
      <c r="AT55" s="95">
        <f>'SO 102 - Komunikace 2'!K31</f>
        <v>0</v>
      </c>
      <c r="AU55" s="95">
        <v>0</v>
      </c>
      <c r="AV55" s="95">
        <f t="shared" si="1"/>
        <v>0</v>
      </c>
      <c r="AW55" s="96">
        <f>'SO 102 - Komunikace 2'!T91</f>
        <v>0</v>
      </c>
      <c r="AX55" s="95">
        <f>'SO 102 - Komunikace 2'!K35</f>
        <v>0</v>
      </c>
      <c r="AY55" s="95">
        <f>'SO 102 - Komunikace 2'!K36</f>
        <v>0</v>
      </c>
      <c r="AZ55" s="95">
        <f>'SO 102 - Komunikace 2'!K37</f>
        <v>0</v>
      </c>
      <c r="BA55" s="95">
        <f>'SO 102 - Komunikace 2'!K38</f>
        <v>0</v>
      </c>
      <c r="BB55" s="95">
        <f>'SO 102 - Komunikace 2'!F35</f>
        <v>0</v>
      </c>
      <c r="BC55" s="95">
        <f>'SO 102 - Komunikace 2'!F36</f>
        <v>0</v>
      </c>
      <c r="BD55" s="95">
        <f>'SO 102 - Komunikace 2'!F37</f>
        <v>0</v>
      </c>
      <c r="BE55" s="95">
        <f>'SO 102 - Komunikace 2'!F38</f>
        <v>0</v>
      </c>
      <c r="BF55" s="97">
        <f>'SO 102 - Komunikace 2'!F39</f>
        <v>0</v>
      </c>
      <c r="BT55" s="98" t="s">
        <v>82</v>
      </c>
      <c r="BV55" s="98" t="s">
        <v>76</v>
      </c>
      <c r="BW55" s="98" t="s">
        <v>83</v>
      </c>
      <c r="BX55" s="98" t="s">
        <v>6</v>
      </c>
      <c r="CL55" s="98" t="s">
        <v>20</v>
      </c>
      <c r="CM55" s="98" t="s">
        <v>84</v>
      </c>
    </row>
    <row r="56" spans="1:91" s="7" customFormat="1" ht="50.25" customHeight="1">
      <c r="A56" s="88" t="s">
        <v>78</v>
      </c>
      <c r="B56" s="89"/>
      <c r="C56" s="90"/>
      <c r="D56" s="341" t="s">
        <v>85</v>
      </c>
      <c r="E56" s="341"/>
      <c r="F56" s="341"/>
      <c r="G56" s="341"/>
      <c r="H56" s="341"/>
      <c r="I56" s="91"/>
      <c r="J56" s="341" t="s">
        <v>86</v>
      </c>
      <c r="K56" s="341"/>
      <c r="L56" s="341"/>
      <c r="M56" s="341"/>
      <c r="N56" s="341"/>
      <c r="O56" s="341"/>
      <c r="P56" s="341"/>
      <c r="Q56" s="341"/>
      <c r="R56" s="341"/>
      <c r="S56" s="341"/>
      <c r="T56" s="341"/>
      <c r="U56" s="341"/>
      <c r="V56" s="341"/>
      <c r="W56" s="341"/>
      <c r="X56" s="341"/>
      <c r="Y56" s="341"/>
      <c r="Z56" s="341"/>
      <c r="AA56" s="341"/>
      <c r="AB56" s="341"/>
      <c r="AC56" s="341"/>
      <c r="AD56" s="341"/>
      <c r="AE56" s="341"/>
      <c r="AF56" s="341"/>
      <c r="AG56" s="342">
        <f>'SO 102 - komunikace - san...'!K32</f>
        <v>0</v>
      </c>
      <c r="AH56" s="343"/>
      <c r="AI56" s="343"/>
      <c r="AJ56" s="343"/>
      <c r="AK56" s="343"/>
      <c r="AL56" s="343"/>
      <c r="AM56" s="343"/>
      <c r="AN56" s="342">
        <f t="shared" si="0"/>
        <v>0</v>
      </c>
      <c r="AO56" s="343"/>
      <c r="AP56" s="343"/>
      <c r="AQ56" s="92" t="s">
        <v>81</v>
      </c>
      <c r="AR56" s="93"/>
      <c r="AS56" s="94">
        <f>'SO 102 - komunikace - san...'!K30</f>
        <v>0</v>
      </c>
      <c r="AT56" s="95">
        <f>'SO 102 - komunikace - san...'!K31</f>
        <v>0</v>
      </c>
      <c r="AU56" s="95">
        <v>0</v>
      </c>
      <c r="AV56" s="95">
        <f t="shared" si="1"/>
        <v>0</v>
      </c>
      <c r="AW56" s="96">
        <f>'SO 102 - komunikace - san...'!T85</f>
        <v>0</v>
      </c>
      <c r="AX56" s="95">
        <f>'SO 102 - komunikace - san...'!K35</f>
        <v>0</v>
      </c>
      <c r="AY56" s="95">
        <f>'SO 102 - komunikace - san...'!K36</f>
        <v>0</v>
      </c>
      <c r="AZ56" s="95">
        <f>'SO 102 - komunikace - san...'!K37</f>
        <v>0</v>
      </c>
      <c r="BA56" s="95">
        <f>'SO 102 - komunikace - san...'!K38</f>
        <v>0</v>
      </c>
      <c r="BB56" s="95">
        <f>'SO 102 - komunikace - san...'!F35</f>
        <v>0</v>
      </c>
      <c r="BC56" s="95">
        <f>'SO 102 - komunikace - san...'!F36</f>
        <v>0</v>
      </c>
      <c r="BD56" s="95">
        <f>'SO 102 - komunikace - san...'!F37</f>
        <v>0</v>
      </c>
      <c r="BE56" s="95">
        <f>'SO 102 - komunikace - san...'!F38</f>
        <v>0</v>
      </c>
      <c r="BF56" s="97">
        <f>'SO 102 - komunikace - san...'!F39</f>
        <v>0</v>
      </c>
      <c r="BT56" s="98" t="s">
        <v>82</v>
      </c>
      <c r="BV56" s="98" t="s">
        <v>76</v>
      </c>
      <c r="BW56" s="98" t="s">
        <v>87</v>
      </c>
      <c r="BX56" s="98" t="s">
        <v>6</v>
      </c>
      <c r="CL56" s="98" t="s">
        <v>20</v>
      </c>
      <c r="CM56" s="98" t="s">
        <v>84</v>
      </c>
    </row>
    <row r="57" spans="1:91" s="7" customFormat="1" ht="16.5" customHeight="1">
      <c r="A57" s="88" t="s">
        <v>78</v>
      </c>
      <c r="B57" s="89"/>
      <c r="C57" s="90"/>
      <c r="D57" s="341" t="s">
        <v>88</v>
      </c>
      <c r="E57" s="341"/>
      <c r="F57" s="341"/>
      <c r="G57" s="341"/>
      <c r="H57" s="341"/>
      <c r="I57" s="91"/>
      <c r="J57" s="341" t="s">
        <v>89</v>
      </c>
      <c r="K57" s="341"/>
      <c r="L57" s="341"/>
      <c r="M57" s="341"/>
      <c r="N57" s="341"/>
      <c r="O57" s="341"/>
      <c r="P57" s="341"/>
      <c r="Q57" s="341"/>
      <c r="R57" s="341"/>
      <c r="S57" s="341"/>
      <c r="T57" s="341"/>
      <c r="U57" s="341"/>
      <c r="V57" s="341"/>
      <c r="W57" s="341"/>
      <c r="X57" s="341"/>
      <c r="Y57" s="341"/>
      <c r="Z57" s="341"/>
      <c r="AA57" s="341"/>
      <c r="AB57" s="341"/>
      <c r="AC57" s="341"/>
      <c r="AD57" s="341"/>
      <c r="AE57" s="341"/>
      <c r="AF57" s="341"/>
      <c r="AG57" s="342">
        <f>'SO 103 - Komunikace 3'!K32</f>
        <v>0</v>
      </c>
      <c r="AH57" s="343"/>
      <c r="AI57" s="343"/>
      <c r="AJ57" s="343"/>
      <c r="AK57" s="343"/>
      <c r="AL57" s="343"/>
      <c r="AM57" s="343"/>
      <c r="AN57" s="342">
        <f t="shared" si="0"/>
        <v>0</v>
      </c>
      <c r="AO57" s="343"/>
      <c r="AP57" s="343"/>
      <c r="AQ57" s="92" t="s">
        <v>81</v>
      </c>
      <c r="AR57" s="93"/>
      <c r="AS57" s="94">
        <f>'SO 103 - Komunikace 3'!K30</f>
        <v>0</v>
      </c>
      <c r="AT57" s="95">
        <f>'SO 103 - Komunikace 3'!K31</f>
        <v>0</v>
      </c>
      <c r="AU57" s="95">
        <v>0</v>
      </c>
      <c r="AV57" s="95">
        <f t="shared" si="1"/>
        <v>0</v>
      </c>
      <c r="AW57" s="96">
        <f>'SO 103 - Komunikace 3'!T91</f>
        <v>0</v>
      </c>
      <c r="AX57" s="95">
        <f>'SO 103 - Komunikace 3'!K35</f>
        <v>0</v>
      </c>
      <c r="AY57" s="95">
        <f>'SO 103 - Komunikace 3'!K36</f>
        <v>0</v>
      </c>
      <c r="AZ57" s="95">
        <f>'SO 103 - Komunikace 3'!K37</f>
        <v>0</v>
      </c>
      <c r="BA57" s="95">
        <f>'SO 103 - Komunikace 3'!K38</f>
        <v>0</v>
      </c>
      <c r="BB57" s="95">
        <f>'SO 103 - Komunikace 3'!F35</f>
        <v>0</v>
      </c>
      <c r="BC57" s="95">
        <f>'SO 103 - Komunikace 3'!F36</f>
        <v>0</v>
      </c>
      <c r="BD57" s="95">
        <f>'SO 103 - Komunikace 3'!F37</f>
        <v>0</v>
      </c>
      <c r="BE57" s="95">
        <f>'SO 103 - Komunikace 3'!F38</f>
        <v>0</v>
      </c>
      <c r="BF57" s="97">
        <f>'SO 103 - Komunikace 3'!F39</f>
        <v>0</v>
      </c>
      <c r="BT57" s="98" t="s">
        <v>82</v>
      </c>
      <c r="BV57" s="98" t="s">
        <v>76</v>
      </c>
      <c r="BW57" s="98" t="s">
        <v>90</v>
      </c>
      <c r="BX57" s="98" t="s">
        <v>6</v>
      </c>
      <c r="CL57" s="98" t="s">
        <v>20</v>
      </c>
      <c r="CM57" s="98" t="s">
        <v>84</v>
      </c>
    </row>
    <row r="58" spans="1:91" s="7" customFormat="1" ht="16.5" customHeight="1">
      <c r="A58" s="88" t="s">
        <v>78</v>
      </c>
      <c r="B58" s="89"/>
      <c r="C58" s="90"/>
      <c r="D58" s="341" t="s">
        <v>91</v>
      </c>
      <c r="E58" s="341"/>
      <c r="F58" s="341"/>
      <c r="G58" s="341"/>
      <c r="H58" s="341"/>
      <c r="I58" s="91"/>
      <c r="J58" s="341" t="s">
        <v>92</v>
      </c>
      <c r="K58" s="341"/>
      <c r="L58" s="341"/>
      <c r="M58" s="341"/>
      <c r="N58" s="341"/>
      <c r="O58" s="341"/>
      <c r="P58" s="341"/>
      <c r="Q58" s="341"/>
      <c r="R58" s="341"/>
      <c r="S58" s="341"/>
      <c r="T58" s="341"/>
      <c r="U58" s="341"/>
      <c r="V58" s="341"/>
      <c r="W58" s="341"/>
      <c r="X58" s="341"/>
      <c r="Y58" s="341"/>
      <c r="Z58" s="341"/>
      <c r="AA58" s="341"/>
      <c r="AB58" s="341"/>
      <c r="AC58" s="341"/>
      <c r="AD58" s="341"/>
      <c r="AE58" s="341"/>
      <c r="AF58" s="341"/>
      <c r="AG58" s="342">
        <f>'SO 104 - Ostatní úpravy'!K32</f>
        <v>0</v>
      </c>
      <c r="AH58" s="343"/>
      <c r="AI58" s="343"/>
      <c r="AJ58" s="343"/>
      <c r="AK58" s="343"/>
      <c r="AL58" s="343"/>
      <c r="AM58" s="343"/>
      <c r="AN58" s="342">
        <f t="shared" si="0"/>
        <v>0</v>
      </c>
      <c r="AO58" s="343"/>
      <c r="AP58" s="343"/>
      <c r="AQ58" s="92" t="s">
        <v>81</v>
      </c>
      <c r="AR58" s="93"/>
      <c r="AS58" s="94">
        <f>'SO 104 - Ostatní úpravy'!K30</f>
        <v>0</v>
      </c>
      <c r="AT58" s="95">
        <f>'SO 104 - Ostatní úpravy'!K31</f>
        <v>0</v>
      </c>
      <c r="AU58" s="95">
        <v>0</v>
      </c>
      <c r="AV58" s="95">
        <f t="shared" si="1"/>
        <v>0</v>
      </c>
      <c r="AW58" s="96">
        <f>'SO 104 - Ostatní úpravy'!T89</f>
        <v>0</v>
      </c>
      <c r="AX58" s="95">
        <f>'SO 104 - Ostatní úpravy'!K35</f>
        <v>0</v>
      </c>
      <c r="AY58" s="95">
        <f>'SO 104 - Ostatní úpravy'!K36</f>
        <v>0</v>
      </c>
      <c r="AZ58" s="95">
        <f>'SO 104 - Ostatní úpravy'!K37</f>
        <v>0</v>
      </c>
      <c r="BA58" s="95">
        <f>'SO 104 - Ostatní úpravy'!K38</f>
        <v>0</v>
      </c>
      <c r="BB58" s="95">
        <f>'SO 104 - Ostatní úpravy'!F35</f>
        <v>0</v>
      </c>
      <c r="BC58" s="95">
        <f>'SO 104 - Ostatní úpravy'!F36</f>
        <v>0</v>
      </c>
      <c r="BD58" s="95">
        <f>'SO 104 - Ostatní úpravy'!F37</f>
        <v>0</v>
      </c>
      <c r="BE58" s="95">
        <f>'SO 104 - Ostatní úpravy'!F38</f>
        <v>0</v>
      </c>
      <c r="BF58" s="97">
        <f>'SO 104 - Ostatní úpravy'!F39</f>
        <v>0</v>
      </c>
      <c r="BT58" s="98" t="s">
        <v>82</v>
      </c>
      <c r="BV58" s="98" t="s">
        <v>76</v>
      </c>
      <c r="BW58" s="98" t="s">
        <v>93</v>
      </c>
      <c r="BX58" s="98" t="s">
        <v>6</v>
      </c>
      <c r="CL58" s="98" t="s">
        <v>20</v>
      </c>
      <c r="CM58" s="98" t="s">
        <v>84</v>
      </c>
    </row>
    <row r="59" spans="1:91" s="7" customFormat="1" ht="16.5" customHeight="1">
      <c r="A59" s="88" t="s">
        <v>78</v>
      </c>
      <c r="B59" s="89"/>
      <c r="C59" s="90"/>
      <c r="D59" s="341" t="s">
        <v>94</v>
      </c>
      <c r="E59" s="341"/>
      <c r="F59" s="341"/>
      <c r="G59" s="341"/>
      <c r="H59" s="341"/>
      <c r="I59" s="91"/>
      <c r="J59" s="341" t="s">
        <v>95</v>
      </c>
      <c r="K59" s="341"/>
      <c r="L59" s="341"/>
      <c r="M59" s="341"/>
      <c r="N59" s="341"/>
      <c r="O59" s="341"/>
      <c r="P59" s="341"/>
      <c r="Q59" s="341"/>
      <c r="R59" s="341"/>
      <c r="S59" s="341"/>
      <c r="T59" s="341"/>
      <c r="U59" s="341"/>
      <c r="V59" s="341"/>
      <c r="W59" s="341"/>
      <c r="X59" s="341"/>
      <c r="Y59" s="341"/>
      <c r="Z59" s="341"/>
      <c r="AA59" s="341"/>
      <c r="AB59" s="341"/>
      <c r="AC59" s="341"/>
      <c r="AD59" s="341"/>
      <c r="AE59" s="341"/>
      <c r="AF59" s="341"/>
      <c r="AG59" s="342">
        <f>'VRN - Vedlejší rozpočtové...'!K32</f>
        <v>0</v>
      </c>
      <c r="AH59" s="343"/>
      <c r="AI59" s="343"/>
      <c r="AJ59" s="343"/>
      <c r="AK59" s="343"/>
      <c r="AL59" s="343"/>
      <c r="AM59" s="343"/>
      <c r="AN59" s="342">
        <f t="shared" si="0"/>
        <v>0</v>
      </c>
      <c r="AO59" s="343"/>
      <c r="AP59" s="343"/>
      <c r="AQ59" s="92" t="s">
        <v>81</v>
      </c>
      <c r="AR59" s="93"/>
      <c r="AS59" s="99">
        <f>'VRN - Vedlejší rozpočtové...'!K30</f>
        <v>0</v>
      </c>
      <c r="AT59" s="100">
        <f>'VRN - Vedlejší rozpočtové...'!K31</f>
        <v>0</v>
      </c>
      <c r="AU59" s="100">
        <v>0</v>
      </c>
      <c r="AV59" s="100">
        <f t="shared" si="1"/>
        <v>0</v>
      </c>
      <c r="AW59" s="101">
        <f>'VRN - Vedlejší rozpočtové...'!T83</f>
        <v>0</v>
      </c>
      <c r="AX59" s="100">
        <f>'VRN - Vedlejší rozpočtové...'!K35</f>
        <v>0</v>
      </c>
      <c r="AY59" s="100">
        <f>'VRN - Vedlejší rozpočtové...'!K36</f>
        <v>0</v>
      </c>
      <c r="AZ59" s="100">
        <f>'VRN - Vedlejší rozpočtové...'!K37</f>
        <v>0</v>
      </c>
      <c r="BA59" s="100">
        <f>'VRN - Vedlejší rozpočtové...'!K38</f>
        <v>0</v>
      </c>
      <c r="BB59" s="100">
        <f>'VRN - Vedlejší rozpočtové...'!F35</f>
        <v>0</v>
      </c>
      <c r="BC59" s="100">
        <f>'VRN - Vedlejší rozpočtové...'!F36</f>
        <v>0</v>
      </c>
      <c r="BD59" s="100">
        <f>'VRN - Vedlejší rozpočtové...'!F37</f>
        <v>0</v>
      </c>
      <c r="BE59" s="100">
        <f>'VRN - Vedlejší rozpočtové...'!F38</f>
        <v>0</v>
      </c>
      <c r="BF59" s="102">
        <f>'VRN - Vedlejší rozpočtové...'!F39</f>
        <v>0</v>
      </c>
      <c r="BT59" s="98" t="s">
        <v>82</v>
      </c>
      <c r="BV59" s="98" t="s">
        <v>76</v>
      </c>
      <c r="BW59" s="98" t="s">
        <v>96</v>
      </c>
      <c r="BX59" s="98" t="s">
        <v>6</v>
      </c>
      <c r="CL59" s="98" t="s">
        <v>20</v>
      </c>
      <c r="CM59" s="98" t="s">
        <v>84</v>
      </c>
    </row>
    <row r="60" spans="1:91" s="2" customFormat="1" ht="30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40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</row>
    <row r="61" spans="1:91" s="2" customFormat="1" ht="6.95" customHeight="1">
      <c r="A61" s="35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0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</row>
  </sheetData>
  <sheetProtection algorithmName="SHA-512" hashValue="0BHwLB+9DhL577APjBaUBkhok1qXkxyk9EqDHFHmHgLC/eumf04p3kn1Qfpma2ffXqfspKYlZfQ7CbOvSqtJag==" saltValue="yrl2MFHxTwmSX2Ri60iXcF2IZRozc8wunTa5bibIWlWHiJrme5Y7k4ok/JhRvVcOzq9BLvuzResgxMEdVSa4jQ==" spinCount="100000" sheet="1" objects="1" scenarios="1" formatColumns="0" formatRows="0"/>
  <mergeCells count="58">
    <mergeCell ref="AR2:BG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 102 - Komunikace 2'!C2" display="/"/>
    <hyperlink ref="A56" location="'SO 102 - komunikace - san...'!C2" display="/"/>
    <hyperlink ref="A57" location="'SO 103 - Komunikace 3'!C2" display="/"/>
    <hyperlink ref="A58" location="'SO 104 - Ostatní úpravy'!C2" display="/"/>
    <hyperlink ref="A59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365"/>
      <c r="N2" s="365"/>
      <c r="O2" s="365"/>
      <c r="P2" s="365"/>
      <c r="Q2" s="365"/>
      <c r="R2" s="365"/>
      <c r="S2" s="365"/>
      <c r="T2" s="365"/>
      <c r="U2" s="365"/>
      <c r="V2" s="365"/>
      <c r="W2" s="365"/>
      <c r="X2" s="365"/>
      <c r="Y2" s="365"/>
      <c r="Z2" s="365"/>
      <c r="AT2" s="18" t="s">
        <v>83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21"/>
      <c r="AT3" s="18" t="s">
        <v>84</v>
      </c>
    </row>
    <row r="4" spans="1:46" s="1" customFormat="1" ht="24.95" customHeight="1">
      <c r="B4" s="21"/>
      <c r="D4" s="105" t="s">
        <v>97</v>
      </c>
      <c r="M4" s="21"/>
      <c r="N4" s="106" t="s">
        <v>11</v>
      </c>
      <c r="AT4" s="18" t="s">
        <v>4</v>
      </c>
    </row>
    <row r="5" spans="1:46" s="1" customFormat="1" ht="6.95" customHeight="1">
      <c r="B5" s="21"/>
      <c r="M5" s="21"/>
    </row>
    <row r="6" spans="1:46" s="1" customFormat="1" ht="12" customHeight="1">
      <c r="B6" s="21"/>
      <c r="D6" s="107" t="s">
        <v>17</v>
      </c>
      <c r="M6" s="21"/>
    </row>
    <row r="7" spans="1:46" s="1" customFormat="1" ht="16.5" customHeight="1">
      <c r="B7" s="21"/>
      <c r="E7" s="366" t="str">
        <f>'Rekapitulace stavby'!K6</f>
        <v>18-16 - III-18035 Dnešice - oprava</v>
      </c>
      <c r="F7" s="367"/>
      <c r="G7" s="367"/>
      <c r="H7" s="367"/>
      <c r="M7" s="21"/>
    </row>
    <row r="8" spans="1:46" s="2" customFormat="1" ht="12" customHeight="1">
      <c r="A8" s="35"/>
      <c r="B8" s="40"/>
      <c r="C8" s="35"/>
      <c r="D8" s="107" t="s">
        <v>98</v>
      </c>
      <c r="E8" s="35"/>
      <c r="F8" s="35"/>
      <c r="G8" s="35"/>
      <c r="H8" s="35"/>
      <c r="I8" s="35"/>
      <c r="J8" s="35"/>
      <c r="K8" s="35"/>
      <c r="L8" s="35"/>
      <c r="M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8" t="s">
        <v>99</v>
      </c>
      <c r="F9" s="369"/>
      <c r="G9" s="369"/>
      <c r="H9" s="369"/>
      <c r="I9" s="35"/>
      <c r="J9" s="35"/>
      <c r="K9" s="35"/>
      <c r="L9" s="35"/>
      <c r="M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7" t="s">
        <v>19</v>
      </c>
      <c r="E11" s="35"/>
      <c r="F11" s="109" t="s">
        <v>20</v>
      </c>
      <c r="G11" s="35"/>
      <c r="H11" s="35"/>
      <c r="I11" s="107" t="s">
        <v>21</v>
      </c>
      <c r="J11" s="109" t="s">
        <v>20</v>
      </c>
      <c r="K11" s="35"/>
      <c r="L11" s="35"/>
      <c r="M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7" t="s">
        <v>22</v>
      </c>
      <c r="E12" s="35"/>
      <c r="F12" s="109" t="s">
        <v>23</v>
      </c>
      <c r="G12" s="35"/>
      <c r="H12" s="35"/>
      <c r="I12" s="107" t="s">
        <v>24</v>
      </c>
      <c r="J12" s="110" t="str">
        <f>'Rekapitulace stavby'!AN8</f>
        <v>31.8.2021</v>
      </c>
      <c r="K12" s="35"/>
      <c r="L12" s="35"/>
      <c r="M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7" t="s">
        <v>26</v>
      </c>
      <c r="E14" s="35"/>
      <c r="F14" s="35"/>
      <c r="G14" s="35"/>
      <c r="H14" s="35"/>
      <c r="I14" s="107" t="s">
        <v>27</v>
      </c>
      <c r="J14" s="109" t="s">
        <v>28</v>
      </c>
      <c r="K14" s="35"/>
      <c r="L14" s="35"/>
      <c r="M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9" t="s">
        <v>100</v>
      </c>
      <c r="F15" s="35"/>
      <c r="G15" s="35"/>
      <c r="H15" s="35"/>
      <c r="I15" s="107" t="s">
        <v>30</v>
      </c>
      <c r="J15" s="109" t="s">
        <v>20</v>
      </c>
      <c r="K15" s="35"/>
      <c r="L15" s="35"/>
      <c r="M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31</v>
      </c>
      <c r="E17" s="35"/>
      <c r="F17" s="35"/>
      <c r="G17" s="35"/>
      <c r="H17" s="35"/>
      <c r="I17" s="107" t="s">
        <v>27</v>
      </c>
      <c r="J17" s="31" t="str">
        <f>'Rekapitulace stavby'!AN13</f>
        <v>Vyplň údaj</v>
      </c>
      <c r="K17" s="35"/>
      <c r="L17" s="35"/>
      <c r="M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0" t="str">
        <f>'Rekapitulace stavby'!E14</f>
        <v>Vyplň údaj</v>
      </c>
      <c r="F18" s="371"/>
      <c r="G18" s="371"/>
      <c r="H18" s="371"/>
      <c r="I18" s="107" t="s">
        <v>30</v>
      </c>
      <c r="J18" s="31" t="str">
        <f>'Rekapitulace stavby'!AN14</f>
        <v>Vyplň údaj</v>
      </c>
      <c r="K18" s="35"/>
      <c r="L18" s="35"/>
      <c r="M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33</v>
      </c>
      <c r="E20" s="35"/>
      <c r="F20" s="35"/>
      <c r="G20" s="35"/>
      <c r="H20" s="35"/>
      <c r="I20" s="107" t="s">
        <v>27</v>
      </c>
      <c r="J20" s="109" t="str">
        <f>IF('Rekapitulace stavby'!AN16="","",'Rekapitulace stavby'!AN16)</f>
        <v/>
      </c>
      <c r="K20" s="35"/>
      <c r="L20" s="35"/>
      <c r="M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tr">
        <f>IF('Rekapitulace stavby'!E17="","",'Rekapitulace stavby'!E17)</f>
        <v xml:space="preserve"> </v>
      </c>
      <c r="F21" s="35"/>
      <c r="G21" s="35"/>
      <c r="H21" s="35"/>
      <c r="I21" s="107" t="s">
        <v>30</v>
      </c>
      <c r="J21" s="109" t="str">
        <f>IF('Rekapitulace stavby'!AN17="","",'Rekapitulace stavby'!AN17)</f>
        <v/>
      </c>
      <c r="K21" s="35"/>
      <c r="L21" s="35"/>
      <c r="M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35</v>
      </c>
      <c r="E23" s="35"/>
      <c r="F23" s="35"/>
      <c r="G23" s="35"/>
      <c r="H23" s="35"/>
      <c r="I23" s="107" t="s">
        <v>27</v>
      </c>
      <c r="J23" s="109" t="str">
        <f>IF('Rekapitulace stavby'!AN19="","",'Rekapitulace stavby'!AN19)</f>
        <v/>
      </c>
      <c r="K23" s="35"/>
      <c r="L23" s="35"/>
      <c r="M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tr">
        <f>IF('Rekapitulace stavby'!E20="","",'Rekapitulace stavby'!E20)</f>
        <v xml:space="preserve"> </v>
      </c>
      <c r="F24" s="35"/>
      <c r="G24" s="35"/>
      <c r="H24" s="35"/>
      <c r="I24" s="107" t="s">
        <v>30</v>
      </c>
      <c r="J24" s="109" t="str">
        <f>IF('Rekapitulace stavby'!AN20="","",'Rekapitulace stavby'!AN20)</f>
        <v/>
      </c>
      <c r="K24" s="35"/>
      <c r="L24" s="35"/>
      <c r="M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36</v>
      </c>
      <c r="E26" s="35"/>
      <c r="F26" s="35"/>
      <c r="G26" s="35"/>
      <c r="H26" s="35"/>
      <c r="I26" s="35"/>
      <c r="J26" s="35"/>
      <c r="K26" s="35"/>
      <c r="L26" s="35"/>
      <c r="M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1"/>
      <c r="B27" s="112"/>
      <c r="C27" s="111"/>
      <c r="D27" s="111"/>
      <c r="E27" s="372" t="s">
        <v>20</v>
      </c>
      <c r="F27" s="372"/>
      <c r="G27" s="372"/>
      <c r="H27" s="372"/>
      <c r="I27" s="111"/>
      <c r="J27" s="111"/>
      <c r="K27" s="111"/>
      <c r="L27" s="111"/>
      <c r="M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14"/>
      <c r="M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.75">
      <c r="A30" s="35"/>
      <c r="B30" s="40"/>
      <c r="C30" s="35"/>
      <c r="D30" s="35"/>
      <c r="E30" s="107" t="s">
        <v>101</v>
      </c>
      <c r="F30" s="35"/>
      <c r="G30" s="35"/>
      <c r="H30" s="35"/>
      <c r="I30" s="35"/>
      <c r="J30" s="35"/>
      <c r="K30" s="115">
        <f>I61</f>
        <v>0</v>
      </c>
      <c r="L30" s="35"/>
      <c r="M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12.75">
      <c r="A31" s="35"/>
      <c r="B31" s="40"/>
      <c r="C31" s="35"/>
      <c r="D31" s="35"/>
      <c r="E31" s="107" t="s">
        <v>102</v>
      </c>
      <c r="F31" s="35"/>
      <c r="G31" s="35"/>
      <c r="H31" s="35"/>
      <c r="I31" s="35"/>
      <c r="J31" s="35"/>
      <c r="K31" s="115">
        <f>J61</f>
        <v>0</v>
      </c>
      <c r="L31" s="35"/>
      <c r="M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16" t="s">
        <v>38</v>
      </c>
      <c r="E32" s="35"/>
      <c r="F32" s="35"/>
      <c r="G32" s="35"/>
      <c r="H32" s="35"/>
      <c r="I32" s="35"/>
      <c r="J32" s="35"/>
      <c r="K32" s="117">
        <f>ROUND(K91, 2)</f>
        <v>0</v>
      </c>
      <c r="L32" s="35"/>
      <c r="M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4"/>
      <c r="E33" s="114"/>
      <c r="F33" s="114"/>
      <c r="G33" s="114"/>
      <c r="H33" s="114"/>
      <c r="I33" s="114"/>
      <c r="J33" s="114"/>
      <c r="K33" s="114"/>
      <c r="L33" s="114"/>
      <c r="M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18" t="s">
        <v>40</v>
      </c>
      <c r="G34" s="35"/>
      <c r="H34" s="35"/>
      <c r="I34" s="118" t="s">
        <v>39</v>
      </c>
      <c r="J34" s="35"/>
      <c r="K34" s="118" t="s">
        <v>41</v>
      </c>
      <c r="L34" s="35"/>
      <c r="M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19" t="s">
        <v>42</v>
      </c>
      <c r="E35" s="107" t="s">
        <v>43</v>
      </c>
      <c r="F35" s="115">
        <f>ROUND((SUM(BE91:BE244)),  2)</f>
        <v>0</v>
      </c>
      <c r="G35" s="35"/>
      <c r="H35" s="35"/>
      <c r="I35" s="120">
        <v>0.21</v>
      </c>
      <c r="J35" s="35"/>
      <c r="K35" s="115">
        <f>ROUND(((SUM(BE91:BE244))*I35),  2)</f>
        <v>0</v>
      </c>
      <c r="L35" s="35"/>
      <c r="M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07" t="s">
        <v>44</v>
      </c>
      <c r="F36" s="115">
        <f>ROUND((SUM(BF91:BF244)),  2)</f>
        <v>0</v>
      </c>
      <c r="G36" s="35"/>
      <c r="H36" s="35"/>
      <c r="I36" s="120">
        <v>0.15</v>
      </c>
      <c r="J36" s="35"/>
      <c r="K36" s="115">
        <f>ROUND(((SUM(BF91:BF244))*I36),  2)</f>
        <v>0</v>
      </c>
      <c r="L36" s="35"/>
      <c r="M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7" t="s">
        <v>45</v>
      </c>
      <c r="F37" s="115">
        <f>ROUND((SUM(BG91:BG244)),  2)</f>
        <v>0</v>
      </c>
      <c r="G37" s="35"/>
      <c r="H37" s="35"/>
      <c r="I37" s="120">
        <v>0.21</v>
      </c>
      <c r="J37" s="35"/>
      <c r="K37" s="115">
        <f>0</f>
        <v>0</v>
      </c>
      <c r="L37" s="35"/>
      <c r="M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07" t="s">
        <v>46</v>
      </c>
      <c r="F38" s="115">
        <f>ROUND((SUM(BH91:BH244)),  2)</f>
        <v>0</v>
      </c>
      <c r="G38" s="35"/>
      <c r="H38" s="35"/>
      <c r="I38" s="120">
        <v>0.15</v>
      </c>
      <c r="J38" s="35"/>
      <c r="K38" s="115">
        <f>0</f>
        <v>0</v>
      </c>
      <c r="L38" s="35"/>
      <c r="M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07" t="s">
        <v>47</v>
      </c>
      <c r="F39" s="115">
        <f>ROUND((SUM(BI91:BI244)),  2)</f>
        <v>0</v>
      </c>
      <c r="G39" s="35"/>
      <c r="H39" s="35"/>
      <c r="I39" s="120">
        <v>0</v>
      </c>
      <c r="J39" s="35"/>
      <c r="K39" s="115">
        <f>0</f>
        <v>0</v>
      </c>
      <c r="L39" s="35"/>
      <c r="M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1"/>
      <c r="D41" s="122" t="s">
        <v>48</v>
      </c>
      <c r="E41" s="123"/>
      <c r="F41" s="123"/>
      <c r="G41" s="124" t="s">
        <v>49</v>
      </c>
      <c r="H41" s="125" t="s">
        <v>50</v>
      </c>
      <c r="I41" s="123"/>
      <c r="J41" s="123"/>
      <c r="K41" s="126">
        <f>SUM(K32:K39)</f>
        <v>0</v>
      </c>
      <c r="L41" s="127"/>
      <c r="M41" s="108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28"/>
      <c r="C42" s="129"/>
      <c r="D42" s="129"/>
      <c r="E42" s="129"/>
      <c r="F42" s="129"/>
      <c r="G42" s="129"/>
      <c r="H42" s="129"/>
      <c r="I42" s="129"/>
      <c r="J42" s="129"/>
      <c r="K42" s="129"/>
      <c r="L42" s="129"/>
      <c r="M42" s="108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0"/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103</v>
      </c>
      <c r="D47" s="37"/>
      <c r="E47" s="37"/>
      <c r="F47" s="37"/>
      <c r="G47" s="37"/>
      <c r="H47" s="37"/>
      <c r="I47" s="37"/>
      <c r="J47" s="37"/>
      <c r="K47" s="37"/>
      <c r="L47" s="37"/>
      <c r="M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17</v>
      </c>
      <c r="D49" s="37"/>
      <c r="E49" s="37"/>
      <c r="F49" s="37"/>
      <c r="G49" s="37"/>
      <c r="H49" s="37"/>
      <c r="I49" s="37"/>
      <c r="J49" s="37"/>
      <c r="K49" s="37"/>
      <c r="L49" s="37"/>
      <c r="M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3" t="str">
        <f>E7</f>
        <v>18-16 - III-18035 Dnešice - oprava</v>
      </c>
      <c r="F50" s="374"/>
      <c r="G50" s="374"/>
      <c r="H50" s="374"/>
      <c r="I50" s="37"/>
      <c r="J50" s="37"/>
      <c r="K50" s="37"/>
      <c r="L50" s="37"/>
      <c r="M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12" customHeight="1">
      <c r="A51" s="35"/>
      <c r="B51" s="36"/>
      <c r="C51" s="30" t="s">
        <v>98</v>
      </c>
      <c r="D51" s="37"/>
      <c r="E51" s="37"/>
      <c r="F51" s="37"/>
      <c r="G51" s="37"/>
      <c r="H51" s="37"/>
      <c r="I51" s="37"/>
      <c r="J51" s="37"/>
      <c r="K51" s="37"/>
      <c r="L51" s="37"/>
      <c r="M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6.5" customHeight="1">
      <c r="A52" s="35"/>
      <c r="B52" s="36"/>
      <c r="C52" s="37"/>
      <c r="D52" s="37"/>
      <c r="E52" s="326" t="str">
        <f>E9</f>
        <v>SO 102 - Komunikace 2</v>
      </c>
      <c r="F52" s="375"/>
      <c r="G52" s="375"/>
      <c r="H52" s="375"/>
      <c r="I52" s="37"/>
      <c r="J52" s="37"/>
      <c r="K52" s="37"/>
      <c r="L52" s="37"/>
      <c r="M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2" customHeight="1">
      <c r="A54" s="35"/>
      <c r="B54" s="36"/>
      <c r="C54" s="30" t="s">
        <v>22</v>
      </c>
      <c r="D54" s="37"/>
      <c r="E54" s="37"/>
      <c r="F54" s="28" t="str">
        <f>F12</f>
        <v>Dnešice</v>
      </c>
      <c r="G54" s="37"/>
      <c r="H54" s="37"/>
      <c r="I54" s="30" t="s">
        <v>24</v>
      </c>
      <c r="J54" s="60" t="str">
        <f>IF(J12="","",J12)</f>
        <v>31.8.2021</v>
      </c>
      <c r="K54" s="37"/>
      <c r="L54" s="37"/>
      <c r="M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5.2" customHeight="1">
      <c r="A56" s="35"/>
      <c r="B56" s="36"/>
      <c r="C56" s="30" t="s">
        <v>26</v>
      </c>
      <c r="D56" s="37"/>
      <c r="E56" s="37"/>
      <c r="F56" s="28" t="str">
        <f>E15</f>
        <v>Správa a údržba silnic Plzeňského kraje p.o.</v>
      </c>
      <c r="G56" s="37"/>
      <c r="H56" s="37"/>
      <c r="I56" s="30" t="s">
        <v>33</v>
      </c>
      <c r="J56" s="33" t="str">
        <f>E21</f>
        <v xml:space="preserve"> </v>
      </c>
      <c r="K56" s="37"/>
      <c r="L56" s="37"/>
      <c r="M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15.2" customHeight="1">
      <c r="A57" s="35"/>
      <c r="B57" s="36"/>
      <c r="C57" s="30" t="s">
        <v>31</v>
      </c>
      <c r="D57" s="37"/>
      <c r="E57" s="37"/>
      <c r="F57" s="28" t="str">
        <f>IF(E18="","",E18)</f>
        <v>Vyplň údaj</v>
      </c>
      <c r="G57" s="37"/>
      <c r="H57" s="37"/>
      <c r="I57" s="30" t="s">
        <v>35</v>
      </c>
      <c r="J57" s="33" t="str">
        <f>E24</f>
        <v xml:space="preserve"> </v>
      </c>
      <c r="K57" s="37"/>
      <c r="L57" s="37"/>
      <c r="M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9.25" customHeight="1">
      <c r="A59" s="35"/>
      <c r="B59" s="36"/>
      <c r="C59" s="132" t="s">
        <v>104</v>
      </c>
      <c r="D59" s="133"/>
      <c r="E59" s="133"/>
      <c r="F59" s="133"/>
      <c r="G59" s="133"/>
      <c r="H59" s="133"/>
      <c r="I59" s="134" t="s">
        <v>105</v>
      </c>
      <c r="J59" s="134" t="s">
        <v>106</v>
      </c>
      <c r="K59" s="134" t="s">
        <v>107</v>
      </c>
      <c r="L59" s="133"/>
      <c r="M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108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2.9" customHeight="1">
      <c r="A61" s="35"/>
      <c r="B61" s="36"/>
      <c r="C61" s="135" t="s">
        <v>72</v>
      </c>
      <c r="D61" s="37"/>
      <c r="E61" s="37"/>
      <c r="F61" s="37"/>
      <c r="G61" s="37"/>
      <c r="H61" s="37"/>
      <c r="I61" s="78">
        <f t="shared" ref="I61:J64" si="0">Q91</f>
        <v>0</v>
      </c>
      <c r="J61" s="78">
        <f t="shared" si="0"/>
        <v>0</v>
      </c>
      <c r="K61" s="78">
        <f>K91</f>
        <v>0</v>
      </c>
      <c r="L61" s="37"/>
      <c r="M61" s="108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U61" s="18" t="s">
        <v>108</v>
      </c>
    </row>
    <row r="62" spans="1:47" s="9" customFormat="1" ht="24.95" customHeight="1">
      <c r="B62" s="136"/>
      <c r="C62" s="137"/>
      <c r="D62" s="138" t="s">
        <v>109</v>
      </c>
      <c r="E62" s="139"/>
      <c r="F62" s="139"/>
      <c r="G62" s="139"/>
      <c r="H62" s="139"/>
      <c r="I62" s="140">
        <f t="shared" si="0"/>
        <v>0</v>
      </c>
      <c r="J62" s="140">
        <f t="shared" si="0"/>
        <v>0</v>
      </c>
      <c r="K62" s="140">
        <f>K92</f>
        <v>0</v>
      </c>
      <c r="L62" s="137"/>
      <c r="M62" s="141"/>
    </row>
    <row r="63" spans="1:47" s="10" customFormat="1" ht="19.899999999999999" customHeight="1">
      <c r="B63" s="142"/>
      <c r="C63" s="143"/>
      <c r="D63" s="144" t="s">
        <v>110</v>
      </c>
      <c r="E63" s="145"/>
      <c r="F63" s="145"/>
      <c r="G63" s="145"/>
      <c r="H63" s="145"/>
      <c r="I63" s="146">
        <f t="shared" si="0"/>
        <v>0</v>
      </c>
      <c r="J63" s="146">
        <f t="shared" si="0"/>
        <v>0</v>
      </c>
      <c r="K63" s="146">
        <f>K93</f>
        <v>0</v>
      </c>
      <c r="L63" s="143"/>
      <c r="M63" s="147"/>
    </row>
    <row r="64" spans="1:47" s="10" customFormat="1" ht="14.85" customHeight="1">
      <c r="B64" s="142"/>
      <c r="C64" s="143"/>
      <c r="D64" s="144" t="s">
        <v>111</v>
      </c>
      <c r="E64" s="145"/>
      <c r="F64" s="145"/>
      <c r="G64" s="145"/>
      <c r="H64" s="145"/>
      <c r="I64" s="146">
        <f t="shared" si="0"/>
        <v>0</v>
      </c>
      <c r="J64" s="146">
        <f t="shared" si="0"/>
        <v>0</v>
      </c>
      <c r="K64" s="146">
        <f>K94</f>
        <v>0</v>
      </c>
      <c r="L64" s="143"/>
      <c r="M64" s="147"/>
    </row>
    <row r="65" spans="1:31" s="10" customFormat="1" ht="19.899999999999999" customHeight="1">
      <c r="B65" s="142"/>
      <c r="C65" s="143"/>
      <c r="D65" s="144" t="s">
        <v>112</v>
      </c>
      <c r="E65" s="145"/>
      <c r="F65" s="145"/>
      <c r="G65" s="145"/>
      <c r="H65" s="145"/>
      <c r="I65" s="146">
        <f>Q160</f>
        <v>0</v>
      </c>
      <c r="J65" s="146">
        <f>R160</f>
        <v>0</v>
      </c>
      <c r="K65" s="146">
        <f>K160</f>
        <v>0</v>
      </c>
      <c r="L65" s="143"/>
      <c r="M65" s="147"/>
    </row>
    <row r="66" spans="1:31" s="10" customFormat="1" ht="14.85" customHeight="1">
      <c r="B66" s="142"/>
      <c r="C66" s="143"/>
      <c r="D66" s="144" t="s">
        <v>113</v>
      </c>
      <c r="E66" s="145"/>
      <c r="F66" s="145"/>
      <c r="G66" s="145"/>
      <c r="H66" s="145"/>
      <c r="I66" s="146">
        <f>Q191</f>
        <v>0</v>
      </c>
      <c r="J66" s="146">
        <f>R191</f>
        <v>0</v>
      </c>
      <c r="K66" s="146">
        <f>K191</f>
        <v>0</v>
      </c>
      <c r="L66" s="143"/>
      <c r="M66" s="147"/>
    </row>
    <row r="67" spans="1:31" s="10" customFormat="1" ht="14.85" customHeight="1">
      <c r="B67" s="142"/>
      <c r="C67" s="143"/>
      <c r="D67" s="144" t="s">
        <v>114</v>
      </c>
      <c r="E67" s="145"/>
      <c r="F67" s="145"/>
      <c r="G67" s="145"/>
      <c r="H67" s="145"/>
      <c r="I67" s="146">
        <f>Q207</f>
        <v>0</v>
      </c>
      <c r="J67" s="146">
        <f>R207</f>
        <v>0</v>
      </c>
      <c r="K67" s="146">
        <f>K207</f>
        <v>0</v>
      </c>
      <c r="L67" s="143"/>
      <c r="M67" s="147"/>
    </row>
    <row r="68" spans="1:31" s="10" customFormat="1" ht="19.899999999999999" customHeight="1">
      <c r="B68" s="142"/>
      <c r="C68" s="143"/>
      <c r="D68" s="144" t="s">
        <v>115</v>
      </c>
      <c r="E68" s="145"/>
      <c r="F68" s="145"/>
      <c r="G68" s="145"/>
      <c r="H68" s="145"/>
      <c r="I68" s="146">
        <f>Q214</f>
        <v>0</v>
      </c>
      <c r="J68" s="146">
        <f>R214</f>
        <v>0</v>
      </c>
      <c r="K68" s="146">
        <f>K214</f>
        <v>0</v>
      </c>
      <c r="L68" s="143"/>
      <c r="M68" s="147"/>
    </row>
    <row r="69" spans="1:31" s="10" customFormat="1" ht="19.899999999999999" customHeight="1">
      <c r="B69" s="142"/>
      <c r="C69" s="143"/>
      <c r="D69" s="144" t="s">
        <v>116</v>
      </c>
      <c r="E69" s="145"/>
      <c r="F69" s="145"/>
      <c r="G69" s="145"/>
      <c r="H69" s="145"/>
      <c r="I69" s="146">
        <f>Q230</f>
        <v>0</v>
      </c>
      <c r="J69" s="146">
        <f>R230</f>
        <v>0</v>
      </c>
      <c r="K69" s="146">
        <f>K230</f>
        <v>0</v>
      </c>
      <c r="L69" s="143"/>
      <c r="M69" s="147"/>
    </row>
    <row r="70" spans="1:31" s="10" customFormat="1" ht="14.85" customHeight="1">
      <c r="B70" s="142"/>
      <c r="C70" s="143"/>
      <c r="D70" s="144" t="s">
        <v>117</v>
      </c>
      <c r="E70" s="145"/>
      <c r="F70" s="145"/>
      <c r="G70" s="145"/>
      <c r="H70" s="145"/>
      <c r="I70" s="146">
        <f>Q231</f>
        <v>0</v>
      </c>
      <c r="J70" s="146">
        <f>R231</f>
        <v>0</v>
      </c>
      <c r="K70" s="146">
        <f>K231</f>
        <v>0</v>
      </c>
      <c r="L70" s="143"/>
      <c r="M70" s="147"/>
    </row>
    <row r="71" spans="1:31" s="10" customFormat="1" ht="19.899999999999999" customHeight="1">
      <c r="B71" s="142"/>
      <c r="C71" s="143"/>
      <c r="D71" s="144" t="s">
        <v>118</v>
      </c>
      <c r="E71" s="145"/>
      <c r="F71" s="145"/>
      <c r="G71" s="145"/>
      <c r="H71" s="145"/>
      <c r="I71" s="146">
        <f>Q237</f>
        <v>0</v>
      </c>
      <c r="J71" s="146">
        <f>R237</f>
        <v>0</v>
      </c>
      <c r="K71" s="146">
        <f>K237</f>
        <v>0</v>
      </c>
      <c r="L71" s="143"/>
      <c r="M71" s="147"/>
    </row>
    <row r="72" spans="1:31" s="2" customFormat="1" ht="21.7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108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108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7" spans="1:31" s="2" customFormat="1" ht="6.95" customHeight="1">
      <c r="A77" s="35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10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4.95" customHeight="1">
      <c r="A78" s="35"/>
      <c r="B78" s="36"/>
      <c r="C78" s="24" t="s">
        <v>119</v>
      </c>
      <c r="D78" s="37"/>
      <c r="E78" s="37"/>
      <c r="F78" s="37"/>
      <c r="G78" s="37"/>
      <c r="H78" s="37"/>
      <c r="I78" s="37"/>
      <c r="J78" s="37"/>
      <c r="K78" s="37"/>
      <c r="L78" s="37"/>
      <c r="M78" s="10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10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17</v>
      </c>
      <c r="D80" s="37"/>
      <c r="E80" s="37"/>
      <c r="F80" s="37"/>
      <c r="G80" s="37"/>
      <c r="H80" s="37"/>
      <c r="I80" s="37"/>
      <c r="J80" s="37"/>
      <c r="K80" s="37"/>
      <c r="L80" s="37"/>
      <c r="M80" s="10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373" t="str">
        <f>E7</f>
        <v>18-16 - III-18035 Dnešice - oprava</v>
      </c>
      <c r="F81" s="374"/>
      <c r="G81" s="374"/>
      <c r="H81" s="374"/>
      <c r="I81" s="37"/>
      <c r="J81" s="37"/>
      <c r="K81" s="37"/>
      <c r="L81" s="37"/>
      <c r="M81" s="108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98</v>
      </c>
      <c r="D82" s="37"/>
      <c r="E82" s="37"/>
      <c r="F82" s="37"/>
      <c r="G82" s="37"/>
      <c r="H82" s="37"/>
      <c r="I82" s="37"/>
      <c r="J82" s="37"/>
      <c r="K82" s="37"/>
      <c r="L82" s="37"/>
      <c r="M82" s="108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26" t="str">
        <f>E9</f>
        <v>SO 102 - Komunikace 2</v>
      </c>
      <c r="F83" s="375"/>
      <c r="G83" s="375"/>
      <c r="H83" s="375"/>
      <c r="I83" s="37"/>
      <c r="J83" s="37"/>
      <c r="K83" s="37"/>
      <c r="L83" s="37"/>
      <c r="M83" s="108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108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30" t="s">
        <v>22</v>
      </c>
      <c r="D85" s="37"/>
      <c r="E85" s="37"/>
      <c r="F85" s="28" t="str">
        <f>F12</f>
        <v>Dnešice</v>
      </c>
      <c r="G85" s="37"/>
      <c r="H85" s="37"/>
      <c r="I85" s="30" t="s">
        <v>24</v>
      </c>
      <c r="J85" s="60" t="str">
        <f>IF(J12="","",J12)</f>
        <v>31.8.2021</v>
      </c>
      <c r="K85" s="37"/>
      <c r="L85" s="37"/>
      <c r="M85" s="108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108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26</v>
      </c>
      <c r="D87" s="37"/>
      <c r="E87" s="37"/>
      <c r="F87" s="28" t="str">
        <f>E15</f>
        <v>Správa a údržba silnic Plzeňského kraje p.o.</v>
      </c>
      <c r="G87" s="37"/>
      <c r="H87" s="37"/>
      <c r="I87" s="30" t="s">
        <v>33</v>
      </c>
      <c r="J87" s="33" t="str">
        <f>E21</f>
        <v xml:space="preserve"> </v>
      </c>
      <c r="K87" s="37"/>
      <c r="L87" s="37"/>
      <c r="M87" s="108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2" customHeight="1">
      <c r="A88" s="35"/>
      <c r="B88" s="36"/>
      <c r="C88" s="30" t="s">
        <v>31</v>
      </c>
      <c r="D88" s="37"/>
      <c r="E88" s="37"/>
      <c r="F88" s="28" t="str">
        <f>IF(E18="","",E18)</f>
        <v>Vyplň údaj</v>
      </c>
      <c r="G88" s="37"/>
      <c r="H88" s="37"/>
      <c r="I88" s="30" t="s">
        <v>35</v>
      </c>
      <c r="J88" s="33" t="str">
        <f>E24</f>
        <v xml:space="preserve"> </v>
      </c>
      <c r="K88" s="37"/>
      <c r="L88" s="37"/>
      <c r="M88" s="108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108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48"/>
      <c r="B90" s="149"/>
      <c r="C90" s="150" t="s">
        <v>120</v>
      </c>
      <c r="D90" s="151" t="s">
        <v>57</v>
      </c>
      <c r="E90" s="151" t="s">
        <v>53</v>
      </c>
      <c r="F90" s="151" t="s">
        <v>54</v>
      </c>
      <c r="G90" s="151" t="s">
        <v>121</v>
      </c>
      <c r="H90" s="151" t="s">
        <v>122</v>
      </c>
      <c r="I90" s="151" t="s">
        <v>123</v>
      </c>
      <c r="J90" s="151" t="s">
        <v>124</v>
      </c>
      <c r="K90" s="151" t="s">
        <v>107</v>
      </c>
      <c r="L90" s="152" t="s">
        <v>125</v>
      </c>
      <c r="M90" s="153"/>
      <c r="N90" s="69" t="s">
        <v>20</v>
      </c>
      <c r="O90" s="70" t="s">
        <v>42</v>
      </c>
      <c r="P90" s="70" t="s">
        <v>126</v>
      </c>
      <c r="Q90" s="70" t="s">
        <v>127</v>
      </c>
      <c r="R90" s="70" t="s">
        <v>128</v>
      </c>
      <c r="S90" s="70" t="s">
        <v>129</v>
      </c>
      <c r="T90" s="70" t="s">
        <v>130</v>
      </c>
      <c r="U90" s="70" t="s">
        <v>131</v>
      </c>
      <c r="V90" s="70" t="s">
        <v>132</v>
      </c>
      <c r="W90" s="70" t="s">
        <v>133</v>
      </c>
      <c r="X90" s="70" t="s">
        <v>134</v>
      </c>
      <c r="Y90" s="71" t="s">
        <v>135</v>
      </c>
      <c r="Z90" s="148"/>
      <c r="AA90" s="148"/>
      <c r="AB90" s="148"/>
      <c r="AC90" s="148"/>
      <c r="AD90" s="148"/>
      <c r="AE90" s="148"/>
    </row>
    <row r="91" spans="1:65" s="2" customFormat="1" ht="22.9" customHeight="1">
      <c r="A91" s="35"/>
      <c r="B91" s="36"/>
      <c r="C91" s="76" t="s">
        <v>136</v>
      </c>
      <c r="D91" s="37"/>
      <c r="E91" s="37"/>
      <c r="F91" s="37"/>
      <c r="G91" s="37"/>
      <c r="H91" s="37"/>
      <c r="I91" s="37"/>
      <c r="J91" s="37"/>
      <c r="K91" s="154">
        <f>BK91</f>
        <v>0</v>
      </c>
      <c r="L91" s="37"/>
      <c r="M91" s="40"/>
      <c r="N91" s="72"/>
      <c r="O91" s="155"/>
      <c r="P91" s="73"/>
      <c r="Q91" s="156">
        <f>Q92</f>
        <v>0</v>
      </c>
      <c r="R91" s="156">
        <f>R92</f>
        <v>0</v>
      </c>
      <c r="S91" s="73"/>
      <c r="T91" s="157">
        <f>T92</f>
        <v>0</v>
      </c>
      <c r="U91" s="73"/>
      <c r="V91" s="157">
        <f>V92</f>
        <v>499.85337129999999</v>
      </c>
      <c r="W91" s="73"/>
      <c r="X91" s="157">
        <f>X92</f>
        <v>236.891401</v>
      </c>
      <c r="Y91" s="74"/>
      <c r="Z91" s="35"/>
      <c r="AA91" s="35"/>
      <c r="AB91" s="35"/>
      <c r="AC91" s="35"/>
      <c r="AD91" s="35"/>
      <c r="AE91" s="35"/>
      <c r="AT91" s="18" t="s">
        <v>73</v>
      </c>
      <c r="AU91" s="18" t="s">
        <v>108</v>
      </c>
      <c r="BK91" s="158">
        <f>BK92</f>
        <v>0</v>
      </c>
    </row>
    <row r="92" spans="1:65" s="12" customFormat="1" ht="25.9" customHeight="1">
      <c r="B92" s="159"/>
      <c r="C92" s="160"/>
      <c r="D92" s="161" t="s">
        <v>73</v>
      </c>
      <c r="E92" s="162" t="s">
        <v>137</v>
      </c>
      <c r="F92" s="162" t="s">
        <v>138</v>
      </c>
      <c r="G92" s="160"/>
      <c r="H92" s="160"/>
      <c r="I92" s="163"/>
      <c r="J92" s="163"/>
      <c r="K92" s="164">
        <f>BK92</f>
        <v>0</v>
      </c>
      <c r="L92" s="160"/>
      <c r="M92" s="165"/>
      <c r="N92" s="166"/>
      <c r="O92" s="167"/>
      <c r="P92" s="167"/>
      <c r="Q92" s="168">
        <f>Q93+Q160+Q214+Q230+Q237</f>
        <v>0</v>
      </c>
      <c r="R92" s="168">
        <f>R93+R160+R214+R230+R237</f>
        <v>0</v>
      </c>
      <c r="S92" s="167"/>
      <c r="T92" s="169">
        <f>T93+T160+T214+T230+T237</f>
        <v>0</v>
      </c>
      <c r="U92" s="167"/>
      <c r="V92" s="169">
        <f>V93+V160+V214+V230+V237</f>
        <v>499.85337129999999</v>
      </c>
      <c r="W92" s="167"/>
      <c r="X92" s="169">
        <f>X93+X160+X214+X230+X237</f>
        <v>236.891401</v>
      </c>
      <c r="Y92" s="170"/>
      <c r="AR92" s="171" t="s">
        <v>82</v>
      </c>
      <c r="AT92" s="172" t="s">
        <v>73</v>
      </c>
      <c r="AU92" s="172" t="s">
        <v>74</v>
      </c>
      <c r="AY92" s="171" t="s">
        <v>139</v>
      </c>
      <c r="BK92" s="173">
        <f>BK93+BK160+BK214+BK230+BK237</f>
        <v>0</v>
      </c>
    </row>
    <row r="93" spans="1:65" s="12" customFormat="1" ht="22.9" customHeight="1">
      <c r="B93" s="159"/>
      <c r="C93" s="160"/>
      <c r="D93" s="161" t="s">
        <v>73</v>
      </c>
      <c r="E93" s="174" t="s">
        <v>82</v>
      </c>
      <c r="F93" s="174" t="s">
        <v>140</v>
      </c>
      <c r="G93" s="160"/>
      <c r="H93" s="160"/>
      <c r="I93" s="163"/>
      <c r="J93" s="163"/>
      <c r="K93" s="175">
        <f>BK93</f>
        <v>0</v>
      </c>
      <c r="L93" s="160"/>
      <c r="M93" s="165"/>
      <c r="N93" s="166"/>
      <c r="O93" s="167"/>
      <c r="P93" s="167"/>
      <c r="Q93" s="168">
        <f>Q94</f>
        <v>0</v>
      </c>
      <c r="R93" s="168">
        <f>R94</f>
        <v>0</v>
      </c>
      <c r="S93" s="167"/>
      <c r="T93" s="169">
        <f>T94</f>
        <v>0</v>
      </c>
      <c r="U93" s="167"/>
      <c r="V93" s="169">
        <f>V94</f>
        <v>1.4375621900000002</v>
      </c>
      <c r="W93" s="167"/>
      <c r="X93" s="169">
        <f>X94</f>
        <v>236.891401</v>
      </c>
      <c r="Y93" s="170"/>
      <c r="AR93" s="171" t="s">
        <v>82</v>
      </c>
      <c r="AT93" s="172" t="s">
        <v>73</v>
      </c>
      <c r="AU93" s="172" t="s">
        <v>82</v>
      </c>
      <c r="AY93" s="171" t="s">
        <v>139</v>
      </c>
      <c r="BK93" s="173">
        <f>BK94</f>
        <v>0</v>
      </c>
    </row>
    <row r="94" spans="1:65" s="12" customFormat="1" ht="20.85" customHeight="1">
      <c r="B94" s="159"/>
      <c r="C94" s="160"/>
      <c r="D94" s="161" t="s">
        <v>73</v>
      </c>
      <c r="E94" s="174" t="s">
        <v>141</v>
      </c>
      <c r="F94" s="174" t="s">
        <v>142</v>
      </c>
      <c r="G94" s="160"/>
      <c r="H94" s="160"/>
      <c r="I94" s="163"/>
      <c r="J94" s="163"/>
      <c r="K94" s="175">
        <f>BK94</f>
        <v>0</v>
      </c>
      <c r="L94" s="160"/>
      <c r="M94" s="165"/>
      <c r="N94" s="166"/>
      <c r="O94" s="167"/>
      <c r="P94" s="167"/>
      <c r="Q94" s="168">
        <f>SUM(Q95:Q159)</f>
        <v>0</v>
      </c>
      <c r="R94" s="168">
        <f>SUM(R95:R159)</f>
        <v>0</v>
      </c>
      <c r="S94" s="167"/>
      <c r="T94" s="169">
        <f>SUM(T95:T159)</f>
        <v>0</v>
      </c>
      <c r="U94" s="167"/>
      <c r="V94" s="169">
        <f>SUM(V95:V159)</f>
        <v>1.4375621900000002</v>
      </c>
      <c r="W94" s="167"/>
      <c r="X94" s="169">
        <f>SUM(X95:X159)</f>
        <v>236.891401</v>
      </c>
      <c r="Y94" s="170"/>
      <c r="AR94" s="171" t="s">
        <v>82</v>
      </c>
      <c r="AT94" s="172" t="s">
        <v>73</v>
      </c>
      <c r="AU94" s="172" t="s">
        <v>84</v>
      </c>
      <c r="AY94" s="171" t="s">
        <v>139</v>
      </c>
      <c r="BK94" s="173">
        <f>SUM(BK95:BK159)</f>
        <v>0</v>
      </c>
    </row>
    <row r="95" spans="1:65" s="2" customFormat="1" ht="24.2" customHeight="1">
      <c r="A95" s="35"/>
      <c r="B95" s="36"/>
      <c r="C95" s="176" t="s">
        <v>82</v>
      </c>
      <c r="D95" s="176" t="s">
        <v>143</v>
      </c>
      <c r="E95" s="177" t="s">
        <v>144</v>
      </c>
      <c r="F95" s="178" t="s">
        <v>145</v>
      </c>
      <c r="G95" s="179" t="s">
        <v>146</v>
      </c>
      <c r="H95" s="180">
        <v>38.134</v>
      </c>
      <c r="I95" s="181"/>
      <c r="J95" s="181"/>
      <c r="K95" s="182">
        <f>ROUND(P95*H95,2)</f>
        <v>0</v>
      </c>
      <c r="L95" s="178" t="s">
        <v>147</v>
      </c>
      <c r="M95" s="40"/>
      <c r="N95" s="183" t="s">
        <v>20</v>
      </c>
      <c r="O95" s="184" t="s">
        <v>43</v>
      </c>
      <c r="P95" s="185">
        <f>I95+J95</f>
        <v>0</v>
      </c>
      <c r="Q95" s="185">
        <f>ROUND(I95*H95,2)</f>
        <v>0</v>
      </c>
      <c r="R95" s="185">
        <f>ROUND(J95*H95,2)</f>
        <v>0</v>
      </c>
      <c r="S95" s="65"/>
      <c r="T95" s="186">
        <f>S95*H95</f>
        <v>0</v>
      </c>
      <c r="U95" s="186">
        <v>0</v>
      </c>
      <c r="V95" s="186">
        <f>U95*H95</f>
        <v>0</v>
      </c>
      <c r="W95" s="186">
        <v>0</v>
      </c>
      <c r="X95" s="186">
        <f>W95*H95</f>
        <v>0</v>
      </c>
      <c r="Y95" s="187" t="s">
        <v>20</v>
      </c>
      <c r="Z95" s="35"/>
      <c r="AA95" s="35"/>
      <c r="AB95" s="35"/>
      <c r="AC95" s="35"/>
      <c r="AD95" s="35"/>
      <c r="AE95" s="35"/>
      <c r="AR95" s="188" t="s">
        <v>148</v>
      </c>
      <c r="AT95" s="188" t="s">
        <v>143</v>
      </c>
      <c r="AU95" s="188" t="s">
        <v>149</v>
      </c>
      <c r="AY95" s="18" t="s">
        <v>139</v>
      </c>
      <c r="BE95" s="189">
        <f>IF(O95="základní",K95,0)</f>
        <v>0</v>
      </c>
      <c r="BF95" s="189">
        <f>IF(O95="snížená",K95,0)</f>
        <v>0</v>
      </c>
      <c r="BG95" s="189">
        <f>IF(O95="zákl. přenesená",K95,0)</f>
        <v>0</v>
      </c>
      <c r="BH95" s="189">
        <f>IF(O95="sníž. přenesená",K95,0)</f>
        <v>0</v>
      </c>
      <c r="BI95" s="189">
        <f>IF(O95="nulová",K95,0)</f>
        <v>0</v>
      </c>
      <c r="BJ95" s="18" t="s">
        <v>82</v>
      </c>
      <c r="BK95" s="189">
        <f>ROUND(P95*H95,2)</f>
        <v>0</v>
      </c>
      <c r="BL95" s="18" t="s">
        <v>148</v>
      </c>
      <c r="BM95" s="188" t="s">
        <v>84</v>
      </c>
    </row>
    <row r="96" spans="1:65" s="2" customFormat="1" ht="11.25">
      <c r="A96" s="35"/>
      <c r="B96" s="36"/>
      <c r="C96" s="37"/>
      <c r="D96" s="190" t="s">
        <v>150</v>
      </c>
      <c r="E96" s="37"/>
      <c r="F96" s="191" t="s">
        <v>151</v>
      </c>
      <c r="G96" s="37"/>
      <c r="H96" s="37"/>
      <c r="I96" s="192"/>
      <c r="J96" s="192"/>
      <c r="K96" s="37"/>
      <c r="L96" s="37"/>
      <c r="M96" s="40"/>
      <c r="N96" s="193"/>
      <c r="O96" s="194"/>
      <c r="P96" s="65"/>
      <c r="Q96" s="65"/>
      <c r="R96" s="65"/>
      <c r="S96" s="65"/>
      <c r="T96" s="65"/>
      <c r="U96" s="65"/>
      <c r="V96" s="65"/>
      <c r="W96" s="65"/>
      <c r="X96" s="65"/>
      <c r="Y96" s="66"/>
      <c r="Z96" s="35"/>
      <c r="AA96" s="35"/>
      <c r="AB96" s="35"/>
      <c r="AC96" s="35"/>
      <c r="AD96" s="35"/>
      <c r="AE96" s="35"/>
      <c r="AT96" s="18" t="s">
        <v>150</v>
      </c>
      <c r="AU96" s="18" t="s">
        <v>149</v>
      </c>
    </row>
    <row r="97" spans="1:65" s="13" customFormat="1" ht="11.25">
      <c r="B97" s="195"/>
      <c r="C97" s="196"/>
      <c r="D97" s="197" t="s">
        <v>152</v>
      </c>
      <c r="E97" s="198" t="s">
        <v>20</v>
      </c>
      <c r="F97" s="199" t="s">
        <v>153</v>
      </c>
      <c r="G97" s="196"/>
      <c r="H97" s="198" t="s">
        <v>20</v>
      </c>
      <c r="I97" s="200"/>
      <c r="J97" s="200"/>
      <c r="K97" s="196"/>
      <c r="L97" s="196"/>
      <c r="M97" s="201"/>
      <c r="N97" s="202"/>
      <c r="O97" s="203"/>
      <c r="P97" s="203"/>
      <c r="Q97" s="203"/>
      <c r="R97" s="203"/>
      <c r="S97" s="203"/>
      <c r="T97" s="203"/>
      <c r="U97" s="203"/>
      <c r="V97" s="203"/>
      <c r="W97" s="203"/>
      <c r="X97" s="203"/>
      <c r="Y97" s="204"/>
      <c r="AT97" s="205" t="s">
        <v>152</v>
      </c>
      <c r="AU97" s="205" t="s">
        <v>149</v>
      </c>
      <c r="AV97" s="13" t="s">
        <v>82</v>
      </c>
      <c r="AW97" s="13" t="s">
        <v>5</v>
      </c>
      <c r="AX97" s="13" t="s">
        <v>74</v>
      </c>
      <c r="AY97" s="205" t="s">
        <v>139</v>
      </c>
    </row>
    <row r="98" spans="1:65" s="14" customFormat="1" ht="11.25">
      <c r="B98" s="206"/>
      <c r="C98" s="207"/>
      <c r="D98" s="197" t="s">
        <v>152</v>
      </c>
      <c r="E98" s="208" t="s">
        <v>20</v>
      </c>
      <c r="F98" s="209" t="s">
        <v>154</v>
      </c>
      <c r="G98" s="207"/>
      <c r="H98" s="210">
        <v>38.134</v>
      </c>
      <c r="I98" s="211"/>
      <c r="J98" s="211"/>
      <c r="K98" s="207"/>
      <c r="L98" s="207"/>
      <c r="M98" s="212"/>
      <c r="N98" s="213"/>
      <c r="O98" s="214"/>
      <c r="P98" s="214"/>
      <c r="Q98" s="214"/>
      <c r="R98" s="214"/>
      <c r="S98" s="214"/>
      <c r="T98" s="214"/>
      <c r="U98" s="214"/>
      <c r="V98" s="214"/>
      <c r="W98" s="214"/>
      <c r="X98" s="214"/>
      <c r="Y98" s="215"/>
      <c r="AT98" s="216" t="s">
        <v>152</v>
      </c>
      <c r="AU98" s="216" t="s">
        <v>149</v>
      </c>
      <c r="AV98" s="14" t="s">
        <v>84</v>
      </c>
      <c r="AW98" s="14" t="s">
        <v>5</v>
      </c>
      <c r="AX98" s="14" t="s">
        <v>74</v>
      </c>
      <c r="AY98" s="216" t="s">
        <v>139</v>
      </c>
    </row>
    <row r="99" spans="1:65" s="15" customFormat="1" ht="11.25">
      <c r="B99" s="217"/>
      <c r="C99" s="218"/>
      <c r="D99" s="197" t="s">
        <v>152</v>
      </c>
      <c r="E99" s="219" t="s">
        <v>20</v>
      </c>
      <c r="F99" s="220" t="s">
        <v>155</v>
      </c>
      <c r="G99" s="218"/>
      <c r="H99" s="221">
        <v>38.134</v>
      </c>
      <c r="I99" s="222"/>
      <c r="J99" s="222"/>
      <c r="K99" s="218"/>
      <c r="L99" s="218"/>
      <c r="M99" s="223"/>
      <c r="N99" s="224"/>
      <c r="O99" s="225"/>
      <c r="P99" s="225"/>
      <c r="Q99" s="225"/>
      <c r="R99" s="225"/>
      <c r="S99" s="225"/>
      <c r="T99" s="225"/>
      <c r="U99" s="225"/>
      <c r="V99" s="225"/>
      <c r="W99" s="225"/>
      <c r="X99" s="225"/>
      <c r="Y99" s="226"/>
      <c r="AT99" s="227" t="s">
        <v>152</v>
      </c>
      <c r="AU99" s="227" t="s">
        <v>149</v>
      </c>
      <c r="AV99" s="15" t="s">
        <v>148</v>
      </c>
      <c r="AW99" s="15" t="s">
        <v>5</v>
      </c>
      <c r="AX99" s="15" t="s">
        <v>82</v>
      </c>
      <c r="AY99" s="227" t="s">
        <v>139</v>
      </c>
    </row>
    <row r="100" spans="1:65" s="2" customFormat="1" ht="24.2" customHeight="1">
      <c r="A100" s="35"/>
      <c r="B100" s="36"/>
      <c r="C100" s="176" t="s">
        <v>84</v>
      </c>
      <c r="D100" s="176" t="s">
        <v>143</v>
      </c>
      <c r="E100" s="177" t="s">
        <v>156</v>
      </c>
      <c r="F100" s="178" t="s">
        <v>157</v>
      </c>
      <c r="G100" s="179" t="s">
        <v>158</v>
      </c>
      <c r="H100" s="180">
        <v>2.633</v>
      </c>
      <c r="I100" s="181"/>
      <c r="J100" s="181"/>
      <c r="K100" s="182">
        <f>ROUND(P100*H100,2)</f>
        <v>0</v>
      </c>
      <c r="L100" s="178" t="s">
        <v>147</v>
      </c>
      <c r="M100" s="40"/>
      <c r="N100" s="183" t="s">
        <v>20</v>
      </c>
      <c r="O100" s="184" t="s">
        <v>43</v>
      </c>
      <c r="P100" s="185">
        <f>I100+J100</f>
        <v>0</v>
      </c>
      <c r="Q100" s="185">
        <f>ROUND(I100*H100,2)</f>
        <v>0</v>
      </c>
      <c r="R100" s="185">
        <f>ROUND(J100*H100,2)</f>
        <v>0</v>
      </c>
      <c r="S100" s="65"/>
      <c r="T100" s="186">
        <f>S100*H100</f>
        <v>0</v>
      </c>
      <c r="U100" s="186">
        <v>0</v>
      </c>
      <c r="V100" s="186">
        <f>U100*H100</f>
        <v>0</v>
      </c>
      <c r="W100" s="186">
        <v>0</v>
      </c>
      <c r="X100" s="186">
        <f>W100*H100</f>
        <v>0</v>
      </c>
      <c r="Y100" s="187" t="s">
        <v>20</v>
      </c>
      <c r="Z100" s="35"/>
      <c r="AA100" s="35"/>
      <c r="AB100" s="35"/>
      <c r="AC100" s="35"/>
      <c r="AD100" s="35"/>
      <c r="AE100" s="35"/>
      <c r="AR100" s="188" t="s">
        <v>148</v>
      </c>
      <c r="AT100" s="188" t="s">
        <v>143</v>
      </c>
      <c r="AU100" s="188" t="s">
        <v>149</v>
      </c>
      <c r="AY100" s="18" t="s">
        <v>139</v>
      </c>
      <c r="BE100" s="189">
        <f>IF(O100="základní",K100,0)</f>
        <v>0</v>
      </c>
      <c r="BF100" s="189">
        <f>IF(O100="snížená",K100,0)</f>
        <v>0</v>
      </c>
      <c r="BG100" s="189">
        <f>IF(O100="zákl. přenesená",K100,0)</f>
        <v>0</v>
      </c>
      <c r="BH100" s="189">
        <f>IF(O100="sníž. přenesená",K100,0)</f>
        <v>0</v>
      </c>
      <c r="BI100" s="189">
        <f>IF(O100="nulová",K100,0)</f>
        <v>0</v>
      </c>
      <c r="BJ100" s="18" t="s">
        <v>82</v>
      </c>
      <c r="BK100" s="189">
        <f>ROUND(P100*H100,2)</f>
        <v>0</v>
      </c>
      <c r="BL100" s="18" t="s">
        <v>148</v>
      </c>
      <c r="BM100" s="188" t="s">
        <v>148</v>
      </c>
    </row>
    <row r="101" spans="1:65" s="2" customFormat="1" ht="11.25">
      <c r="A101" s="35"/>
      <c r="B101" s="36"/>
      <c r="C101" s="37"/>
      <c r="D101" s="190" t="s">
        <v>150</v>
      </c>
      <c r="E101" s="37"/>
      <c r="F101" s="191" t="s">
        <v>159</v>
      </c>
      <c r="G101" s="37"/>
      <c r="H101" s="37"/>
      <c r="I101" s="192"/>
      <c r="J101" s="192"/>
      <c r="K101" s="37"/>
      <c r="L101" s="37"/>
      <c r="M101" s="40"/>
      <c r="N101" s="193"/>
      <c r="O101" s="194"/>
      <c r="P101" s="65"/>
      <c r="Q101" s="65"/>
      <c r="R101" s="65"/>
      <c r="S101" s="65"/>
      <c r="T101" s="65"/>
      <c r="U101" s="65"/>
      <c r="V101" s="65"/>
      <c r="W101" s="65"/>
      <c r="X101" s="65"/>
      <c r="Y101" s="66"/>
      <c r="Z101" s="35"/>
      <c r="AA101" s="35"/>
      <c r="AB101" s="35"/>
      <c r="AC101" s="35"/>
      <c r="AD101" s="35"/>
      <c r="AE101" s="35"/>
      <c r="AT101" s="18" t="s">
        <v>150</v>
      </c>
      <c r="AU101" s="18" t="s">
        <v>149</v>
      </c>
    </row>
    <row r="102" spans="1:65" s="13" customFormat="1" ht="11.25">
      <c r="B102" s="195"/>
      <c r="C102" s="196"/>
      <c r="D102" s="197" t="s">
        <v>152</v>
      </c>
      <c r="E102" s="198" t="s">
        <v>20</v>
      </c>
      <c r="F102" s="199" t="s">
        <v>160</v>
      </c>
      <c r="G102" s="196"/>
      <c r="H102" s="198" t="s">
        <v>20</v>
      </c>
      <c r="I102" s="200"/>
      <c r="J102" s="200"/>
      <c r="K102" s="196"/>
      <c r="L102" s="196"/>
      <c r="M102" s="201"/>
      <c r="N102" s="202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  <c r="Y102" s="204"/>
      <c r="AT102" s="205" t="s">
        <v>152</v>
      </c>
      <c r="AU102" s="205" t="s">
        <v>149</v>
      </c>
      <c r="AV102" s="13" t="s">
        <v>82</v>
      </c>
      <c r="AW102" s="13" t="s">
        <v>5</v>
      </c>
      <c r="AX102" s="13" t="s">
        <v>74</v>
      </c>
      <c r="AY102" s="205" t="s">
        <v>139</v>
      </c>
    </row>
    <row r="103" spans="1:65" s="14" customFormat="1" ht="11.25">
      <c r="B103" s="206"/>
      <c r="C103" s="207"/>
      <c r="D103" s="197" t="s">
        <v>152</v>
      </c>
      <c r="E103" s="208" t="s">
        <v>20</v>
      </c>
      <c r="F103" s="209" t="s">
        <v>161</v>
      </c>
      <c r="G103" s="207"/>
      <c r="H103" s="210">
        <v>2.633</v>
      </c>
      <c r="I103" s="211"/>
      <c r="J103" s="211"/>
      <c r="K103" s="207"/>
      <c r="L103" s="207"/>
      <c r="M103" s="212"/>
      <c r="N103" s="213"/>
      <c r="O103" s="214"/>
      <c r="P103" s="214"/>
      <c r="Q103" s="214"/>
      <c r="R103" s="214"/>
      <c r="S103" s="214"/>
      <c r="T103" s="214"/>
      <c r="U103" s="214"/>
      <c r="V103" s="214"/>
      <c r="W103" s="214"/>
      <c r="X103" s="214"/>
      <c r="Y103" s="215"/>
      <c r="AT103" s="216" t="s">
        <v>152</v>
      </c>
      <c r="AU103" s="216" t="s">
        <v>149</v>
      </c>
      <c r="AV103" s="14" t="s">
        <v>84</v>
      </c>
      <c r="AW103" s="14" t="s">
        <v>5</v>
      </c>
      <c r="AX103" s="14" t="s">
        <v>74</v>
      </c>
      <c r="AY103" s="216" t="s">
        <v>139</v>
      </c>
    </row>
    <row r="104" spans="1:65" s="15" customFormat="1" ht="11.25">
      <c r="B104" s="217"/>
      <c r="C104" s="218"/>
      <c r="D104" s="197" t="s">
        <v>152</v>
      </c>
      <c r="E104" s="219" t="s">
        <v>20</v>
      </c>
      <c r="F104" s="220" t="s">
        <v>155</v>
      </c>
      <c r="G104" s="218"/>
      <c r="H104" s="221">
        <v>2.633</v>
      </c>
      <c r="I104" s="222"/>
      <c r="J104" s="222"/>
      <c r="K104" s="218"/>
      <c r="L104" s="218"/>
      <c r="M104" s="223"/>
      <c r="N104" s="224"/>
      <c r="O104" s="225"/>
      <c r="P104" s="225"/>
      <c r="Q104" s="225"/>
      <c r="R104" s="225"/>
      <c r="S104" s="225"/>
      <c r="T104" s="225"/>
      <c r="U104" s="225"/>
      <c r="V104" s="225"/>
      <c r="W104" s="225"/>
      <c r="X104" s="225"/>
      <c r="Y104" s="226"/>
      <c r="AT104" s="227" t="s">
        <v>152</v>
      </c>
      <c r="AU104" s="227" t="s">
        <v>149</v>
      </c>
      <c r="AV104" s="15" t="s">
        <v>148</v>
      </c>
      <c r="AW104" s="15" t="s">
        <v>5</v>
      </c>
      <c r="AX104" s="15" t="s">
        <v>82</v>
      </c>
      <c r="AY104" s="227" t="s">
        <v>139</v>
      </c>
    </row>
    <row r="105" spans="1:65" s="2" customFormat="1" ht="24.2" customHeight="1">
      <c r="A105" s="35"/>
      <c r="B105" s="36"/>
      <c r="C105" s="176" t="s">
        <v>149</v>
      </c>
      <c r="D105" s="176" t="s">
        <v>143</v>
      </c>
      <c r="E105" s="177" t="s">
        <v>162</v>
      </c>
      <c r="F105" s="178" t="s">
        <v>163</v>
      </c>
      <c r="G105" s="179" t="s">
        <v>146</v>
      </c>
      <c r="H105" s="180">
        <v>1928.7909999999999</v>
      </c>
      <c r="I105" s="181"/>
      <c r="J105" s="181"/>
      <c r="K105" s="182">
        <f>ROUND(P105*H105,2)</f>
        <v>0</v>
      </c>
      <c r="L105" s="178" t="s">
        <v>147</v>
      </c>
      <c r="M105" s="40"/>
      <c r="N105" s="183" t="s">
        <v>20</v>
      </c>
      <c r="O105" s="184" t="s">
        <v>43</v>
      </c>
      <c r="P105" s="185">
        <f>I105+J105</f>
        <v>0</v>
      </c>
      <c r="Q105" s="185">
        <f>ROUND(I105*H105,2)</f>
        <v>0</v>
      </c>
      <c r="R105" s="185">
        <f>ROUND(J105*H105,2)</f>
        <v>0</v>
      </c>
      <c r="S105" s="65"/>
      <c r="T105" s="186">
        <f>S105*H105</f>
        <v>0</v>
      </c>
      <c r="U105" s="186">
        <v>9.0000000000000006E-5</v>
      </c>
      <c r="V105" s="186">
        <f>U105*H105</f>
        <v>0.17359119000000001</v>
      </c>
      <c r="W105" s="186">
        <v>0.115</v>
      </c>
      <c r="X105" s="186">
        <f>W105*H105</f>
        <v>221.81096500000001</v>
      </c>
      <c r="Y105" s="187" t="s">
        <v>20</v>
      </c>
      <c r="Z105" s="35"/>
      <c r="AA105" s="35"/>
      <c r="AB105" s="35"/>
      <c r="AC105" s="35"/>
      <c r="AD105" s="35"/>
      <c r="AE105" s="35"/>
      <c r="AR105" s="188" t="s">
        <v>148</v>
      </c>
      <c r="AT105" s="188" t="s">
        <v>143</v>
      </c>
      <c r="AU105" s="188" t="s">
        <v>149</v>
      </c>
      <c r="AY105" s="18" t="s">
        <v>139</v>
      </c>
      <c r="BE105" s="189">
        <f>IF(O105="základní",K105,0)</f>
        <v>0</v>
      </c>
      <c r="BF105" s="189">
        <f>IF(O105="snížená",K105,0)</f>
        <v>0</v>
      </c>
      <c r="BG105" s="189">
        <f>IF(O105="zákl. přenesená",K105,0)</f>
        <v>0</v>
      </c>
      <c r="BH105" s="189">
        <f>IF(O105="sníž. přenesená",K105,0)</f>
        <v>0</v>
      </c>
      <c r="BI105" s="189">
        <f>IF(O105="nulová",K105,0)</f>
        <v>0</v>
      </c>
      <c r="BJ105" s="18" t="s">
        <v>82</v>
      </c>
      <c r="BK105" s="189">
        <f>ROUND(P105*H105,2)</f>
        <v>0</v>
      </c>
      <c r="BL105" s="18" t="s">
        <v>148</v>
      </c>
      <c r="BM105" s="188" t="s">
        <v>164</v>
      </c>
    </row>
    <row r="106" spans="1:65" s="2" customFormat="1" ht="11.25">
      <c r="A106" s="35"/>
      <c r="B106" s="36"/>
      <c r="C106" s="37"/>
      <c r="D106" s="190" t="s">
        <v>150</v>
      </c>
      <c r="E106" s="37"/>
      <c r="F106" s="191" t="s">
        <v>165</v>
      </c>
      <c r="G106" s="37"/>
      <c r="H106" s="37"/>
      <c r="I106" s="192"/>
      <c r="J106" s="192"/>
      <c r="K106" s="37"/>
      <c r="L106" s="37"/>
      <c r="M106" s="40"/>
      <c r="N106" s="193"/>
      <c r="O106" s="194"/>
      <c r="P106" s="65"/>
      <c r="Q106" s="65"/>
      <c r="R106" s="65"/>
      <c r="S106" s="65"/>
      <c r="T106" s="65"/>
      <c r="U106" s="65"/>
      <c r="V106" s="65"/>
      <c r="W106" s="65"/>
      <c r="X106" s="65"/>
      <c r="Y106" s="66"/>
      <c r="Z106" s="35"/>
      <c r="AA106" s="35"/>
      <c r="AB106" s="35"/>
      <c r="AC106" s="35"/>
      <c r="AD106" s="35"/>
      <c r="AE106" s="35"/>
      <c r="AT106" s="18" t="s">
        <v>150</v>
      </c>
      <c r="AU106" s="18" t="s">
        <v>149</v>
      </c>
    </row>
    <row r="107" spans="1:65" s="13" customFormat="1" ht="11.25">
      <c r="B107" s="195"/>
      <c r="C107" s="196"/>
      <c r="D107" s="197" t="s">
        <v>152</v>
      </c>
      <c r="E107" s="198" t="s">
        <v>20</v>
      </c>
      <c r="F107" s="199" t="s">
        <v>153</v>
      </c>
      <c r="G107" s="196"/>
      <c r="H107" s="198" t="s">
        <v>20</v>
      </c>
      <c r="I107" s="200"/>
      <c r="J107" s="200"/>
      <c r="K107" s="196"/>
      <c r="L107" s="196"/>
      <c r="M107" s="201"/>
      <c r="N107" s="202"/>
      <c r="O107" s="203"/>
      <c r="P107" s="203"/>
      <c r="Q107" s="203"/>
      <c r="R107" s="203"/>
      <c r="S107" s="203"/>
      <c r="T107" s="203"/>
      <c r="U107" s="203"/>
      <c r="V107" s="203"/>
      <c r="W107" s="203"/>
      <c r="X107" s="203"/>
      <c r="Y107" s="204"/>
      <c r="AT107" s="205" t="s">
        <v>152</v>
      </c>
      <c r="AU107" s="205" t="s">
        <v>149</v>
      </c>
      <c r="AV107" s="13" t="s">
        <v>82</v>
      </c>
      <c r="AW107" s="13" t="s">
        <v>5</v>
      </c>
      <c r="AX107" s="13" t="s">
        <v>74</v>
      </c>
      <c r="AY107" s="205" t="s">
        <v>139</v>
      </c>
    </row>
    <row r="108" spans="1:65" s="14" customFormat="1" ht="11.25">
      <c r="B108" s="206"/>
      <c r="C108" s="207"/>
      <c r="D108" s="197" t="s">
        <v>152</v>
      </c>
      <c r="E108" s="208" t="s">
        <v>20</v>
      </c>
      <c r="F108" s="209" t="s">
        <v>166</v>
      </c>
      <c r="G108" s="207"/>
      <c r="H108" s="210">
        <v>1928.7909999999999</v>
      </c>
      <c r="I108" s="211"/>
      <c r="J108" s="211"/>
      <c r="K108" s="207"/>
      <c r="L108" s="207"/>
      <c r="M108" s="212"/>
      <c r="N108" s="213"/>
      <c r="O108" s="214"/>
      <c r="P108" s="214"/>
      <c r="Q108" s="214"/>
      <c r="R108" s="214"/>
      <c r="S108" s="214"/>
      <c r="T108" s="214"/>
      <c r="U108" s="214"/>
      <c r="V108" s="214"/>
      <c r="W108" s="214"/>
      <c r="X108" s="214"/>
      <c r="Y108" s="215"/>
      <c r="AT108" s="216" t="s">
        <v>152</v>
      </c>
      <c r="AU108" s="216" t="s">
        <v>149</v>
      </c>
      <c r="AV108" s="14" t="s">
        <v>84</v>
      </c>
      <c r="AW108" s="14" t="s">
        <v>5</v>
      </c>
      <c r="AX108" s="14" t="s">
        <v>74</v>
      </c>
      <c r="AY108" s="216" t="s">
        <v>139</v>
      </c>
    </row>
    <row r="109" spans="1:65" s="15" customFormat="1" ht="11.25">
      <c r="B109" s="217"/>
      <c r="C109" s="218"/>
      <c r="D109" s="197" t="s">
        <v>152</v>
      </c>
      <c r="E109" s="219" t="s">
        <v>20</v>
      </c>
      <c r="F109" s="220" t="s">
        <v>155</v>
      </c>
      <c r="G109" s="218"/>
      <c r="H109" s="221">
        <v>1928.7909999999999</v>
      </c>
      <c r="I109" s="222"/>
      <c r="J109" s="222"/>
      <c r="K109" s="218"/>
      <c r="L109" s="218"/>
      <c r="M109" s="223"/>
      <c r="N109" s="224"/>
      <c r="O109" s="225"/>
      <c r="P109" s="225"/>
      <c r="Q109" s="225"/>
      <c r="R109" s="225"/>
      <c r="S109" s="225"/>
      <c r="T109" s="225"/>
      <c r="U109" s="225"/>
      <c r="V109" s="225"/>
      <c r="W109" s="225"/>
      <c r="X109" s="225"/>
      <c r="Y109" s="226"/>
      <c r="AT109" s="227" t="s">
        <v>152</v>
      </c>
      <c r="AU109" s="227" t="s">
        <v>149</v>
      </c>
      <c r="AV109" s="15" t="s">
        <v>148</v>
      </c>
      <c r="AW109" s="15" t="s">
        <v>5</v>
      </c>
      <c r="AX109" s="15" t="s">
        <v>82</v>
      </c>
      <c r="AY109" s="227" t="s">
        <v>139</v>
      </c>
    </row>
    <row r="110" spans="1:65" s="2" customFormat="1" ht="24.2" customHeight="1">
      <c r="A110" s="35"/>
      <c r="B110" s="36"/>
      <c r="C110" s="176" t="s">
        <v>148</v>
      </c>
      <c r="D110" s="176" t="s">
        <v>143</v>
      </c>
      <c r="E110" s="177" t="s">
        <v>167</v>
      </c>
      <c r="F110" s="178" t="s">
        <v>168</v>
      </c>
      <c r="G110" s="179" t="s">
        <v>169</v>
      </c>
      <c r="H110" s="180">
        <v>14.179</v>
      </c>
      <c r="I110" s="181"/>
      <c r="J110" s="181"/>
      <c r="K110" s="182">
        <f>ROUND(P110*H110,2)</f>
        <v>0</v>
      </c>
      <c r="L110" s="178" t="s">
        <v>147</v>
      </c>
      <c r="M110" s="40"/>
      <c r="N110" s="183" t="s">
        <v>20</v>
      </c>
      <c r="O110" s="184" t="s">
        <v>43</v>
      </c>
      <c r="P110" s="185">
        <f>I110+J110</f>
        <v>0</v>
      </c>
      <c r="Q110" s="185">
        <f>ROUND(I110*H110,2)</f>
        <v>0</v>
      </c>
      <c r="R110" s="185">
        <f>ROUND(J110*H110,2)</f>
        <v>0</v>
      </c>
      <c r="S110" s="65"/>
      <c r="T110" s="186">
        <f>S110*H110</f>
        <v>0</v>
      </c>
      <c r="U110" s="186">
        <v>0</v>
      </c>
      <c r="V110" s="186">
        <f>U110*H110</f>
        <v>0</v>
      </c>
      <c r="W110" s="186">
        <v>0</v>
      </c>
      <c r="X110" s="186">
        <f>W110*H110</f>
        <v>0</v>
      </c>
      <c r="Y110" s="187" t="s">
        <v>20</v>
      </c>
      <c r="Z110" s="35"/>
      <c r="AA110" s="35"/>
      <c r="AB110" s="35"/>
      <c r="AC110" s="35"/>
      <c r="AD110" s="35"/>
      <c r="AE110" s="35"/>
      <c r="AR110" s="188" t="s">
        <v>148</v>
      </c>
      <c r="AT110" s="188" t="s">
        <v>143</v>
      </c>
      <c r="AU110" s="188" t="s">
        <v>149</v>
      </c>
      <c r="AY110" s="18" t="s">
        <v>139</v>
      </c>
      <c r="BE110" s="189">
        <f>IF(O110="základní",K110,0)</f>
        <v>0</v>
      </c>
      <c r="BF110" s="189">
        <f>IF(O110="snížená",K110,0)</f>
        <v>0</v>
      </c>
      <c r="BG110" s="189">
        <f>IF(O110="zákl. přenesená",K110,0)</f>
        <v>0</v>
      </c>
      <c r="BH110" s="189">
        <f>IF(O110="sníž. přenesená",K110,0)</f>
        <v>0</v>
      </c>
      <c r="BI110" s="189">
        <f>IF(O110="nulová",K110,0)</f>
        <v>0</v>
      </c>
      <c r="BJ110" s="18" t="s">
        <v>82</v>
      </c>
      <c r="BK110" s="189">
        <f>ROUND(P110*H110,2)</f>
        <v>0</v>
      </c>
      <c r="BL110" s="18" t="s">
        <v>148</v>
      </c>
      <c r="BM110" s="188" t="s">
        <v>170</v>
      </c>
    </row>
    <row r="111" spans="1:65" s="2" customFormat="1" ht="11.25">
      <c r="A111" s="35"/>
      <c r="B111" s="36"/>
      <c r="C111" s="37"/>
      <c r="D111" s="190" t="s">
        <v>150</v>
      </c>
      <c r="E111" s="37"/>
      <c r="F111" s="191" t="s">
        <v>171</v>
      </c>
      <c r="G111" s="37"/>
      <c r="H111" s="37"/>
      <c r="I111" s="192"/>
      <c r="J111" s="192"/>
      <c r="K111" s="37"/>
      <c r="L111" s="37"/>
      <c r="M111" s="40"/>
      <c r="N111" s="193"/>
      <c r="O111" s="194"/>
      <c r="P111" s="65"/>
      <c r="Q111" s="65"/>
      <c r="R111" s="65"/>
      <c r="S111" s="65"/>
      <c r="T111" s="65"/>
      <c r="U111" s="65"/>
      <c r="V111" s="65"/>
      <c r="W111" s="65"/>
      <c r="X111" s="65"/>
      <c r="Y111" s="66"/>
      <c r="Z111" s="35"/>
      <c r="AA111" s="35"/>
      <c r="AB111" s="35"/>
      <c r="AC111" s="35"/>
      <c r="AD111" s="35"/>
      <c r="AE111" s="35"/>
      <c r="AT111" s="18" t="s">
        <v>150</v>
      </c>
      <c r="AU111" s="18" t="s">
        <v>149</v>
      </c>
    </row>
    <row r="112" spans="1:65" s="13" customFormat="1" ht="11.25">
      <c r="B112" s="195"/>
      <c r="C112" s="196"/>
      <c r="D112" s="197" t="s">
        <v>152</v>
      </c>
      <c r="E112" s="198" t="s">
        <v>20</v>
      </c>
      <c r="F112" s="199" t="s">
        <v>172</v>
      </c>
      <c r="G112" s="196"/>
      <c r="H112" s="198" t="s">
        <v>20</v>
      </c>
      <c r="I112" s="200"/>
      <c r="J112" s="200"/>
      <c r="K112" s="196"/>
      <c r="L112" s="196"/>
      <c r="M112" s="201"/>
      <c r="N112" s="202"/>
      <c r="O112" s="203"/>
      <c r="P112" s="203"/>
      <c r="Q112" s="203"/>
      <c r="R112" s="203"/>
      <c r="S112" s="203"/>
      <c r="T112" s="203"/>
      <c r="U112" s="203"/>
      <c r="V112" s="203"/>
      <c r="W112" s="203"/>
      <c r="X112" s="203"/>
      <c r="Y112" s="204"/>
      <c r="AT112" s="205" t="s">
        <v>152</v>
      </c>
      <c r="AU112" s="205" t="s">
        <v>149</v>
      </c>
      <c r="AV112" s="13" t="s">
        <v>82</v>
      </c>
      <c r="AW112" s="13" t="s">
        <v>5</v>
      </c>
      <c r="AX112" s="13" t="s">
        <v>74</v>
      </c>
      <c r="AY112" s="205" t="s">
        <v>139</v>
      </c>
    </row>
    <row r="113" spans="1:65" s="14" customFormat="1" ht="11.25">
      <c r="B113" s="206"/>
      <c r="C113" s="207"/>
      <c r="D113" s="197" t="s">
        <v>152</v>
      </c>
      <c r="E113" s="208" t="s">
        <v>20</v>
      </c>
      <c r="F113" s="209" t="s">
        <v>173</v>
      </c>
      <c r="G113" s="207"/>
      <c r="H113" s="210">
        <v>14.179</v>
      </c>
      <c r="I113" s="211"/>
      <c r="J113" s="211"/>
      <c r="K113" s="207"/>
      <c r="L113" s="207"/>
      <c r="M113" s="212"/>
      <c r="N113" s="213"/>
      <c r="O113" s="214"/>
      <c r="P113" s="214"/>
      <c r="Q113" s="214"/>
      <c r="R113" s="214"/>
      <c r="S113" s="214"/>
      <c r="T113" s="214"/>
      <c r="U113" s="214"/>
      <c r="V113" s="214"/>
      <c r="W113" s="214"/>
      <c r="X113" s="214"/>
      <c r="Y113" s="215"/>
      <c r="AT113" s="216" t="s">
        <v>152</v>
      </c>
      <c r="AU113" s="216" t="s">
        <v>149</v>
      </c>
      <c r="AV113" s="14" t="s">
        <v>84</v>
      </c>
      <c r="AW113" s="14" t="s">
        <v>5</v>
      </c>
      <c r="AX113" s="14" t="s">
        <v>74</v>
      </c>
      <c r="AY113" s="216" t="s">
        <v>139</v>
      </c>
    </row>
    <row r="114" spans="1:65" s="15" customFormat="1" ht="11.25">
      <c r="B114" s="217"/>
      <c r="C114" s="218"/>
      <c r="D114" s="197" t="s">
        <v>152</v>
      </c>
      <c r="E114" s="219" t="s">
        <v>20</v>
      </c>
      <c r="F114" s="220" t="s">
        <v>155</v>
      </c>
      <c r="G114" s="218"/>
      <c r="H114" s="221">
        <v>14.179</v>
      </c>
      <c r="I114" s="222"/>
      <c r="J114" s="222"/>
      <c r="K114" s="218"/>
      <c r="L114" s="218"/>
      <c r="M114" s="223"/>
      <c r="N114" s="224"/>
      <c r="O114" s="225"/>
      <c r="P114" s="225"/>
      <c r="Q114" s="225"/>
      <c r="R114" s="225"/>
      <c r="S114" s="225"/>
      <c r="T114" s="225"/>
      <c r="U114" s="225"/>
      <c r="V114" s="225"/>
      <c r="W114" s="225"/>
      <c r="X114" s="225"/>
      <c r="Y114" s="226"/>
      <c r="AT114" s="227" t="s">
        <v>152</v>
      </c>
      <c r="AU114" s="227" t="s">
        <v>149</v>
      </c>
      <c r="AV114" s="15" t="s">
        <v>148</v>
      </c>
      <c r="AW114" s="15" t="s">
        <v>5</v>
      </c>
      <c r="AX114" s="15" t="s">
        <v>82</v>
      </c>
      <c r="AY114" s="227" t="s">
        <v>139</v>
      </c>
    </row>
    <row r="115" spans="1:65" s="2" customFormat="1" ht="24.2" customHeight="1">
      <c r="A115" s="35"/>
      <c r="B115" s="36"/>
      <c r="C115" s="176" t="s">
        <v>174</v>
      </c>
      <c r="D115" s="176" t="s">
        <v>143</v>
      </c>
      <c r="E115" s="177" t="s">
        <v>175</v>
      </c>
      <c r="F115" s="178" t="s">
        <v>176</v>
      </c>
      <c r="G115" s="179" t="s">
        <v>146</v>
      </c>
      <c r="H115" s="180">
        <v>40.113999999999997</v>
      </c>
      <c r="I115" s="181"/>
      <c r="J115" s="181"/>
      <c r="K115" s="182">
        <f>ROUND(P115*H115,2)</f>
        <v>0</v>
      </c>
      <c r="L115" s="178" t="s">
        <v>147</v>
      </c>
      <c r="M115" s="40"/>
      <c r="N115" s="183" t="s">
        <v>20</v>
      </c>
      <c r="O115" s="184" t="s">
        <v>43</v>
      </c>
      <c r="P115" s="185">
        <f>I115+J115</f>
        <v>0</v>
      </c>
      <c r="Q115" s="185">
        <f>ROUND(I115*H115,2)</f>
        <v>0</v>
      </c>
      <c r="R115" s="185">
        <f>ROUND(J115*H115,2)</f>
        <v>0</v>
      </c>
      <c r="S115" s="65"/>
      <c r="T115" s="186">
        <f>S115*H115</f>
        <v>0</v>
      </c>
      <c r="U115" s="186">
        <v>0</v>
      </c>
      <c r="V115" s="186">
        <f>U115*H115</f>
        <v>0</v>
      </c>
      <c r="W115" s="186">
        <v>0</v>
      </c>
      <c r="X115" s="186">
        <f>W115*H115</f>
        <v>0</v>
      </c>
      <c r="Y115" s="187" t="s">
        <v>20</v>
      </c>
      <c r="Z115" s="35"/>
      <c r="AA115" s="35"/>
      <c r="AB115" s="35"/>
      <c r="AC115" s="35"/>
      <c r="AD115" s="35"/>
      <c r="AE115" s="35"/>
      <c r="AR115" s="188" t="s">
        <v>148</v>
      </c>
      <c r="AT115" s="188" t="s">
        <v>143</v>
      </c>
      <c r="AU115" s="188" t="s">
        <v>149</v>
      </c>
      <c r="AY115" s="18" t="s">
        <v>139</v>
      </c>
      <c r="BE115" s="189">
        <f>IF(O115="základní",K115,0)</f>
        <v>0</v>
      </c>
      <c r="BF115" s="189">
        <f>IF(O115="snížená",K115,0)</f>
        <v>0</v>
      </c>
      <c r="BG115" s="189">
        <f>IF(O115="zákl. přenesená",K115,0)</f>
        <v>0</v>
      </c>
      <c r="BH115" s="189">
        <f>IF(O115="sníž. přenesená",K115,0)</f>
        <v>0</v>
      </c>
      <c r="BI115" s="189">
        <f>IF(O115="nulová",K115,0)</f>
        <v>0</v>
      </c>
      <c r="BJ115" s="18" t="s">
        <v>82</v>
      </c>
      <c r="BK115" s="189">
        <f>ROUND(P115*H115,2)</f>
        <v>0</v>
      </c>
      <c r="BL115" s="18" t="s">
        <v>148</v>
      </c>
      <c r="BM115" s="188" t="s">
        <v>177</v>
      </c>
    </row>
    <row r="116" spans="1:65" s="2" customFormat="1" ht="11.25">
      <c r="A116" s="35"/>
      <c r="B116" s="36"/>
      <c r="C116" s="37"/>
      <c r="D116" s="190" t="s">
        <v>150</v>
      </c>
      <c r="E116" s="37"/>
      <c r="F116" s="191" t="s">
        <v>178</v>
      </c>
      <c r="G116" s="37"/>
      <c r="H116" s="37"/>
      <c r="I116" s="192"/>
      <c r="J116" s="192"/>
      <c r="K116" s="37"/>
      <c r="L116" s="37"/>
      <c r="M116" s="40"/>
      <c r="N116" s="193"/>
      <c r="O116" s="194"/>
      <c r="P116" s="65"/>
      <c r="Q116" s="65"/>
      <c r="R116" s="65"/>
      <c r="S116" s="65"/>
      <c r="T116" s="65"/>
      <c r="U116" s="65"/>
      <c r="V116" s="65"/>
      <c r="W116" s="65"/>
      <c r="X116" s="65"/>
      <c r="Y116" s="66"/>
      <c r="Z116" s="35"/>
      <c r="AA116" s="35"/>
      <c r="AB116" s="35"/>
      <c r="AC116" s="35"/>
      <c r="AD116" s="35"/>
      <c r="AE116" s="35"/>
      <c r="AT116" s="18" t="s">
        <v>150</v>
      </c>
      <c r="AU116" s="18" t="s">
        <v>149</v>
      </c>
    </row>
    <row r="117" spans="1:65" s="13" customFormat="1" ht="11.25">
      <c r="B117" s="195"/>
      <c r="C117" s="196"/>
      <c r="D117" s="197" t="s">
        <v>152</v>
      </c>
      <c r="E117" s="198" t="s">
        <v>20</v>
      </c>
      <c r="F117" s="199" t="s">
        <v>153</v>
      </c>
      <c r="G117" s="196"/>
      <c r="H117" s="198" t="s">
        <v>20</v>
      </c>
      <c r="I117" s="200"/>
      <c r="J117" s="200"/>
      <c r="K117" s="196"/>
      <c r="L117" s="196"/>
      <c r="M117" s="201"/>
      <c r="N117" s="202"/>
      <c r="O117" s="203"/>
      <c r="P117" s="203"/>
      <c r="Q117" s="203"/>
      <c r="R117" s="203"/>
      <c r="S117" s="203"/>
      <c r="T117" s="203"/>
      <c r="U117" s="203"/>
      <c r="V117" s="203"/>
      <c r="W117" s="203"/>
      <c r="X117" s="203"/>
      <c r="Y117" s="204"/>
      <c r="AT117" s="205" t="s">
        <v>152</v>
      </c>
      <c r="AU117" s="205" t="s">
        <v>149</v>
      </c>
      <c r="AV117" s="13" t="s">
        <v>82</v>
      </c>
      <c r="AW117" s="13" t="s">
        <v>5</v>
      </c>
      <c r="AX117" s="13" t="s">
        <v>74</v>
      </c>
      <c r="AY117" s="205" t="s">
        <v>139</v>
      </c>
    </row>
    <row r="118" spans="1:65" s="14" customFormat="1" ht="11.25">
      <c r="B118" s="206"/>
      <c r="C118" s="207"/>
      <c r="D118" s="197" t="s">
        <v>152</v>
      </c>
      <c r="E118" s="208" t="s">
        <v>20</v>
      </c>
      <c r="F118" s="209" t="s">
        <v>179</v>
      </c>
      <c r="G118" s="207"/>
      <c r="H118" s="210">
        <v>40.113999999999997</v>
      </c>
      <c r="I118" s="211"/>
      <c r="J118" s="211"/>
      <c r="K118" s="207"/>
      <c r="L118" s="207"/>
      <c r="M118" s="212"/>
      <c r="N118" s="213"/>
      <c r="O118" s="214"/>
      <c r="P118" s="214"/>
      <c r="Q118" s="214"/>
      <c r="R118" s="214"/>
      <c r="S118" s="214"/>
      <c r="T118" s="214"/>
      <c r="U118" s="214"/>
      <c r="V118" s="214"/>
      <c r="W118" s="214"/>
      <c r="X118" s="214"/>
      <c r="Y118" s="215"/>
      <c r="AT118" s="216" t="s">
        <v>152</v>
      </c>
      <c r="AU118" s="216" t="s">
        <v>149</v>
      </c>
      <c r="AV118" s="14" t="s">
        <v>84</v>
      </c>
      <c r="AW118" s="14" t="s">
        <v>5</v>
      </c>
      <c r="AX118" s="14" t="s">
        <v>74</v>
      </c>
      <c r="AY118" s="216" t="s">
        <v>139</v>
      </c>
    </row>
    <row r="119" spans="1:65" s="15" customFormat="1" ht="11.25">
      <c r="B119" s="217"/>
      <c r="C119" s="218"/>
      <c r="D119" s="197" t="s">
        <v>152</v>
      </c>
      <c r="E119" s="219" t="s">
        <v>20</v>
      </c>
      <c r="F119" s="220" t="s">
        <v>155</v>
      </c>
      <c r="G119" s="218"/>
      <c r="H119" s="221">
        <v>40.113999999999997</v>
      </c>
      <c r="I119" s="222"/>
      <c r="J119" s="222"/>
      <c r="K119" s="218"/>
      <c r="L119" s="218"/>
      <c r="M119" s="223"/>
      <c r="N119" s="224"/>
      <c r="O119" s="225"/>
      <c r="P119" s="225"/>
      <c r="Q119" s="225"/>
      <c r="R119" s="225"/>
      <c r="S119" s="225"/>
      <c r="T119" s="225"/>
      <c r="U119" s="225"/>
      <c r="V119" s="225"/>
      <c r="W119" s="225"/>
      <c r="X119" s="225"/>
      <c r="Y119" s="226"/>
      <c r="AT119" s="227" t="s">
        <v>152</v>
      </c>
      <c r="AU119" s="227" t="s">
        <v>149</v>
      </c>
      <c r="AV119" s="15" t="s">
        <v>148</v>
      </c>
      <c r="AW119" s="15" t="s">
        <v>5</v>
      </c>
      <c r="AX119" s="15" t="s">
        <v>82</v>
      </c>
      <c r="AY119" s="227" t="s">
        <v>139</v>
      </c>
    </row>
    <row r="120" spans="1:65" s="2" customFormat="1" ht="24.2" customHeight="1">
      <c r="A120" s="35"/>
      <c r="B120" s="36"/>
      <c r="C120" s="228" t="s">
        <v>164</v>
      </c>
      <c r="D120" s="228" t="s">
        <v>180</v>
      </c>
      <c r="E120" s="229" t="s">
        <v>181</v>
      </c>
      <c r="F120" s="230" t="s">
        <v>182</v>
      </c>
      <c r="G120" s="231" t="s">
        <v>158</v>
      </c>
      <c r="H120" s="232">
        <v>6.0170000000000003</v>
      </c>
      <c r="I120" s="233"/>
      <c r="J120" s="234"/>
      <c r="K120" s="235">
        <f>ROUND(P120*H120,2)</f>
        <v>0</v>
      </c>
      <c r="L120" s="230" t="s">
        <v>147</v>
      </c>
      <c r="M120" s="236"/>
      <c r="N120" s="237" t="s">
        <v>20</v>
      </c>
      <c r="O120" s="184" t="s">
        <v>43</v>
      </c>
      <c r="P120" s="185">
        <f>I120+J120</f>
        <v>0</v>
      </c>
      <c r="Q120" s="185">
        <f>ROUND(I120*H120,2)</f>
        <v>0</v>
      </c>
      <c r="R120" s="185">
        <f>ROUND(J120*H120,2)</f>
        <v>0</v>
      </c>
      <c r="S120" s="65"/>
      <c r="T120" s="186">
        <f>S120*H120</f>
        <v>0</v>
      </c>
      <c r="U120" s="186">
        <v>0.21</v>
      </c>
      <c r="V120" s="186">
        <f>U120*H120</f>
        <v>1.2635700000000001</v>
      </c>
      <c r="W120" s="186">
        <v>0</v>
      </c>
      <c r="X120" s="186">
        <f>W120*H120</f>
        <v>0</v>
      </c>
      <c r="Y120" s="187" t="s">
        <v>20</v>
      </c>
      <c r="Z120" s="35"/>
      <c r="AA120" s="35"/>
      <c r="AB120" s="35"/>
      <c r="AC120" s="35"/>
      <c r="AD120" s="35"/>
      <c r="AE120" s="35"/>
      <c r="AR120" s="188" t="s">
        <v>170</v>
      </c>
      <c r="AT120" s="188" t="s">
        <v>180</v>
      </c>
      <c r="AU120" s="188" t="s">
        <v>149</v>
      </c>
      <c r="AY120" s="18" t="s">
        <v>139</v>
      </c>
      <c r="BE120" s="189">
        <f>IF(O120="základní",K120,0)</f>
        <v>0</v>
      </c>
      <c r="BF120" s="189">
        <f>IF(O120="snížená",K120,0)</f>
        <v>0</v>
      </c>
      <c r="BG120" s="189">
        <f>IF(O120="zákl. přenesená",K120,0)</f>
        <v>0</v>
      </c>
      <c r="BH120" s="189">
        <f>IF(O120="sníž. přenesená",K120,0)</f>
        <v>0</v>
      </c>
      <c r="BI120" s="189">
        <f>IF(O120="nulová",K120,0)</f>
        <v>0</v>
      </c>
      <c r="BJ120" s="18" t="s">
        <v>82</v>
      </c>
      <c r="BK120" s="189">
        <f>ROUND(P120*H120,2)</f>
        <v>0</v>
      </c>
      <c r="BL120" s="18" t="s">
        <v>148</v>
      </c>
      <c r="BM120" s="188" t="s">
        <v>183</v>
      </c>
    </row>
    <row r="121" spans="1:65" s="13" customFormat="1" ht="11.25">
      <c r="B121" s="195"/>
      <c r="C121" s="196"/>
      <c r="D121" s="197" t="s">
        <v>152</v>
      </c>
      <c r="E121" s="198" t="s">
        <v>20</v>
      </c>
      <c r="F121" s="199" t="s">
        <v>153</v>
      </c>
      <c r="G121" s="196"/>
      <c r="H121" s="198" t="s">
        <v>20</v>
      </c>
      <c r="I121" s="200"/>
      <c r="J121" s="200"/>
      <c r="K121" s="196"/>
      <c r="L121" s="196"/>
      <c r="M121" s="201"/>
      <c r="N121" s="202"/>
      <c r="O121" s="203"/>
      <c r="P121" s="203"/>
      <c r="Q121" s="203"/>
      <c r="R121" s="203"/>
      <c r="S121" s="203"/>
      <c r="T121" s="203"/>
      <c r="U121" s="203"/>
      <c r="V121" s="203"/>
      <c r="W121" s="203"/>
      <c r="X121" s="203"/>
      <c r="Y121" s="204"/>
      <c r="AT121" s="205" t="s">
        <v>152</v>
      </c>
      <c r="AU121" s="205" t="s">
        <v>149</v>
      </c>
      <c r="AV121" s="13" t="s">
        <v>82</v>
      </c>
      <c r="AW121" s="13" t="s">
        <v>5</v>
      </c>
      <c r="AX121" s="13" t="s">
        <v>74</v>
      </c>
      <c r="AY121" s="205" t="s">
        <v>139</v>
      </c>
    </row>
    <row r="122" spans="1:65" s="14" customFormat="1" ht="11.25">
      <c r="B122" s="206"/>
      <c r="C122" s="207"/>
      <c r="D122" s="197" t="s">
        <v>152</v>
      </c>
      <c r="E122" s="208" t="s">
        <v>20</v>
      </c>
      <c r="F122" s="209" t="s">
        <v>184</v>
      </c>
      <c r="G122" s="207"/>
      <c r="H122" s="210">
        <v>6.0170000000000003</v>
      </c>
      <c r="I122" s="211"/>
      <c r="J122" s="211"/>
      <c r="K122" s="207"/>
      <c r="L122" s="207"/>
      <c r="M122" s="212"/>
      <c r="N122" s="213"/>
      <c r="O122" s="214"/>
      <c r="P122" s="214"/>
      <c r="Q122" s="214"/>
      <c r="R122" s="214"/>
      <c r="S122" s="214"/>
      <c r="T122" s="214"/>
      <c r="U122" s="214"/>
      <c r="V122" s="214"/>
      <c r="W122" s="214"/>
      <c r="X122" s="214"/>
      <c r="Y122" s="215"/>
      <c r="AT122" s="216" t="s">
        <v>152</v>
      </c>
      <c r="AU122" s="216" t="s">
        <v>149</v>
      </c>
      <c r="AV122" s="14" t="s">
        <v>84</v>
      </c>
      <c r="AW122" s="14" t="s">
        <v>5</v>
      </c>
      <c r="AX122" s="14" t="s">
        <v>74</v>
      </c>
      <c r="AY122" s="216" t="s">
        <v>139</v>
      </c>
    </row>
    <row r="123" spans="1:65" s="15" customFormat="1" ht="11.25">
      <c r="B123" s="217"/>
      <c r="C123" s="218"/>
      <c r="D123" s="197" t="s">
        <v>152</v>
      </c>
      <c r="E123" s="219" t="s">
        <v>20</v>
      </c>
      <c r="F123" s="220" t="s">
        <v>155</v>
      </c>
      <c r="G123" s="218"/>
      <c r="H123" s="221">
        <v>6.0170000000000003</v>
      </c>
      <c r="I123" s="222"/>
      <c r="J123" s="222"/>
      <c r="K123" s="218"/>
      <c r="L123" s="218"/>
      <c r="M123" s="223"/>
      <c r="N123" s="224"/>
      <c r="O123" s="225"/>
      <c r="P123" s="225"/>
      <c r="Q123" s="225"/>
      <c r="R123" s="225"/>
      <c r="S123" s="225"/>
      <c r="T123" s="225"/>
      <c r="U123" s="225"/>
      <c r="V123" s="225"/>
      <c r="W123" s="225"/>
      <c r="X123" s="225"/>
      <c r="Y123" s="226"/>
      <c r="AT123" s="227" t="s">
        <v>152</v>
      </c>
      <c r="AU123" s="227" t="s">
        <v>149</v>
      </c>
      <c r="AV123" s="15" t="s">
        <v>148</v>
      </c>
      <c r="AW123" s="15" t="s">
        <v>5</v>
      </c>
      <c r="AX123" s="15" t="s">
        <v>82</v>
      </c>
      <c r="AY123" s="227" t="s">
        <v>139</v>
      </c>
    </row>
    <row r="124" spans="1:65" s="2" customFormat="1" ht="24.2" customHeight="1">
      <c r="A124" s="35"/>
      <c r="B124" s="36"/>
      <c r="C124" s="176" t="s">
        <v>185</v>
      </c>
      <c r="D124" s="176" t="s">
        <v>143</v>
      </c>
      <c r="E124" s="177" t="s">
        <v>186</v>
      </c>
      <c r="F124" s="178" t="s">
        <v>187</v>
      </c>
      <c r="G124" s="179" t="s">
        <v>146</v>
      </c>
      <c r="H124" s="180">
        <v>40.113999999999997</v>
      </c>
      <c r="I124" s="181"/>
      <c r="J124" s="181"/>
      <c r="K124" s="182">
        <f>ROUND(P124*H124,2)</f>
        <v>0</v>
      </c>
      <c r="L124" s="178" t="s">
        <v>147</v>
      </c>
      <c r="M124" s="40"/>
      <c r="N124" s="183" t="s">
        <v>20</v>
      </c>
      <c r="O124" s="184" t="s">
        <v>43</v>
      </c>
      <c r="P124" s="185">
        <f>I124+J124</f>
        <v>0</v>
      </c>
      <c r="Q124" s="185">
        <f>ROUND(I124*H124,2)</f>
        <v>0</v>
      </c>
      <c r="R124" s="185">
        <f>ROUND(J124*H124,2)</f>
        <v>0</v>
      </c>
      <c r="S124" s="65"/>
      <c r="T124" s="186">
        <f>S124*H124</f>
        <v>0</v>
      </c>
      <c r="U124" s="186">
        <v>0</v>
      </c>
      <c r="V124" s="186">
        <f>U124*H124</f>
        <v>0</v>
      </c>
      <c r="W124" s="186">
        <v>0</v>
      </c>
      <c r="X124" s="186">
        <f>W124*H124</f>
        <v>0</v>
      </c>
      <c r="Y124" s="187" t="s">
        <v>20</v>
      </c>
      <c r="Z124" s="35"/>
      <c r="AA124" s="35"/>
      <c r="AB124" s="35"/>
      <c r="AC124" s="35"/>
      <c r="AD124" s="35"/>
      <c r="AE124" s="35"/>
      <c r="AR124" s="188" t="s">
        <v>148</v>
      </c>
      <c r="AT124" s="188" t="s">
        <v>143</v>
      </c>
      <c r="AU124" s="188" t="s">
        <v>149</v>
      </c>
      <c r="AY124" s="18" t="s">
        <v>139</v>
      </c>
      <c r="BE124" s="189">
        <f>IF(O124="základní",K124,0)</f>
        <v>0</v>
      </c>
      <c r="BF124" s="189">
        <f>IF(O124="snížená",K124,0)</f>
        <v>0</v>
      </c>
      <c r="BG124" s="189">
        <f>IF(O124="zákl. přenesená",K124,0)</f>
        <v>0</v>
      </c>
      <c r="BH124" s="189">
        <f>IF(O124="sníž. přenesená",K124,0)</f>
        <v>0</v>
      </c>
      <c r="BI124" s="189">
        <f>IF(O124="nulová",K124,0)</f>
        <v>0</v>
      </c>
      <c r="BJ124" s="18" t="s">
        <v>82</v>
      </c>
      <c r="BK124" s="189">
        <f>ROUND(P124*H124,2)</f>
        <v>0</v>
      </c>
      <c r="BL124" s="18" t="s">
        <v>148</v>
      </c>
      <c r="BM124" s="188" t="s">
        <v>188</v>
      </c>
    </row>
    <row r="125" spans="1:65" s="2" customFormat="1" ht="11.25">
      <c r="A125" s="35"/>
      <c r="B125" s="36"/>
      <c r="C125" s="37"/>
      <c r="D125" s="190" t="s">
        <v>150</v>
      </c>
      <c r="E125" s="37"/>
      <c r="F125" s="191" t="s">
        <v>189</v>
      </c>
      <c r="G125" s="37"/>
      <c r="H125" s="37"/>
      <c r="I125" s="192"/>
      <c r="J125" s="192"/>
      <c r="K125" s="37"/>
      <c r="L125" s="37"/>
      <c r="M125" s="40"/>
      <c r="N125" s="193"/>
      <c r="O125" s="194"/>
      <c r="P125" s="65"/>
      <c r="Q125" s="65"/>
      <c r="R125" s="65"/>
      <c r="S125" s="65"/>
      <c r="T125" s="65"/>
      <c r="U125" s="65"/>
      <c r="V125" s="65"/>
      <c r="W125" s="65"/>
      <c r="X125" s="65"/>
      <c r="Y125" s="66"/>
      <c r="Z125" s="35"/>
      <c r="AA125" s="35"/>
      <c r="AB125" s="35"/>
      <c r="AC125" s="35"/>
      <c r="AD125" s="35"/>
      <c r="AE125" s="35"/>
      <c r="AT125" s="18" t="s">
        <v>150</v>
      </c>
      <c r="AU125" s="18" t="s">
        <v>149</v>
      </c>
    </row>
    <row r="126" spans="1:65" s="13" customFormat="1" ht="11.25">
      <c r="B126" s="195"/>
      <c r="C126" s="196"/>
      <c r="D126" s="197" t="s">
        <v>152</v>
      </c>
      <c r="E126" s="198" t="s">
        <v>20</v>
      </c>
      <c r="F126" s="199" t="s">
        <v>153</v>
      </c>
      <c r="G126" s="196"/>
      <c r="H126" s="198" t="s">
        <v>20</v>
      </c>
      <c r="I126" s="200"/>
      <c r="J126" s="200"/>
      <c r="K126" s="196"/>
      <c r="L126" s="196"/>
      <c r="M126" s="201"/>
      <c r="N126" s="202"/>
      <c r="O126" s="203"/>
      <c r="P126" s="203"/>
      <c r="Q126" s="203"/>
      <c r="R126" s="203"/>
      <c r="S126" s="203"/>
      <c r="T126" s="203"/>
      <c r="U126" s="203"/>
      <c r="V126" s="203"/>
      <c r="W126" s="203"/>
      <c r="X126" s="203"/>
      <c r="Y126" s="204"/>
      <c r="AT126" s="205" t="s">
        <v>152</v>
      </c>
      <c r="AU126" s="205" t="s">
        <v>149</v>
      </c>
      <c r="AV126" s="13" t="s">
        <v>82</v>
      </c>
      <c r="AW126" s="13" t="s">
        <v>5</v>
      </c>
      <c r="AX126" s="13" t="s">
        <v>74</v>
      </c>
      <c r="AY126" s="205" t="s">
        <v>139</v>
      </c>
    </row>
    <row r="127" spans="1:65" s="14" customFormat="1" ht="11.25">
      <c r="B127" s="206"/>
      <c r="C127" s="207"/>
      <c r="D127" s="197" t="s">
        <v>152</v>
      </c>
      <c r="E127" s="208" t="s">
        <v>20</v>
      </c>
      <c r="F127" s="209" t="s">
        <v>179</v>
      </c>
      <c r="G127" s="207"/>
      <c r="H127" s="210">
        <v>40.113999999999997</v>
      </c>
      <c r="I127" s="211"/>
      <c r="J127" s="211"/>
      <c r="K127" s="207"/>
      <c r="L127" s="207"/>
      <c r="M127" s="212"/>
      <c r="N127" s="213"/>
      <c r="O127" s="214"/>
      <c r="P127" s="214"/>
      <c r="Q127" s="214"/>
      <c r="R127" s="214"/>
      <c r="S127" s="214"/>
      <c r="T127" s="214"/>
      <c r="U127" s="214"/>
      <c r="V127" s="214"/>
      <c r="W127" s="214"/>
      <c r="X127" s="214"/>
      <c r="Y127" s="215"/>
      <c r="AT127" s="216" t="s">
        <v>152</v>
      </c>
      <c r="AU127" s="216" t="s">
        <v>149</v>
      </c>
      <c r="AV127" s="14" t="s">
        <v>84</v>
      </c>
      <c r="AW127" s="14" t="s">
        <v>5</v>
      </c>
      <c r="AX127" s="14" t="s">
        <v>74</v>
      </c>
      <c r="AY127" s="216" t="s">
        <v>139</v>
      </c>
    </row>
    <row r="128" spans="1:65" s="15" customFormat="1" ht="11.25">
      <c r="B128" s="217"/>
      <c r="C128" s="218"/>
      <c r="D128" s="197" t="s">
        <v>152</v>
      </c>
      <c r="E128" s="219" t="s">
        <v>20</v>
      </c>
      <c r="F128" s="220" t="s">
        <v>155</v>
      </c>
      <c r="G128" s="218"/>
      <c r="H128" s="221">
        <v>40.113999999999997</v>
      </c>
      <c r="I128" s="222"/>
      <c r="J128" s="222"/>
      <c r="K128" s="218"/>
      <c r="L128" s="218"/>
      <c r="M128" s="223"/>
      <c r="N128" s="224"/>
      <c r="O128" s="225"/>
      <c r="P128" s="225"/>
      <c r="Q128" s="225"/>
      <c r="R128" s="225"/>
      <c r="S128" s="225"/>
      <c r="T128" s="225"/>
      <c r="U128" s="225"/>
      <c r="V128" s="225"/>
      <c r="W128" s="225"/>
      <c r="X128" s="225"/>
      <c r="Y128" s="226"/>
      <c r="AT128" s="227" t="s">
        <v>152</v>
      </c>
      <c r="AU128" s="227" t="s">
        <v>149</v>
      </c>
      <c r="AV128" s="15" t="s">
        <v>148</v>
      </c>
      <c r="AW128" s="15" t="s">
        <v>5</v>
      </c>
      <c r="AX128" s="15" t="s">
        <v>82</v>
      </c>
      <c r="AY128" s="227" t="s">
        <v>139</v>
      </c>
    </row>
    <row r="129" spans="1:65" s="2" customFormat="1" ht="24.2" customHeight="1">
      <c r="A129" s="35"/>
      <c r="B129" s="36"/>
      <c r="C129" s="228" t="s">
        <v>170</v>
      </c>
      <c r="D129" s="228" t="s">
        <v>180</v>
      </c>
      <c r="E129" s="229" t="s">
        <v>190</v>
      </c>
      <c r="F129" s="230" t="s">
        <v>191</v>
      </c>
      <c r="G129" s="231" t="s">
        <v>192</v>
      </c>
      <c r="H129" s="232">
        <v>0.40100000000000002</v>
      </c>
      <c r="I129" s="233"/>
      <c r="J129" s="234"/>
      <c r="K129" s="235">
        <f>ROUND(P129*H129,2)</f>
        <v>0</v>
      </c>
      <c r="L129" s="230" t="s">
        <v>147</v>
      </c>
      <c r="M129" s="236"/>
      <c r="N129" s="237" t="s">
        <v>20</v>
      </c>
      <c r="O129" s="184" t="s">
        <v>43</v>
      </c>
      <c r="P129" s="185">
        <f>I129+J129</f>
        <v>0</v>
      </c>
      <c r="Q129" s="185">
        <f>ROUND(I129*H129,2)</f>
        <v>0</v>
      </c>
      <c r="R129" s="185">
        <f>ROUND(J129*H129,2)</f>
        <v>0</v>
      </c>
      <c r="S129" s="65"/>
      <c r="T129" s="186">
        <f>S129*H129</f>
        <v>0</v>
      </c>
      <c r="U129" s="186">
        <v>1E-3</v>
      </c>
      <c r="V129" s="186">
        <f>U129*H129</f>
        <v>4.0100000000000004E-4</v>
      </c>
      <c r="W129" s="186">
        <v>0</v>
      </c>
      <c r="X129" s="186">
        <f>W129*H129</f>
        <v>0</v>
      </c>
      <c r="Y129" s="187" t="s">
        <v>20</v>
      </c>
      <c r="Z129" s="35"/>
      <c r="AA129" s="35"/>
      <c r="AB129" s="35"/>
      <c r="AC129" s="35"/>
      <c r="AD129" s="35"/>
      <c r="AE129" s="35"/>
      <c r="AR129" s="188" t="s">
        <v>170</v>
      </c>
      <c r="AT129" s="188" t="s">
        <v>180</v>
      </c>
      <c r="AU129" s="188" t="s">
        <v>149</v>
      </c>
      <c r="AY129" s="18" t="s">
        <v>139</v>
      </c>
      <c r="BE129" s="189">
        <f>IF(O129="základní",K129,0)</f>
        <v>0</v>
      </c>
      <c r="BF129" s="189">
        <f>IF(O129="snížená",K129,0)</f>
        <v>0</v>
      </c>
      <c r="BG129" s="189">
        <f>IF(O129="zákl. přenesená",K129,0)</f>
        <v>0</v>
      </c>
      <c r="BH129" s="189">
        <f>IF(O129="sníž. přenesená",K129,0)</f>
        <v>0</v>
      </c>
      <c r="BI129" s="189">
        <f>IF(O129="nulová",K129,0)</f>
        <v>0</v>
      </c>
      <c r="BJ129" s="18" t="s">
        <v>82</v>
      </c>
      <c r="BK129" s="189">
        <f>ROUND(P129*H129,2)</f>
        <v>0</v>
      </c>
      <c r="BL129" s="18" t="s">
        <v>148</v>
      </c>
      <c r="BM129" s="188" t="s">
        <v>193</v>
      </c>
    </row>
    <row r="130" spans="1:65" s="13" customFormat="1" ht="11.25">
      <c r="B130" s="195"/>
      <c r="C130" s="196"/>
      <c r="D130" s="197" t="s">
        <v>152</v>
      </c>
      <c r="E130" s="198" t="s">
        <v>20</v>
      </c>
      <c r="F130" s="199" t="s">
        <v>153</v>
      </c>
      <c r="G130" s="196"/>
      <c r="H130" s="198" t="s">
        <v>20</v>
      </c>
      <c r="I130" s="200"/>
      <c r="J130" s="200"/>
      <c r="K130" s="196"/>
      <c r="L130" s="196"/>
      <c r="M130" s="201"/>
      <c r="N130" s="202"/>
      <c r="O130" s="203"/>
      <c r="P130" s="203"/>
      <c r="Q130" s="203"/>
      <c r="R130" s="203"/>
      <c r="S130" s="203"/>
      <c r="T130" s="203"/>
      <c r="U130" s="203"/>
      <c r="V130" s="203"/>
      <c r="W130" s="203"/>
      <c r="X130" s="203"/>
      <c r="Y130" s="204"/>
      <c r="AT130" s="205" t="s">
        <v>152</v>
      </c>
      <c r="AU130" s="205" t="s">
        <v>149</v>
      </c>
      <c r="AV130" s="13" t="s">
        <v>82</v>
      </c>
      <c r="AW130" s="13" t="s">
        <v>5</v>
      </c>
      <c r="AX130" s="13" t="s">
        <v>74</v>
      </c>
      <c r="AY130" s="205" t="s">
        <v>139</v>
      </c>
    </row>
    <row r="131" spans="1:65" s="14" customFormat="1" ht="11.25">
      <c r="B131" s="206"/>
      <c r="C131" s="207"/>
      <c r="D131" s="197" t="s">
        <v>152</v>
      </c>
      <c r="E131" s="208" t="s">
        <v>20</v>
      </c>
      <c r="F131" s="209" t="s">
        <v>194</v>
      </c>
      <c r="G131" s="207"/>
      <c r="H131" s="210">
        <v>0.40100000000000002</v>
      </c>
      <c r="I131" s="211"/>
      <c r="J131" s="211"/>
      <c r="K131" s="207"/>
      <c r="L131" s="207"/>
      <c r="M131" s="212"/>
      <c r="N131" s="213"/>
      <c r="O131" s="214"/>
      <c r="P131" s="214"/>
      <c r="Q131" s="214"/>
      <c r="R131" s="214"/>
      <c r="S131" s="214"/>
      <c r="T131" s="214"/>
      <c r="U131" s="214"/>
      <c r="V131" s="214"/>
      <c r="W131" s="214"/>
      <c r="X131" s="214"/>
      <c r="Y131" s="215"/>
      <c r="AT131" s="216" t="s">
        <v>152</v>
      </c>
      <c r="AU131" s="216" t="s">
        <v>149</v>
      </c>
      <c r="AV131" s="14" t="s">
        <v>84</v>
      </c>
      <c r="AW131" s="14" t="s">
        <v>5</v>
      </c>
      <c r="AX131" s="14" t="s">
        <v>74</v>
      </c>
      <c r="AY131" s="216" t="s">
        <v>139</v>
      </c>
    </row>
    <row r="132" spans="1:65" s="15" customFormat="1" ht="11.25">
      <c r="B132" s="217"/>
      <c r="C132" s="218"/>
      <c r="D132" s="197" t="s">
        <v>152</v>
      </c>
      <c r="E132" s="219" t="s">
        <v>20</v>
      </c>
      <c r="F132" s="220" t="s">
        <v>155</v>
      </c>
      <c r="G132" s="218"/>
      <c r="H132" s="221">
        <v>0.40100000000000002</v>
      </c>
      <c r="I132" s="222"/>
      <c r="J132" s="222"/>
      <c r="K132" s="218"/>
      <c r="L132" s="218"/>
      <c r="M132" s="223"/>
      <c r="N132" s="224"/>
      <c r="O132" s="225"/>
      <c r="P132" s="225"/>
      <c r="Q132" s="225"/>
      <c r="R132" s="225"/>
      <c r="S132" s="225"/>
      <c r="T132" s="225"/>
      <c r="U132" s="225"/>
      <c r="V132" s="225"/>
      <c r="W132" s="225"/>
      <c r="X132" s="225"/>
      <c r="Y132" s="226"/>
      <c r="AT132" s="227" t="s">
        <v>152</v>
      </c>
      <c r="AU132" s="227" t="s">
        <v>149</v>
      </c>
      <c r="AV132" s="15" t="s">
        <v>148</v>
      </c>
      <c r="AW132" s="15" t="s">
        <v>5</v>
      </c>
      <c r="AX132" s="15" t="s">
        <v>82</v>
      </c>
      <c r="AY132" s="227" t="s">
        <v>139</v>
      </c>
    </row>
    <row r="133" spans="1:65" s="2" customFormat="1" ht="37.9" customHeight="1">
      <c r="A133" s="35"/>
      <c r="B133" s="36"/>
      <c r="C133" s="176" t="s">
        <v>195</v>
      </c>
      <c r="D133" s="176" t="s">
        <v>143</v>
      </c>
      <c r="E133" s="177" t="s">
        <v>196</v>
      </c>
      <c r="F133" s="178" t="s">
        <v>197</v>
      </c>
      <c r="G133" s="179" t="s">
        <v>146</v>
      </c>
      <c r="H133" s="180">
        <v>59.843000000000004</v>
      </c>
      <c r="I133" s="181"/>
      <c r="J133" s="181"/>
      <c r="K133" s="182">
        <f>ROUND(P133*H133,2)</f>
        <v>0</v>
      </c>
      <c r="L133" s="178" t="s">
        <v>147</v>
      </c>
      <c r="M133" s="40"/>
      <c r="N133" s="183" t="s">
        <v>20</v>
      </c>
      <c r="O133" s="184" t="s">
        <v>43</v>
      </c>
      <c r="P133" s="185">
        <f>I133+J133</f>
        <v>0</v>
      </c>
      <c r="Q133" s="185">
        <f>ROUND(I133*H133,2)</f>
        <v>0</v>
      </c>
      <c r="R133" s="185">
        <f>ROUND(J133*H133,2)</f>
        <v>0</v>
      </c>
      <c r="S133" s="65"/>
      <c r="T133" s="186">
        <f>S133*H133</f>
        <v>0</v>
      </c>
      <c r="U133" s="186">
        <v>0</v>
      </c>
      <c r="V133" s="186">
        <f>U133*H133</f>
        <v>0</v>
      </c>
      <c r="W133" s="186">
        <v>0.252</v>
      </c>
      <c r="X133" s="186">
        <f>W133*H133</f>
        <v>15.080436000000001</v>
      </c>
      <c r="Y133" s="187" t="s">
        <v>20</v>
      </c>
      <c r="Z133" s="35"/>
      <c r="AA133" s="35"/>
      <c r="AB133" s="35"/>
      <c r="AC133" s="35"/>
      <c r="AD133" s="35"/>
      <c r="AE133" s="35"/>
      <c r="AR133" s="188" t="s">
        <v>148</v>
      </c>
      <c r="AT133" s="188" t="s">
        <v>143</v>
      </c>
      <c r="AU133" s="188" t="s">
        <v>149</v>
      </c>
      <c r="AY133" s="18" t="s">
        <v>139</v>
      </c>
      <c r="BE133" s="189">
        <f>IF(O133="základní",K133,0)</f>
        <v>0</v>
      </c>
      <c r="BF133" s="189">
        <f>IF(O133="snížená",K133,0)</f>
        <v>0</v>
      </c>
      <c r="BG133" s="189">
        <f>IF(O133="zákl. přenesená",K133,0)</f>
        <v>0</v>
      </c>
      <c r="BH133" s="189">
        <f>IF(O133="sníž. přenesená",K133,0)</f>
        <v>0</v>
      </c>
      <c r="BI133" s="189">
        <f>IF(O133="nulová",K133,0)</f>
        <v>0</v>
      </c>
      <c r="BJ133" s="18" t="s">
        <v>82</v>
      </c>
      <c r="BK133" s="189">
        <f>ROUND(P133*H133,2)</f>
        <v>0</v>
      </c>
      <c r="BL133" s="18" t="s">
        <v>148</v>
      </c>
      <c r="BM133" s="188" t="s">
        <v>198</v>
      </c>
    </row>
    <row r="134" spans="1:65" s="2" customFormat="1" ht="11.25">
      <c r="A134" s="35"/>
      <c r="B134" s="36"/>
      <c r="C134" s="37"/>
      <c r="D134" s="190" t="s">
        <v>150</v>
      </c>
      <c r="E134" s="37"/>
      <c r="F134" s="191" t="s">
        <v>199</v>
      </c>
      <c r="G134" s="37"/>
      <c r="H134" s="37"/>
      <c r="I134" s="192"/>
      <c r="J134" s="192"/>
      <c r="K134" s="37"/>
      <c r="L134" s="37"/>
      <c r="M134" s="40"/>
      <c r="N134" s="193"/>
      <c r="O134" s="194"/>
      <c r="P134" s="65"/>
      <c r="Q134" s="65"/>
      <c r="R134" s="65"/>
      <c r="S134" s="65"/>
      <c r="T134" s="65"/>
      <c r="U134" s="65"/>
      <c r="V134" s="65"/>
      <c r="W134" s="65"/>
      <c r="X134" s="65"/>
      <c r="Y134" s="66"/>
      <c r="Z134" s="35"/>
      <c r="AA134" s="35"/>
      <c r="AB134" s="35"/>
      <c r="AC134" s="35"/>
      <c r="AD134" s="35"/>
      <c r="AE134" s="35"/>
      <c r="AT134" s="18" t="s">
        <v>150</v>
      </c>
      <c r="AU134" s="18" t="s">
        <v>149</v>
      </c>
    </row>
    <row r="135" spans="1:65" s="13" customFormat="1" ht="11.25">
      <c r="B135" s="195"/>
      <c r="C135" s="196"/>
      <c r="D135" s="197" t="s">
        <v>152</v>
      </c>
      <c r="E135" s="198" t="s">
        <v>20</v>
      </c>
      <c r="F135" s="199" t="s">
        <v>153</v>
      </c>
      <c r="G135" s="196"/>
      <c r="H135" s="198" t="s">
        <v>20</v>
      </c>
      <c r="I135" s="200"/>
      <c r="J135" s="200"/>
      <c r="K135" s="196"/>
      <c r="L135" s="196"/>
      <c r="M135" s="201"/>
      <c r="N135" s="202"/>
      <c r="O135" s="203"/>
      <c r="P135" s="203"/>
      <c r="Q135" s="203"/>
      <c r="R135" s="203"/>
      <c r="S135" s="203"/>
      <c r="T135" s="203"/>
      <c r="U135" s="203"/>
      <c r="V135" s="203"/>
      <c r="W135" s="203"/>
      <c r="X135" s="203"/>
      <c r="Y135" s="204"/>
      <c r="AT135" s="205" t="s">
        <v>152</v>
      </c>
      <c r="AU135" s="205" t="s">
        <v>149</v>
      </c>
      <c r="AV135" s="13" t="s">
        <v>82</v>
      </c>
      <c r="AW135" s="13" t="s">
        <v>5</v>
      </c>
      <c r="AX135" s="13" t="s">
        <v>74</v>
      </c>
      <c r="AY135" s="205" t="s">
        <v>139</v>
      </c>
    </row>
    <row r="136" spans="1:65" s="14" customFormat="1" ht="11.25">
      <c r="B136" s="206"/>
      <c r="C136" s="207"/>
      <c r="D136" s="197" t="s">
        <v>152</v>
      </c>
      <c r="E136" s="208" t="s">
        <v>20</v>
      </c>
      <c r="F136" s="209" t="s">
        <v>200</v>
      </c>
      <c r="G136" s="207"/>
      <c r="H136" s="210">
        <v>37.628999999999998</v>
      </c>
      <c r="I136" s="211"/>
      <c r="J136" s="211"/>
      <c r="K136" s="207"/>
      <c r="L136" s="207"/>
      <c r="M136" s="212"/>
      <c r="N136" s="213"/>
      <c r="O136" s="214"/>
      <c r="P136" s="214"/>
      <c r="Q136" s="214"/>
      <c r="R136" s="214"/>
      <c r="S136" s="214"/>
      <c r="T136" s="214"/>
      <c r="U136" s="214"/>
      <c r="V136" s="214"/>
      <c r="W136" s="214"/>
      <c r="X136" s="214"/>
      <c r="Y136" s="215"/>
      <c r="AT136" s="216" t="s">
        <v>152</v>
      </c>
      <c r="AU136" s="216" t="s">
        <v>149</v>
      </c>
      <c r="AV136" s="14" t="s">
        <v>84</v>
      </c>
      <c r="AW136" s="14" t="s">
        <v>5</v>
      </c>
      <c r="AX136" s="14" t="s">
        <v>74</v>
      </c>
      <c r="AY136" s="216" t="s">
        <v>139</v>
      </c>
    </row>
    <row r="137" spans="1:65" s="14" customFormat="1" ht="11.25">
      <c r="B137" s="206"/>
      <c r="C137" s="207"/>
      <c r="D137" s="197" t="s">
        <v>152</v>
      </c>
      <c r="E137" s="208" t="s">
        <v>20</v>
      </c>
      <c r="F137" s="209" t="s">
        <v>201</v>
      </c>
      <c r="G137" s="207"/>
      <c r="H137" s="210">
        <v>22.213999999999999</v>
      </c>
      <c r="I137" s="211"/>
      <c r="J137" s="211"/>
      <c r="K137" s="207"/>
      <c r="L137" s="207"/>
      <c r="M137" s="212"/>
      <c r="N137" s="213"/>
      <c r="O137" s="214"/>
      <c r="P137" s="214"/>
      <c r="Q137" s="214"/>
      <c r="R137" s="214"/>
      <c r="S137" s="214"/>
      <c r="T137" s="214"/>
      <c r="U137" s="214"/>
      <c r="V137" s="214"/>
      <c r="W137" s="214"/>
      <c r="X137" s="214"/>
      <c r="Y137" s="215"/>
      <c r="AT137" s="216" t="s">
        <v>152</v>
      </c>
      <c r="AU137" s="216" t="s">
        <v>149</v>
      </c>
      <c r="AV137" s="14" t="s">
        <v>84</v>
      </c>
      <c r="AW137" s="14" t="s">
        <v>5</v>
      </c>
      <c r="AX137" s="14" t="s">
        <v>74</v>
      </c>
      <c r="AY137" s="216" t="s">
        <v>139</v>
      </c>
    </row>
    <row r="138" spans="1:65" s="15" customFormat="1" ht="11.25">
      <c r="B138" s="217"/>
      <c r="C138" s="218"/>
      <c r="D138" s="197" t="s">
        <v>152</v>
      </c>
      <c r="E138" s="219" t="s">
        <v>20</v>
      </c>
      <c r="F138" s="220" t="s">
        <v>155</v>
      </c>
      <c r="G138" s="218"/>
      <c r="H138" s="221">
        <v>59.843000000000004</v>
      </c>
      <c r="I138" s="222"/>
      <c r="J138" s="222"/>
      <c r="K138" s="218"/>
      <c r="L138" s="218"/>
      <c r="M138" s="223"/>
      <c r="N138" s="224"/>
      <c r="O138" s="225"/>
      <c r="P138" s="225"/>
      <c r="Q138" s="225"/>
      <c r="R138" s="225"/>
      <c r="S138" s="225"/>
      <c r="T138" s="225"/>
      <c r="U138" s="225"/>
      <c r="V138" s="225"/>
      <c r="W138" s="225"/>
      <c r="X138" s="225"/>
      <c r="Y138" s="226"/>
      <c r="AT138" s="227" t="s">
        <v>152</v>
      </c>
      <c r="AU138" s="227" t="s">
        <v>149</v>
      </c>
      <c r="AV138" s="15" t="s">
        <v>148</v>
      </c>
      <c r="AW138" s="15" t="s">
        <v>5</v>
      </c>
      <c r="AX138" s="15" t="s">
        <v>82</v>
      </c>
      <c r="AY138" s="227" t="s">
        <v>139</v>
      </c>
    </row>
    <row r="139" spans="1:65" s="2" customFormat="1" ht="24">
      <c r="A139" s="35"/>
      <c r="B139" s="36"/>
      <c r="C139" s="176" t="s">
        <v>177</v>
      </c>
      <c r="D139" s="176" t="s">
        <v>143</v>
      </c>
      <c r="E139" s="177" t="s">
        <v>202</v>
      </c>
      <c r="F139" s="178" t="s">
        <v>203</v>
      </c>
      <c r="G139" s="179" t="s">
        <v>169</v>
      </c>
      <c r="H139" s="180">
        <v>244.25700000000001</v>
      </c>
      <c r="I139" s="181"/>
      <c r="J139" s="181"/>
      <c r="K139" s="182">
        <f>ROUND(P139*H139,2)</f>
        <v>0</v>
      </c>
      <c r="L139" s="178" t="s">
        <v>147</v>
      </c>
      <c r="M139" s="40"/>
      <c r="N139" s="183" t="s">
        <v>20</v>
      </c>
      <c r="O139" s="184" t="s">
        <v>43</v>
      </c>
      <c r="P139" s="185">
        <f>I139+J139</f>
        <v>0</v>
      </c>
      <c r="Q139" s="185">
        <f>ROUND(I139*H139,2)</f>
        <v>0</v>
      </c>
      <c r="R139" s="185">
        <f>ROUND(J139*H139,2)</f>
        <v>0</v>
      </c>
      <c r="S139" s="65"/>
      <c r="T139" s="186">
        <f>S139*H139</f>
        <v>0</v>
      </c>
      <c r="U139" s="186">
        <v>0</v>
      </c>
      <c r="V139" s="186">
        <f>U139*H139</f>
        <v>0</v>
      </c>
      <c r="W139" s="186">
        <v>0</v>
      </c>
      <c r="X139" s="186">
        <f>W139*H139</f>
        <v>0</v>
      </c>
      <c r="Y139" s="187" t="s">
        <v>20</v>
      </c>
      <c r="Z139" s="35"/>
      <c r="AA139" s="35"/>
      <c r="AB139" s="35"/>
      <c r="AC139" s="35"/>
      <c r="AD139" s="35"/>
      <c r="AE139" s="35"/>
      <c r="AR139" s="188" t="s">
        <v>148</v>
      </c>
      <c r="AT139" s="188" t="s">
        <v>143</v>
      </c>
      <c r="AU139" s="188" t="s">
        <v>149</v>
      </c>
      <c r="AY139" s="18" t="s">
        <v>139</v>
      </c>
      <c r="BE139" s="189">
        <f>IF(O139="základní",K139,0)</f>
        <v>0</v>
      </c>
      <c r="BF139" s="189">
        <f>IF(O139="snížená",K139,0)</f>
        <v>0</v>
      </c>
      <c r="BG139" s="189">
        <f>IF(O139="zákl. přenesená",K139,0)</f>
        <v>0</v>
      </c>
      <c r="BH139" s="189">
        <f>IF(O139="sníž. přenesená",K139,0)</f>
        <v>0</v>
      </c>
      <c r="BI139" s="189">
        <f>IF(O139="nulová",K139,0)</f>
        <v>0</v>
      </c>
      <c r="BJ139" s="18" t="s">
        <v>82</v>
      </c>
      <c r="BK139" s="189">
        <f>ROUND(P139*H139,2)</f>
        <v>0</v>
      </c>
      <c r="BL139" s="18" t="s">
        <v>148</v>
      </c>
      <c r="BM139" s="188" t="s">
        <v>204</v>
      </c>
    </row>
    <row r="140" spans="1:65" s="2" customFormat="1" ht="11.25">
      <c r="A140" s="35"/>
      <c r="B140" s="36"/>
      <c r="C140" s="37"/>
      <c r="D140" s="190" t="s">
        <v>150</v>
      </c>
      <c r="E140" s="37"/>
      <c r="F140" s="191" t="s">
        <v>205</v>
      </c>
      <c r="G140" s="37"/>
      <c r="H140" s="37"/>
      <c r="I140" s="192"/>
      <c r="J140" s="192"/>
      <c r="K140" s="37"/>
      <c r="L140" s="37"/>
      <c r="M140" s="40"/>
      <c r="N140" s="193"/>
      <c r="O140" s="194"/>
      <c r="P140" s="65"/>
      <c r="Q140" s="65"/>
      <c r="R140" s="65"/>
      <c r="S140" s="65"/>
      <c r="T140" s="65"/>
      <c r="U140" s="65"/>
      <c r="V140" s="65"/>
      <c r="W140" s="65"/>
      <c r="X140" s="65"/>
      <c r="Y140" s="66"/>
      <c r="Z140" s="35"/>
      <c r="AA140" s="35"/>
      <c r="AB140" s="35"/>
      <c r="AC140" s="35"/>
      <c r="AD140" s="35"/>
      <c r="AE140" s="35"/>
      <c r="AT140" s="18" t="s">
        <v>150</v>
      </c>
      <c r="AU140" s="18" t="s">
        <v>149</v>
      </c>
    </row>
    <row r="141" spans="1:65" s="13" customFormat="1" ht="11.25">
      <c r="B141" s="195"/>
      <c r="C141" s="196"/>
      <c r="D141" s="197" t="s">
        <v>152</v>
      </c>
      <c r="E141" s="198" t="s">
        <v>20</v>
      </c>
      <c r="F141" s="199" t="s">
        <v>206</v>
      </c>
      <c r="G141" s="196"/>
      <c r="H141" s="198" t="s">
        <v>20</v>
      </c>
      <c r="I141" s="200"/>
      <c r="J141" s="200"/>
      <c r="K141" s="196"/>
      <c r="L141" s="196"/>
      <c r="M141" s="201"/>
      <c r="N141" s="202"/>
      <c r="O141" s="203"/>
      <c r="P141" s="203"/>
      <c r="Q141" s="203"/>
      <c r="R141" s="203"/>
      <c r="S141" s="203"/>
      <c r="T141" s="203"/>
      <c r="U141" s="203"/>
      <c r="V141" s="203"/>
      <c r="W141" s="203"/>
      <c r="X141" s="203"/>
      <c r="Y141" s="204"/>
      <c r="AT141" s="205" t="s">
        <v>152</v>
      </c>
      <c r="AU141" s="205" t="s">
        <v>149</v>
      </c>
      <c r="AV141" s="13" t="s">
        <v>82</v>
      </c>
      <c r="AW141" s="13" t="s">
        <v>5</v>
      </c>
      <c r="AX141" s="13" t="s">
        <v>74</v>
      </c>
      <c r="AY141" s="205" t="s">
        <v>139</v>
      </c>
    </row>
    <row r="142" spans="1:65" s="14" customFormat="1" ht="11.25">
      <c r="B142" s="206"/>
      <c r="C142" s="207"/>
      <c r="D142" s="197" t="s">
        <v>152</v>
      </c>
      <c r="E142" s="208" t="s">
        <v>20</v>
      </c>
      <c r="F142" s="209" t="s">
        <v>207</v>
      </c>
      <c r="G142" s="207"/>
      <c r="H142" s="210">
        <v>230.078</v>
      </c>
      <c r="I142" s="211"/>
      <c r="J142" s="211"/>
      <c r="K142" s="207"/>
      <c r="L142" s="207"/>
      <c r="M142" s="212"/>
      <c r="N142" s="213"/>
      <c r="O142" s="214"/>
      <c r="P142" s="214"/>
      <c r="Q142" s="214"/>
      <c r="R142" s="214"/>
      <c r="S142" s="214"/>
      <c r="T142" s="214"/>
      <c r="U142" s="214"/>
      <c r="V142" s="214"/>
      <c r="W142" s="214"/>
      <c r="X142" s="214"/>
      <c r="Y142" s="215"/>
      <c r="AT142" s="216" t="s">
        <v>152</v>
      </c>
      <c r="AU142" s="216" t="s">
        <v>149</v>
      </c>
      <c r="AV142" s="14" t="s">
        <v>84</v>
      </c>
      <c r="AW142" s="14" t="s">
        <v>5</v>
      </c>
      <c r="AX142" s="14" t="s">
        <v>74</v>
      </c>
      <c r="AY142" s="216" t="s">
        <v>139</v>
      </c>
    </row>
    <row r="143" spans="1:65" s="13" customFormat="1" ht="11.25">
      <c r="B143" s="195"/>
      <c r="C143" s="196"/>
      <c r="D143" s="197" t="s">
        <v>152</v>
      </c>
      <c r="E143" s="198" t="s">
        <v>20</v>
      </c>
      <c r="F143" s="199" t="s">
        <v>208</v>
      </c>
      <c r="G143" s="196"/>
      <c r="H143" s="198" t="s">
        <v>20</v>
      </c>
      <c r="I143" s="200"/>
      <c r="J143" s="200"/>
      <c r="K143" s="196"/>
      <c r="L143" s="196"/>
      <c r="M143" s="201"/>
      <c r="N143" s="202"/>
      <c r="O143" s="203"/>
      <c r="P143" s="203"/>
      <c r="Q143" s="203"/>
      <c r="R143" s="203"/>
      <c r="S143" s="203"/>
      <c r="T143" s="203"/>
      <c r="U143" s="203"/>
      <c r="V143" s="203"/>
      <c r="W143" s="203"/>
      <c r="X143" s="203"/>
      <c r="Y143" s="204"/>
      <c r="AT143" s="205" t="s">
        <v>152</v>
      </c>
      <c r="AU143" s="205" t="s">
        <v>149</v>
      </c>
      <c r="AV143" s="13" t="s">
        <v>82</v>
      </c>
      <c r="AW143" s="13" t="s">
        <v>5</v>
      </c>
      <c r="AX143" s="13" t="s">
        <v>74</v>
      </c>
      <c r="AY143" s="205" t="s">
        <v>139</v>
      </c>
    </row>
    <row r="144" spans="1:65" s="14" customFormat="1" ht="11.25">
      <c r="B144" s="206"/>
      <c r="C144" s="207"/>
      <c r="D144" s="197" t="s">
        <v>152</v>
      </c>
      <c r="E144" s="208" t="s">
        <v>20</v>
      </c>
      <c r="F144" s="209" t="s">
        <v>173</v>
      </c>
      <c r="G144" s="207"/>
      <c r="H144" s="210">
        <v>14.179</v>
      </c>
      <c r="I144" s="211"/>
      <c r="J144" s="211"/>
      <c r="K144" s="207"/>
      <c r="L144" s="207"/>
      <c r="M144" s="212"/>
      <c r="N144" s="213"/>
      <c r="O144" s="214"/>
      <c r="P144" s="214"/>
      <c r="Q144" s="214"/>
      <c r="R144" s="214"/>
      <c r="S144" s="214"/>
      <c r="T144" s="214"/>
      <c r="U144" s="214"/>
      <c r="V144" s="214"/>
      <c r="W144" s="214"/>
      <c r="X144" s="214"/>
      <c r="Y144" s="215"/>
      <c r="AT144" s="216" t="s">
        <v>152</v>
      </c>
      <c r="AU144" s="216" t="s">
        <v>149</v>
      </c>
      <c r="AV144" s="14" t="s">
        <v>84</v>
      </c>
      <c r="AW144" s="14" t="s">
        <v>5</v>
      </c>
      <c r="AX144" s="14" t="s">
        <v>74</v>
      </c>
      <c r="AY144" s="216" t="s">
        <v>139</v>
      </c>
    </row>
    <row r="145" spans="1:65" s="15" customFormat="1" ht="11.25">
      <c r="B145" s="217"/>
      <c r="C145" s="218"/>
      <c r="D145" s="197" t="s">
        <v>152</v>
      </c>
      <c r="E145" s="219" t="s">
        <v>20</v>
      </c>
      <c r="F145" s="220" t="s">
        <v>155</v>
      </c>
      <c r="G145" s="218"/>
      <c r="H145" s="221">
        <v>244.25700000000001</v>
      </c>
      <c r="I145" s="222"/>
      <c r="J145" s="222"/>
      <c r="K145" s="218"/>
      <c r="L145" s="218"/>
      <c r="M145" s="223"/>
      <c r="N145" s="224"/>
      <c r="O145" s="225"/>
      <c r="P145" s="225"/>
      <c r="Q145" s="225"/>
      <c r="R145" s="225"/>
      <c r="S145" s="225"/>
      <c r="T145" s="225"/>
      <c r="U145" s="225"/>
      <c r="V145" s="225"/>
      <c r="W145" s="225"/>
      <c r="X145" s="225"/>
      <c r="Y145" s="226"/>
      <c r="AT145" s="227" t="s">
        <v>152</v>
      </c>
      <c r="AU145" s="227" t="s">
        <v>149</v>
      </c>
      <c r="AV145" s="15" t="s">
        <v>148</v>
      </c>
      <c r="AW145" s="15" t="s">
        <v>5</v>
      </c>
      <c r="AX145" s="15" t="s">
        <v>82</v>
      </c>
      <c r="AY145" s="227" t="s">
        <v>139</v>
      </c>
    </row>
    <row r="146" spans="1:65" s="2" customFormat="1" ht="24.2" customHeight="1">
      <c r="A146" s="35"/>
      <c r="B146" s="36"/>
      <c r="C146" s="176" t="s">
        <v>141</v>
      </c>
      <c r="D146" s="176" t="s">
        <v>143</v>
      </c>
      <c r="E146" s="177" t="s">
        <v>209</v>
      </c>
      <c r="F146" s="178" t="s">
        <v>210</v>
      </c>
      <c r="G146" s="179" t="s">
        <v>169</v>
      </c>
      <c r="H146" s="180">
        <v>2110.02</v>
      </c>
      <c r="I146" s="181"/>
      <c r="J146" s="181"/>
      <c r="K146" s="182">
        <f>ROUND(P146*H146,2)</f>
        <v>0</v>
      </c>
      <c r="L146" s="178" t="s">
        <v>147</v>
      </c>
      <c r="M146" s="40"/>
      <c r="N146" s="183" t="s">
        <v>20</v>
      </c>
      <c r="O146" s="184" t="s">
        <v>43</v>
      </c>
      <c r="P146" s="185">
        <f>I146+J146</f>
        <v>0</v>
      </c>
      <c r="Q146" s="185">
        <f>ROUND(I146*H146,2)</f>
        <v>0</v>
      </c>
      <c r="R146" s="185">
        <f>ROUND(J146*H146,2)</f>
        <v>0</v>
      </c>
      <c r="S146" s="65"/>
      <c r="T146" s="186">
        <f>S146*H146</f>
        <v>0</v>
      </c>
      <c r="U146" s="186">
        <v>0</v>
      </c>
      <c r="V146" s="186">
        <f>U146*H146</f>
        <v>0</v>
      </c>
      <c r="W146" s="186">
        <v>0</v>
      </c>
      <c r="X146" s="186">
        <f>W146*H146</f>
        <v>0</v>
      </c>
      <c r="Y146" s="187" t="s">
        <v>20</v>
      </c>
      <c r="Z146" s="35"/>
      <c r="AA146" s="35"/>
      <c r="AB146" s="35"/>
      <c r="AC146" s="35"/>
      <c r="AD146" s="35"/>
      <c r="AE146" s="35"/>
      <c r="AR146" s="188" t="s">
        <v>148</v>
      </c>
      <c r="AT146" s="188" t="s">
        <v>143</v>
      </c>
      <c r="AU146" s="188" t="s">
        <v>149</v>
      </c>
      <c r="AY146" s="18" t="s">
        <v>139</v>
      </c>
      <c r="BE146" s="189">
        <f>IF(O146="základní",K146,0)</f>
        <v>0</v>
      </c>
      <c r="BF146" s="189">
        <f>IF(O146="snížená",K146,0)</f>
        <v>0</v>
      </c>
      <c r="BG146" s="189">
        <f>IF(O146="zákl. přenesená",K146,0)</f>
        <v>0</v>
      </c>
      <c r="BH146" s="189">
        <f>IF(O146="sníž. přenesená",K146,0)</f>
        <v>0</v>
      </c>
      <c r="BI146" s="189">
        <f>IF(O146="nulová",K146,0)</f>
        <v>0</v>
      </c>
      <c r="BJ146" s="18" t="s">
        <v>82</v>
      </c>
      <c r="BK146" s="189">
        <f>ROUND(P146*H146,2)</f>
        <v>0</v>
      </c>
      <c r="BL146" s="18" t="s">
        <v>148</v>
      </c>
      <c r="BM146" s="188" t="s">
        <v>211</v>
      </c>
    </row>
    <row r="147" spans="1:65" s="2" customFormat="1" ht="11.25">
      <c r="A147" s="35"/>
      <c r="B147" s="36"/>
      <c r="C147" s="37"/>
      <c r="D147" s="190" t="s">
        <v>150</v>
      </c>
      <c r="E147" s="37"/>
      <c r="F147" s="191" t="s">
        <v>212</v>
      </c>
      <c r="G147" s="37"/>
      <c r="H147" s="37"/>
      <c r="I147" s="192"/>
      <c r="J147" s="192"/>
      <c r="K147" s="37"/>
      <c r="L147" s="37"/>
      <c r="M147" s="40"/>
      <c r="N147" s="193"/>
      <c r="O147" s="194"/>
      <c r="P147" s="65"/>
      <c r="Q147" s="65"/>
      <c r="R147" s="65"/>
      <c r="S147" s="65"/>
      <c r="T147" s="65"/>
      <c r="U147" s="65"/>
      <c r="V147" s="65"/>
      <c r="W147" s="65"/>
      <c r="X147" s="65"/>
      <c r="Y147" s="66"/>
      <c r="Z147" s="35"/>
      <c r="AA147" s="35"/>
      <c r="AB147" s="35"/>
      <c r="AC147" s="35"/>
      <c r="AD147" s="35"/>
      <c r="AE147" s="35"/>
      <c r="AT147" s="18" t="s">
        <v>150</v>
      </c>
      <c r="AU147" s="18" t="s">
        <v>149</v>
      </c>
    </row>
    <row r="148" spans="1:65" s="13" customFormat="1" ht="11.25">
      <c r="B148" s="195"/>
      <c r="C148" s="196"/>
      <c r="D148" s="197" t="s">
        <v>152</v>
      </c>
      <c r="E148" s="198" t="s">
        <v>20</v>
      </c>
      <c r="F148" s="199" t="s">
        <v>208</v>
      </c>
      <c r="G148" s="196"/>
      <c r="H148" s="198" t="s">
        <v>20</v>
      </c>
      <c r="I148" s="200"/>
      <c r="J148" s="200"/>
      <c r="K148" s="196"/>
      <c r="L148" s="196"/>
      <c r="M148" s="201"/>
      <c r="N148" s="202"/>
      <c r="O148" s="203"/>
      <c r="P148" s="203"/>
      <c r="Q148" s="203"/>
      <c r="R148" s="203"/>
      <c r="S148" s="203"/>
      <c r="T148" s="203"/>
      <c r="U148" s="203"/>
      <c r="V148" s="203"/>
      <c r="W148" s="203"/>
      <c r="X148" s="203"/>
      <c r="Y148" s="204"/>
      <c r="AT148" s="205" t="s">
        <v>152</v>
      </c>
      <c r="AU148" s="205" t="s">
        <v>149</v>
      </c>
      <c r="AV148" s="13" t="s">
        <v>82</v>
      </c>
      <c r="AW148" s="13" t="s">
        <v>5</v>
      </c>
      <c r="AX148" s="13" t="s">
        <v>74</v>
      </c>
      <c r="AY148" s="205" t="s">
        <v>139</v>
      </c>
    </row>
    <row r="149" spans="1:65" s="14" customFormat="1" ht="11.25">
      <c r="B149" s="206"/>
      <c r="C149" s="207"/>
      <c r="D149" s="197" t="s">
        <v>152</v>
      </c>
      <c r="E149" s="208" t="s">
        <v>20</v>
      </c>
      <c r="F149" s="209" t="s">
        <v>213</v>
      </c>
      <c r="G149" s="207"/>
      <c r="H149" s="210">
        <v>269.39600000000002</v>
      </c>
      <c r="I149" s="211"/>
      <c r="J149" s="211"/>
      <c r="K149" s="207"/>
      <c r="L149" s="207"/>
      <c r="M149" s="212"/>
      <c r="N149" s="213"/>
      <c r="O149" s="214"/>
      <c r="P149" s="214"/>
      <c r="Q149" s="214"/>
      <c r="R149" s="214"/>
      <c r="S149" s="214"/>
      <c r="T149" s="214"/>
      <c r="U149" s="214"/>
      <c r="V149" s="214"/>
      <c r="W149" s="214"/>
      <c r="X149" s="214"/>
      <c r="Y149" s="215"/>
      <c r="AT149" s="216" t="s">
        <v>152</v>
      </c>
      <c r="AU149" s="216" t="s">
        <v>149</v>
      </c>
      <c r="AV149" s="14" t="s">
        <v>84</v>
      </c>
      <c r="AW149" s="14" t="s">
        <v>5</v>
      </c>
      <c r="AX149" s="14" t="s">
        <v>74</v>
      </c>
      <c r="AY149" s="216" t="s">
        <v>139</v>
      </c>
    </row>
    <row r="150" spans="1:65" s="13" customFormat="1" ht="11.25">
      <c r="B150" s="195"/>
      <c r="C150" s="196"/>
      <c r="D150" s="197" t="s">
        <v>152</v>
      </c>
      <c r="E150" s="198" t="s">
        <v>20</v>
      </c>
      <c r="F150" s="199" t="s">
        <v>206</v>
      </c>
      <c r="G150" s="196"/>
      <c r="H150" s="198" t="s">
        <v>20</v>
      </c>
      <c r="I150" s="200"/>
      <c r="J150" s="200"/>
      <c r="K150" s="196"/>
      <c r="L150" s="196"/>
      <c r="M150" s="201"/>
      <c r="N150" s="202"/>
      <c r="O150" s="203"/>
      <c r="P150" s="203"/>
      <c r="Q150" s="203"/>
      <c r="R150" s="203"/>
      <c r="S150" s="203"/>
      <c r="T150" s="203"/>
      <c r="U150" s="203"/>
      <c r="V150" s="203"/>
      <c r="W150" s="203"/>
      <c r="X150" s="203"/>
      <c r="Y150" s="204"/>
      <c r="AT150" s="205" t="s">
        <v>152</v>
      </c>
      <c r="AU150" s="205" t="s">
        <v>149</v>
      </c>
      <c r="AV150" s="13" t="s">
        <v>82</v>
      </c>
      <c r="AW150" s="13" t="s">
        <v>5</v>
      </c>
      <c r="AX150" s="13" t="s">
        <v>74</v>
      </c>
      <c r="AY150" s="205" t="s">
        <v>139</v>
      </c>
    </row>
    <row r="151" spans="1:65" s="14" customFormat="1" ht="11.25">
      <c r="B151" s="206"/>
      <c r="C151" s="207"/>
      <c r="D151" s="197" t="s">
        <v>152</v>
      </c>
      <c r="E151" s="208" t="s">
        <v>20</v>
      </c>
      <c r="F151" s="209" t="s">
        <v>214</v>
      </c>
      <c r="G151" s="207"/>
      <c r="H151" s="210">
        <v>1840.624</v>
      </c>
      <c r="I151" s="211"/>
      <c r="J151" s="211"/>
      <c r="K151" s="207"/>
      <c r="L151" s="207"/>
      <c r="M151" s="212"/>
      <c r="N151" s="213"/>
      <c r="O151" s="214"/>
      <c r="P151" s="214"/>
      <c r="Q151" s="214"/>
      <c r="R151" s="214"/>
      <c r="S151" s="214"/>
      <c r="T151" s="214"/>
      <c r="U151" s="214"/>
      <c r="V151" s="214"/>
      <c r="W151" s="214"/>
      <c r="X151" s="214"/>
      <c r="Y151" s="215"/>
      <c r="AT151" s="216" t="s">
        <v>152</v>
      </c>
      <c r="AU151" s="216" t="s">
        <v>149</v>
      </c>
      <c r="AV151" s="14" t="s">
        <v>84</v>
      </c>
      <c r="AW151" s="14" t="s">
        <v>5</v>
      </c>
      <c r="AX151" s="14" t="s">
        <v>74</v>
      </c>
      <c r="AY151" s="216" t="s">
        <v>139</v>
      </c>
    </row>
    <row r="152" spans="1:65" s="15" customFormat="1" ht="11.25">
      <c r="B152" s="217"/>
      <c r="C152" s="218"/>
      <c r="D152" s="197" t="s">
        <v>152</v>
      </c>
      <c r="E152" s="219" t="s">
        <v>20</v>
      </c>
      <c r="F152" s="220" t="s">
        <v>155</v>
      </c>
      <c r="G152" s="218"/>
      <c r="H152" s="221">
        <v>2110.02</v>
      </c>
      <c r="I152" s="222"/>
      <c r="J152" s="222"/>
      <c r="K152" s="218"/>
      <c r="L152" s="218"/>
      <c r="M152" s="223"/>
      <c r="N152" s="224"/>
      <c r="O152" s="225"/>
      <c r="P152" s="225"/>
      <c r="Q152" s="225"/>
      <c r="R152" s="225"/>
      <c r="S152" s="225"/>
      <c r="T152" s="225"/>
      <c r="U152" s="225"/>
      <c r="V152" s="225"/>
      <c r="W152" s="225"/>
      <c r="X152" s="225"/>
      <c r="Y152" s="226"/>
      <c r="AT152" s="227" t="s">
        <v>152</v>
      </c>
      <c r="AU152" s="227" t="s">
        <v>149</v>
      </c>
      <c r="AV152" s="15" t="s">
        <v>148</v>
      </c>
      <c r="AW152" s="15" t="s">
        <v>5</v>
      </c>
      <c r="AX152" s="15" t="s">
        <v>82</v>
      </c>
      <c r="AY152" s="227" t="s">
        <v>139</v>
      </c>
    </row>
    <row r="153" spans="1:65" s="2" customFormat="1" ht="24.2" customHeight="1">
      <c r="A153" s="35"/>
      <c r="B153" s="36"/>
      <c r="C153" s="176" t="s">
        <v>183</v>
      </c>
      <c r="D153" s="176" t="s">
        <v>143</v>
      </c>
      <c r="E153" s="177" t="s">
        <v>215</v>
      </c>
      <c r="F153" s="178" t="s">
        <v>216</v>
      </c>
      <c r="G153" s="179" t="s">
        <v>169</v>
      </c>
      <c r="H153" s="180">
        <v>218.22900000000001</v>
      </c>
      <c r="I153" s="181"/>
      <c r="J153" s="181"/>
      <c r="K153" s="182">
        <f>ROUND(P153*H153,2)</f>
        <v>0</v>
      </c>
      <c r="L153" s="178" t="s">
        <v>147</v>
      </c>
      <c r="M153" s="40"/>
      <c r="N153" s="183" t="s">
        <v>20</v>
      </c>
      <c r="O153" s="184" t="s">
        <v>43</v>
      </c>
      <c r="P153" s="185">
        <f>I153+J153</f>
        <v>0</v>
      </c>
      <c r="Q153" s="185">
        <f>ROUND(I153*H153,2)</f>
        <v>0</v>
      </c>
      <c r="R153" s="185">
        <f>ROUND(J153*H153,2)</f>
        <v>0</v>
      </c>
      <c r="S153" s="65"/>
      <c r="T153" s="186">
        <f>S153*H153</f>
        <v>0</v>
      </c>
      <c r="U153" s="186">
        <v>0</v>
      </c>
      <c r="V153" s="186">
        <f>U153*H153</f>
        <v>0</v>
      </c>
      <c r="W153" s="186">
        <v>0</v>
      </c>
      <c r="X153" s="186">
        <f>W153*H153</f>
        <v>0</v>
      </c>
      <c r="Y153" s="187" t="s">
        <v>20</v>
      </c>
      <c r="Z153" s="35"/>
      <c r="AA153" s="35"/>
      <c r="AB153" s="35"/>
      <c r="AC153" s="35"/>
      <c r="AD153" s="35"/>
      <c r="AE153" s="35"/>
      <c r="AR153" s="188" t="s">
        <v>148</v>
      </c>
      <c r="AT153" s="188" t="s">
        <v>143</v>
      </c>
      <c r="AU153" s="188" t="s">
        <v>149</v>
      </c>
      <c r="AY153" s="18" t="s">
        <v>139</v>
      </c>
      <c r="BE153" s="189">
        <f>IF(O153="základní",K153,0)</f>
        <v>0</v>
      </c>
      <c r="BF153" s="189">
        <f>IF(O153="snížená",K153,0)</f>
        <v>0</v>
      </c>
      <c r="BG153" s="189">
        <f>IF(O153="zákl. přenesená",K153,0)</f>
        <v>0</v>
      </c>
      <c r="BH153" s="189">
        <f>IF(O153="sníž. přenesená",K153,0)</f>
        <v>0</v>
      </c>
      <c r="BI153" s="189">
        <f>IF(O153="nulová",K153,0)</f>
        <v>0</v>
      </c>
      <c r="BJ153" s="18" t="s">
        <v>82</v>
      </c>
      <c r="BK153" s="189">
        <f>ROUND(P153*H153,2)</f>
        <v>0</v>
      </c>
      <c r="BL153" s="18" t="s">
        <v>148</v>
      </c>
      <c r="BM153" s="188" t="s">
        <v>217</v>
      </c>
    </row>
    <row r="154" spans="1:65" s="2" customFormat="1" ht="11.25">
      <c r="A154" s="35"/>
      <c r="B154" s="36"/>
      <c r="C154" s="37"/>
      <c r="D154" s="190" t="s">
        <v>150</v>
      </c>
      <c r="E154" s="37"/>
      <c r="F154" s="191" t="s">
        <v>218</v>
      </c>
      <c r="G154" s="37"/>
      <c r="H154" s="37"/>
      <c r="I154" s="192"/>
      <c r="J154" s="192"/>
      <c r="K154" s="37"/>
      <c r="L154" s="37"/>
      <c r="M154" s="40"/>
      <c r="N154" s="193"/>
      <c r="O154" s="194"/>
      <c r="P154" s="65"/>
      <c r="Q154" s="65"/>
      <c r="R154" s="65"/>
      <c r="S154" s="65"/>
      <c r="T154" s="65"/>
      <c r="U154" s="65"/>
      <c r="V154" s="65"/>
      <c r="W154" s="65"/>
      <c r="X154" s="65"/>
      <c r="Y154" s="66"/>
      <c r="Z154" s="35"/>
      <c r="AA154" s="35"/>
      <c r="AB154" s="35"/>
      <c r="AC154" s="35"/>
      <c r="AD154" s="35"/>
      <c r="AE154" s="35"/>
      <c r="AT154" s="18" t="s">
        <v>150</v>
      </c>
      <c r="AU154" s="18" t="s">
        <v>149</v>
      </c>
    </row>
    <row r="155" spans="1:65" s="13" customFormat="1" ht="11.25">
      <c r="B155" s="195"/>
      <c r="C155" s="196"/>
      <c r="D155" s="197" t="s">
        <v>152</v>
      </c>
      <c r="E155" s="198" t="s">
        <v>20</v>
      </c>
      <c r="F155" s="199" t="s">
        <v>206</v>
      </c>
      <c r="G155" s="196"/>
      <c r="H155" s="198" t="s">
        <v>20</v>
      </c>
      <c r="I155" s="200"/>
      <c r="J155" s="200"/>
      <c r="K155" s="196"/>
      <c r="L155" s="196"/>
      <c r="M155" s="201"/>
      <c r="N155" s="202"/>
      <c r="O155" s="203"/>
      <c r="P155" s="203"/>
      <c r="Q155" s="203"/>
      <c r="R155" s="203"/>
      <c r="S155" s="203"/>
      <c r="T155" s="203"/>
      <c r="U155" s="203"/>
      <c r="V155" s="203"/>
      <c r="W155" s="203"/>
      <c r="X155" s="203"/>
      <c r="Y155" s="204"/>
      <c r="AT155" s="205" t="s">
        <v>152</v>
      </c>
      <c r="AU155" s="205" t="s">
        <v>149</v>
      </c>
      <c r="AV155" s="13" t="s">
        <v>82</v>
      </c>
      <c r="AW155" s="13" t="s">
        <v>5</v>
      </c>
      <c r="AX155" s="13" t="s">
        <v>74</v>
      </c>
      <c r="AY155" s="205" t="s">
        <v>139</v>
      </c>
    </row>
    <row r="156" spans="1:65" s="14" customFormat="1" ht="11.25">
      <c r="B156" s="206"/>
      <c r="C156" s="207"/>
      <c r="D156" s="197" t="s">
        <v>152</v>
      </c>
      <c r="E156" s="208" t="s">
        <v>20</v>
      </c>
      <c r="F156" s="209" t="s">
        <v>207</v>
      </c>
      <c r="G156" s="207"/>
      <c r="H156" s="210">
        <v>230.078</v>
      </c>
      <c r="I156" s="211"/>
      <c r="J156" s="211"/>
      <c r="K156" s="207"/>
      <c r="L156" s="207"/>
      <c r="M156" s="212"/>
      <c r="N156" s="213"/>
      <c r="O156" s="214"/>
      <c r="P156" s="214"/>
      <c r="Q156" s="214"/>
      <c r="R156" s="214"/>
      <c r="S156" s="214"/>
      <c r="T156" s="214"/>
      <c r="U156" s="214"/>
      <c r="V156" s="214"/>
      <c r="W156" s="214"/>
      <c r="X156" s="214"/>
      <c r="Y156" s="215"/>
      <c r="AT156" s="216" t="s">
        <v>152</v>
      </c>
      <c r="AU156" s="216" t="s">
        <v>149</v>
      </c>
      <c r="AV156" s="14" t="s">
        <v>84</v>
      </c>
      <c r="AW156" s="14" t="s">
        <v>5</v>
      </c>
      <c r="AX156" s="14" t="s">
        <v>74</v>
      </c>
      <c r="AY156" s="216" t="s">
        <v>139</v>
      </c>
    </row>
    <row r="157" spans="1:65" s="13" customFormat="1" ht="11.25">
      <c r="B157" s="195"/>
      <c r="C157" s="196"/>
      <c r="D157" s="197" t="s">
        <v>152</v>
      </c>
      <c r="E157" s="198" t="s">
        <v>20</v>
      </c>
      <c r="F157" s="199" t="s">
        <v>219</v>
      </c>
      <c r="G157" s="196"/>
      <c r="H157" s="198" t="s">
        <v>20</v>
      </c>
      <c r="I157" s="200"/>
      <c r="J157" s="200"/>
      <c r="K157" s="196"/>
      <c r="L157" s="196"/>
      <c r="M157" s="201"/>
      <c r="N157" s="202"/>
      <c r="O157" s="203"/>
      <c r="P157" s="203"/>
      <c r="Q157" s="203"/>
      <c r="R157" s="203"/>
      <c r="S157" s="203"/>
      <c r="T157" s="203"/>
      <c r="U157" s="203"/>
      <c r="V157" s="203"/>
      <c r="W157" s="203"/>
      <c r="X157" s="203"/>
      <c r="Y157" s="204"/>
      <c r="AT157" s="205" t="s">
        <v>152</v>
      </c>
      <c r="AU157" s="205" t="s">
        <v>149</v>
      </c>
      <c r="AV157" s="13" t="s">
        <v>82</v>
      </c>
      <c r="AW157" s="13" t="s">
        <v>5</v>
      </c>
      <c r="AX157" s="13" t="s">
        <v>74</v>
      </c>
      <c r="AY157" s="205" t="s">
        <v>139</v>
      </c>
    </row>
    <row r="158" spans="1:65" s="14" customFormat="1" ht="11.25">
      <c r="B158" s="206"/>
      <c r="C158" s="207"/>
      <c r="D158" s="197" t="s">
        <v>152</v>
      </c>
      <c r="E158" s="208" t="s">
        <v>20</v>
      </c>
      <c r="F158" s="209" t="s">
        <v>220</v>
      </c>
      <c r="G158" s="207"/>
      <c r="H158" s="210">
        <v>-11.849</v>
      </c>
      <c r="I158" s="211"/>
      <c r="J158" s="211"/>
      <c r="K158" s="207"/>
      <c r="L158" s="207"/>
      <c r="M158" s="212"/>
      <c r="N158" s="213"/>
      <c r="O158" s="214"/>
      <c r="P158" s="214"/>
      <c r="Q158" s="214"/>
      <c r="R158" s="214"/>
      <c r="S158" s="214"/>
      <c r="T158" s="214"/>
      <c r="U158" s="214"/>
      <c r="V158" s="214"/>
      <c r="W158" s="214"/>
      <c r="X158" s="214"/>
      <c r="Y158" s="215"/>
      <c r="AT158" s="216" t="s">
        <v>152</v>
      </c>
      <c r="AU158" s="216" t="s">
        <v>149</v>
      </c>
      <c r="AV158" s="14" t="s">
        <v>84</v>
      </c>
      <c r="AW158" s="14" t="s">
        <v>5</v>
      </c>
      <c r="AX158" s="14" t="s">
        <v>74</v>
      </c>
      <c r="AY158" s="216" t="s">
        <v>139</v>
      </c>
    </row>
    <row r="159" spans="1:65" s="15" customFormat="1" ht="11.25">
      <c r="B159" s="217"/>
      <c r="C159" s="218"/>
      <c r="D159" s="197" t="s">
        <v>152</v>
      </c>
      <c r="E159" s="219" t="s">
        <v>20</v>
      </c>
      <c r="F159" s="220" t="s">
        <v>155</v>
      </c>
      <c r="G159" s="218"/>
      <c r="H159" s="221">
        <v>218.22900000000001</v>
      </c>
      <c r="I159" s="222"/>
      <c r="J159" s="222"/>
      <c r="K159" s="218"/>
      <c r="L159" s="218"/>
      <c r="M159" s="223"/>
      <c r="N159" s="224"/>
      <c r="O159" s="225"/>
      <c r="P159" s="225"/>
      <c r="Q159" s="225"/>
      <c r="R159" s="225"/>
      <c r="S159" s="225"/>
      <c r="T159" s="225"/>
      <c r="U159" s="225"/>
      <c r="V159" s="225"/>
      <c r="W159" s="225"/>
      <c r="X159" s="225"/>
      <c r="Y159" s="226"/>
      <c r="AT159" s="227" t="s">
        <v>152</v>
      </c>
      <c r="AU159" s="227" t="s">
        <v>149</v>
      </c>
      <c r="AV159" s="15" t="s">
        <v>148</v>
      </c>
      <c r="AW159" s="15" t="s">
        <v>5</v>
      </c>
      <c r="AX159" s="15" t="s">
        <v>82</v>
      </c>
      <c r="AY159" s="227" t="s">
        <v>139</v>
      </c>
    </row>
    <row r="160" spans="1:65" s="12" customFormat="1" ht="22.9" customHeight="1">
      <c r="B160" s="159"/>
      <c r="C160" s="160"/>
      <c r="D160" s="161" t="s">
        <v>73</v>
      </c>
      <c r="E160" s="174" t="s">
        <v>174</v>
      </c>
      <c r="F160" s="174" t="s">
        <v>221</v>
      </c>
      <c r="G160" s="160"/>
      <c r="H160" s="160"/>
      <c r="I160" s="163"/>
      <c r="J160" s="163"/>
      <c r="K160" s="175">
        <f>BK160</f>
        <v>0</v>
      </c>
      <c r="L160" s="160"/>
      <c r="M160" s="165"/>
      <c r="N160" s="166"/>
      <c r="O160" s="167"/>
      <c r="P160" s="167"/>
      <c r="Q160" s="168">
        <f>Q161+SUM(Q162:Q191)+Q207</f>
        <v>0</v>
      </c>
      <c r="R160" s="168">
        <f>R161+SUM(R162:R191)+R207</f>
        <v>0</v>
      </c>
      <c r="S160" s="167"/>
      <c r="T160" s="169">
        <f>T161+SUM(T162:T191)+T207</f>
        <v>0</v>
      </c>
      <c r="U160" s="167"/>
      <c r="V160" s="169">
        <f>V161+SUM(V162:V191)+V207</f>
        <v>483.41666910999999</v>
      </c>
      <c r="W160" s="167"/>
      <c r="X160" s="169">
        <f>X161+SUM(X162:X191)+X207</f>
        <v>0</v>
      </c>
      <c r="Y160" s="170"/>
      <c r="AR160" s="171" t="s">
        <v>82</v>
      </c>
      <c r="AT160" s="172" t="s">
        <v>73</v>
      </c>
      <c r="AU160" s="172" t="s">
        <v>82</v>
      </c>
      <c r="AY160" s="171" t="s">
        <v>139</v>
      </c>
      <c r="BK160" s="173">
        <f>BK161+SUM(BK162:BK191)+BK207</f>
        <v>0</v>
      </c>
    </row>
    <row r="161" spans="1:65" s="2" customFormat="1" ht="24.2" customHeight="1">
      <c r="A161" s="35"/>
      <c r="B161" s="36"/>
      <c r="C161" s="176" t="s">
        <v>222</v>
      </c>
      <c r="D161" s="176" t="s">
        <v>143</v>
      </c>
      <c r="E161" s="177" t="s">
        <v>223</v>
      </c>
      <c r="F161" s="178" t="s">
        <v>224</v>
      </c>
      <c r="G161" s="179" t="s">
        <v>146</v>
      </c>
      <c r="H161" s="180">
        <v>59.843000000000004</v>
      </c>
      <c r="I161" s="181"/>
      <c r="J161" s="181"/>
      <c r="K161" s="182">
        <f>ROUND(P161*H161,2)</f>
        <v>0</v>
      </c>
      <c r="L161" s="178" t="s">
        <v>147</v>
      </c>
      <c r="M161" s="40"/>
      <c r="N161" s="183" t="s">
        <v>20</v>
      </c>
      <c r="O161" s="184" t="s">
        <v>43</v>
      </c>
      <c r="P161" s="185">
        <f>I161+J161</f>
        <v>0</v>
      </c>
      <c r="Q161" s="185">
        <f>ROUND(I161*H161,2)</f>
        <v>0</v>
      </c>
      <c r="R161" s="185">
        <f>ROUND(J161*H161,2)</f>
        <v>0</v>
      </c>
      <c r="S161" s="65"/>
      <c r="T161" s="186">
        <f>S161*H161</f>
        <v>0</v>
      </c>
      <c r="U161" s="186">
        <v>0.32400000000000001</v>
      </c>
      <c r="V161" s="186">
        <f>U161*H161</f>
        <v>19.389132</v>
      </c>
      <c r="W161" s="186">
        <v>0</v>
      </c>
      <c r="X161" s="186">
        <f>W161*H161</f>
        <v>0</v>
      </c>
      <c r="Y161" s="187" t="s">
        <v>20</v>
      </c>
      <c r="Z161" s="35"/>
      <c r="AA161" s="35"/>
      <c r="AB161" s="35"/>
      <c r="AC161" s="35"/>
      <c r="AD161" s="35"/>
      <c r="AE161" s="35"/>
      <c r="AR161" s="188" t="s">
        <v>148</v>
      </c>
      <c r="AT161" s="188" t="s">
        <v>143</v>
      </c>
      <c r="AU161" s="188" t="s">
        <v>84</v>
      </c>
      <c r="AY161" s="18" t="s">
        <v>139</v>
      </c>
      <c r="BE161" s="189">
        <f>IF(O161="základní",K161,0)</f>
        <v>0</v>
      </c>
      <c r="BF161" s="189">
        <f>IF(O161="snížená",K161,0)</f>
        <v>0</v>
      </c>
      <c r="BG161" s="189">
        <f>IF(O161="zákl. přenesená",K161,0)</f>
        <v>0</v>
      </c>
      <c r="BH161" s="189">
        <f>IF(O161="sníž. přenesená",K161,0)</f>
        <v>0</v>
      </c>
      <c r="BI161" s="189">
        <f>IF(O161="nulová",K161,0)</f>
        <v>0</v>
      </c>
      <c r="BJ161" s="18" t="s">
        <v>82</v>
      </c>
      <c r="BK161" s="189">
        <f>ROUND(P161*H161,2)</f>
        <v>0</v>
      </c>
      <c r="BL161" s="18" t="s">
        <v>148</v>
      </c>
      <c r="BM161" s="188" t="s">
        <v>225</v>
      </c>
    </row>
    <row r="162" spans="1:65" s="2" customFormat="1" ht="11.25">
      <c r="A162" s="35"/>
      <c r="B162" s="36"/>
      <c r="C162" s="37"/>
      <c r="D162" s="190" t="s">
        <v>150</v>
      </c>
      <c r="E162" s="37"/>
      <c r="F162" s="191" t="s">
        <v>226</v>
      </c>
      <c r="G162" s="37"/>
      <c r="H162" s="37"/>
      <c r="I162" s="192"/>
      <c r="J162" s="192"/>
      <c r="K162" s="37"/>
      <c r="L162" s="37"/>
      <c r="M162" s="40"/>
      <c r="N162" s="193"/>
      <c r="O162" s="194"/>
      <c r="P162" s="65"/>
      <c r="Q162" s="65"/>
      <c r="R162" s="65"/>
      <c r="S162" s="65"/>
      <c r="T162" s="65"/>
      <c r="U162" s="65"/>
      <c r="V162" s="65"/>
      <c r="W162" s="65"/>
      <c r="X162" s="65"/>
      <c r="Y162" s="66"/>
      <c r="Z162" s="35"/>
      <c r="AA162" s="35"/>
      <c r="AB162" s="35"/>
      <c r="AC162" s="35"/>
      <c r="AD162" s="35"/>
      <c r="AE162" s="35"/>
      <c r="AT162" s="18" t="s">
        <v>150</v>
      </c>
      <c r="AU162" s="18" t="s">
        <v>84</v>
      </c>
    </row>
    <row r="163" spans="1:65" s="13" customFormat="1" ht="11.25">
      <c r="B163" s="195"/>
      <c r="C163" s="196"/>
      <c r="D163" s="197" t="s">
        <v>152</v>
      </c>
      <c r="E163" s="198" t="s">
        <v>20</v>
      </c>
      <c r="F163" s="199" t="s">
        <v>153</v>
      </c>
      <c r="G163" s="196"/>
      <c r="H163" s="198" t="s">
        <v>20</v>
      </c>
      <c r="I163" s="200"/>
      <c r="J163" s="200"/>
      <c r="K163" s="196"/>
      <c r="L163" s="196"/>
      <c r="M163" s="201"/>
      <c r="N163" s="202"/>
      <c r="O163" s="203"/>
      <c r="P163" s="203"/>
      <c r="Q163" s="203"/>
      <c r="R163" s="203"/>
      <c r="S163" s="203"/>
      <c r="T163" s="203"/>
      <c r="U163" s="203"/>
      <c r="V163" s="203"/>
      <c r="W163" s="203"/>
      <c r="X163" s="203"/>
      <c r="Y163" s="204"/>
      <c r="AT163" s="205" t="s">
        <v>152</v>
      </c>
      <c r="AU163" s="205" t="s">
        <v>84</v>
      </c>
      <c r="AV163" s="13" t="s">
        <v>82</v>
      </c>
      <c r="AW163" s="13" t="s">
        <v>5</v>
      </c>
      <c r="AX163" s="13" t="s">
        <v>74</v>
      </c>
      <c r="AY163" s="205" t="s">
        <v>139</v>
      </c>
    </row>
    <row r="164" spans="1:65" s="14" customFormat="1" ht="11.25">
      <c r="B164" s="206"/>
      <c r="C164" s="207"/>
      <c r="D164" s="197" t="s">
        <v>152</v>
      </c>
      <c r="E164" s="208" t="s">
        <v>20</v>
      </c>
      <c r="F164" s="209" t="s">
        <v>200</v>
      </c>
      <c r="G164" s="207"/>
      <c r="H164" s="210">
        <v>37.628999999999998</v>
      </c>
      <c r="I164" s="211"/>
      <c r="J164" s="211"/>
      <c r="K164" s="207"/>
      <c r="L164" s="207"/>
      <c r="M164" s="212"/>
      <c r="N164" s="213"/>
      <c r="O164" s="214"/>
      <c r="P164" s="214"/>
      <c r="Q164" s="214"/>
      <c r="R164" s="214"/>
      <c r="S164" s="214"/>
      <c r="T164" s="214"/>
      <c r="U164" s="214"/>
      <c r="V164" s="214"/>
      <c r="W164" s="214"/>
      <c r="X164" s="214"/>
      <c r="Y164" s="215"/>
      <c r="AT164" s="216" t="s">
        <v>152</v>
      </c>
      <c r="AU164" s="216" t="s">
        <v>84</v>
      </c>
      <c r="AV164" s="14" t="s">
        <v>84</v>
      </c>
      <c r="AW164" s="14" t="s">
        <v>5</v>
      </c>
      <c r="AX164" s="14" t="s">
        <v>74</v>
      </c>
      <c r="AY164" s="216" t="s">
        <v>139</v>
      </c>
    </row>
    <row r="165" spans="1:65" s="14" customFormat="1" ht="11.25">
      <c r="B165" s="206"/>
      <c r="C165" s="207"/>
      <c r="D165" s="197" t="s">
        <v>152</v>
      </c>
      <c r="E165" s="208" t="s">
        <v>20</v>
      </c>
      <c r="F165" s="209" t="s">
        <v>201</v>
      </c>
      <c r="G165" s="207"/>
      <c r="H165" s="210">
        <v>22.213999999999999</v>
      </c>
      <c r="I165" s="211"/>
      <c r="J165" s="211"/>
      <c r="K165" s="207"/>
      <c r="L165" s="207"/>
      <c r="M165" s="212"/>
      <c r="N165" s="213"/>
      <c r="O165" s="214"/>
      <c r="P165" s="214"/>
      <c r="Q165" s="214"/>
      <c r="R165" s="214"/>
      <c r="S165" s="214"/>
      <c r="T165" s="214"/>
      <c r="U165" s="214"/>
      <c r="V165" s="214"/>
      <c r="W165" s="214"/>
      <c r="X165" s="214"/>
      <c r="Y165" s="215"/>
      <c r="AT165" s="216" t="s">
        <v>152</v>
      </c>
      <c r="AU165" s="216" t="s">
        <v>84</v>
      </c>
      <c r="AV165" s="14" t="s">
        <v>84</v>
      </c>
      <c r="AW165" s="14" t="s">
        <v>5</v>
      </c>
      <c r="AX165" s="14" t="s">
        <v>74</v>
      </c>
      <c r="AY165" s="216" t="s">
        <v>139</v>
      </c>
    </row>
    <row r="166" spans="1:65" s="15" customFormat="1" ht="11.25">
      <c r="B166" s="217"/>
      <c r="C166" s="218"/>
      <c r="D166" s="197" t="s">
        <v>152</v>
      </c>
      <c r="E166" s="219" t="s">
        <v>20</v>
      </c>
      <c r="F166" s="220" t="s">
        <v>155</v>
      </c>
      <c r="G166" s="218"/>
      <c r="H166" s="221">
        <v>59.843000000000004</v>
      </c>
      <c r="I166" s="222"/>
      <c r="J166" s="222"/>
      <c r="K166" s="218"/>
      <c r="L166" s="218"/>
      <c r="M166" s="223"/>
      <c r="N166" s="224"/>
      <c r="O166" s="225"/>
      <c r="P166" s="225"/>
      <c r="Q166" s="225"/>
      <c r="R166" s="225"/>
      <c r="S166" s="225"/>
      <c r="T166" s="225"/>
      <c r="U166" s="225"/>
      <c r="V166" s="225"/>
      <c r="W166" s="225"/>
      <c r="X166" s="225"/>
      <c r="Y166" s="226"/>
      <c r="AT166" s="227" t="s">
        <v>152</v>
      </c>
      <c r="AU166" s="227" t="s">
        <v>84</v>
      </c>
      <c r="AV166" s="15" t="s">
        <v>148</v>
      </c>
      <c r="AW166" s="15" t="s">
        <v>5</v>
      </c>
      <c r="AX166" s="15" t="s">
        <v>82</v>
      </c>
      <c r="AY166" s="227" t="s">
        <v>139</v>
      </c>
    </row>
    <row r="167" spans="1:65" s="2" customFormat="1" ht="24.2" customHeight="1">
      <c r="A167" s="35"/>
      <c r="B167" s="36"/>
      <c r="C167" s="176" t="s">
        <v>188</v>
      </c>
      <c r="D167" s="176" t="s">
        <v>143</v>
      </c>
      <c r="E167" s="177" t="s">
        <v>227</v>
      </c>
      <c r="F167" s="178" t="s">
        <v>228</v>
      </c>
      <c r="G167" s="179" t="s">
        <v>146</v>
      </c>
      <c r="H167" s="180">
        <v>1797.6669999999999</v>
      </c>
      <c r="I167" s="181"/>
      <c r="J167" s="181"/>
      <c r="K167" s="182">
        <f>ROUND(P167*H167,2)</f>
        <v>0</v>
      </c>
      <c r="L167" s="178" t="s">
        <v>147</v>
      </c>
      <c r="M167" s="40"/>
      <c r="N167" s="183" t="s">
        <v>20</v>
      </c>
      <c r="O167" s="184" t="s">
        <v>43</v>
      </c>
      <c r="P167" s="185">
        <f>I167+J167</f>
        <v>0</v>
      </c>
      <c r="Q167" s="185">
        <f>ROUND(I167*H167,2)</f>
        <v>0</v>
      </c>
      <c r="R167" s="185">
        <f>ROUND(J167*H167,2)</f>
        <v>0</v>
      </c>
      <c r="S167" s="65"/>
      <c r="T167" s="186">
        <f>S167*H167</f>
        <v>0</v>
      </c>
      <c r="U167" s="186">
        <v>0.12966</v>
      </c>
      <c r="V167" s="186">
        <f>U167*H167</f>
        <v>233.08550321999999</v>
      </c>
      <c r="W167" s="186">
        <v>0</v>
      </c>
      <c r="X167" s="186">
        <f>W167*H167</f>
        <v>0</v>
      </c>
      <c r="Y167" s="187" t="s">
        <v>20</v>
      </c>
      <c r="Z167" s="35"/>
      <c r="AA167" s="35"/>
      <c r="AB167" s="35"/>
      <c r="AC167" s="35"/>
      <c r="AD167" s="35"/>
      <c r="AE167" s="35"/>
      <c r="AR167" s="188" t="s">
        <v>148</v>
      </c>
      <c r="AT167" s="188" t="s">
        <v>143</v>
      </c>
      <c r="AU167" s="188" t="s">
        <v>84</v>
      </c>
      <c r="AY167" s="18" t="s">
        <v>139</v>
      </c>
      <c r="BE167" s="189">
        <f>IF(O167="základní",K167,0)</f>
        <v>0</v>
      </c>
      <c r="BF167" s="189">
        <f>IF(O167="snížená",K167,0)</f>
        <v>0</v>
      </c>
      <c r="BG167" s="189">
        <f>IF(O167="zákl. přenesená",K167,0)</f>
        <v>0</v>
      </c>
      <c r="BH167" s="189">
        <f>IF(O167="sníž. přenesená",K167,0)</f>
        <v>0</v>
      </c>
      <c r="BI167" s="189">
        <f>IF(O167="nulová",K167,0)</f>
        <v>0</v>
      </c>
      <c r="BJ167" s="18" t="s">
        <v>82</v>
      </c>
      <c r="BK167" s="189">
        <f>ROUND(P167*H167,2)</f>
        <v>0</v>
      </c>
      <c r="BL167" s="18" t="s">
        <v>148</v>
      </c>
      <c r="BM167" s="188" t="s">
        <v>229</v>
      </c>
    </row>
    <row r="168" spans="1:65" s="2" customFormat="1" ht="11.25">
      <c r="A168" s="35"/>
      <c r="B168" s="36"/>
      <c r="C168" s="37"/>
      <c r="D168" s="190" t="s">
        <v>150</v>
      </c>
      <c r="E168" s="37"/>
      <c r="F168" s="191" t="s">
        <v>230</v>
      </c>
      <c r="G168" s="37"/>
      <c r="H168" s="37"/>
      <c r="I168" s="192"/>
      <c r="J168" s="192"/>
      <c r="K168" s="37"/>
      <c r="L168" s="37"/>
      <c r="M168" s="40"/>
      <c r="N168" s="193"/>
      <c r="O168" s="194"/>
      <c r="P168" s="65"/>
      <c r="Q168" s="65"/>
      <c r="R168" s="65"/>
      <c r="S168" s="65"/>
      <c r="T168" s="65"/>
      <c r="U168" s="65"/>
      <c r="V168" s="65"/>
      <c r="W168" s="65"/>
      <c r="X168" s="65"/>
      <c r="Y168" s="66"/>
      <c r="Z168" s="35"/>
      <c r="AA168" s="35"/>
      <c r="AB168" s="35"/>
      <c r="AC168" s="35"/>
      <c r="AD168" s="35"/>
      <c r="AE168" s="35"/>
      <c r="AT168" s="18" t="s">
        <v>150</v>
      </c>
      <c r="AU168" s="18" t="s">
        <v>84</v>
      </c>
    </row>
    <row r="169" spans="1:65" s="13" customFormat="1" ht="11.25">
      <c r="B169" s="195"/>
      <c r="C169" s="196"/>
      <c r="D169" s="197" t="s">
        <v>152</v>
      </c>
      <c r="E169" s="198" t="s">
        <v>20</v>
      </c>
      <c r="F169" s="199" t="s">
        <v>153</v>
      </c>
      <c r="G169" s="196"/>
      <c r="H169" s="198" t="s">
        <v>20</v>
      </c>
      <c r="I169" s="200"/>
      <c r="J169" s="200"/>
      <c r="K169" s="196"/>
      <c r="L169" s="196"/>
      <c r="M169" s="201"/>
      <c r="N169" s="202"/>
      <c r="O169" s="203"/>
      <c r="P169" s="203"/>
      <c r="Q169" s="203"/>
      <c r="R169" s="203"/>
      <c r="S169" s="203"/>
      <c r="T169" s="203"/>
      <c r="U169" s="203"/>
      <c r="V169" s="203"/>
      <c r="W169" s="203"/>
      <c r="X169" s="203"/>
      <c r="Y169" s="204"/>
      <c r="AT169" s="205" t="s">
        <v>152</v>
      </c>
      <c r="AU169" s="205" t="s">
        <v>84</v>
      </c>
      <c r="AV169" s="13" t="s">
        <v>82</v>
      </c>
      <c r="AW169" s="13" t="s">
        <v>5</v>
      </c>
      <c r="AX169" s="13" t="s">
        <v>74</v>
      </c>
      <c r="AY169" s="205" t="s">
        <v>139</v>
      </c>
    </row>
    <row r="170" spans="1:65" s="14" customFormat="1" ht="11.25">
      <c r="B170" s="206"/>
      <c r="C170" s="207"/>
      <c r="D170" s="197" t="s">
        <v>152</v>
      </c>
      <c r="E170" s="208" t="s">
        <v>20</v>
      </c>
      <c r="F170" s="209" t="s">
        <v>231</v>
      </c>
      <c r="G170" s="207"/>
      <c r="H170" s="210">
        <v>1797.6669999999999</v>
      </c>
      <c r="I170" s="211"/>
      <c r="J170" s="211"/>
      <c r="K170" s="207"/>
      <c r="L170" s="207"/>
      <c r="M170" s="212"/>
      <c r="N170" s="213"/>
      <c r="O170" s="214"/>
      <c r="P170" s="214"/>
      <c r="Q170" s="214"/>
      <c r="R170" s="214"/>
      <c r="S170" s="214"/>
      <c r="T170" s="214"/>
      <c r="U170" s="214"/>
      <c r="V170" s="214"/>
      <c r="W170" s="214"/>
      <c r="X170" s="214"/>
      <c r="Y170" s="215"/>
      <c r="AT170" s="216" t="s">
        <v>152</v>
      </c>
      <c r="AU170" s="216" t="s">
        <v>84</v>
      </c>
      <c r="AV170" s="14" t="s">
        <v>84</v>
      </c>
      <c r="AW170" s="14" t="s">
        <v>5</v>
      </c>
      <c r="AX170" s="14" t="s">
        <v>74</v>
      </c>
      <c r="AY170" s="216" t="s">
        <v>139</v>
      </c>
    </row>
    <row r="171" spans="1:65" s="15" customFormat="1" ht="11.25">
      <c r="B171" s="217"/>
      <c r="C171" s="218"/>
      <c r="D171" s="197" t="s">
        <v>152</v>
      </c>
      <c r="E171" s="219" t="s">
        <v>20</v>
      </c>
      <c r="F171" s="220" t="s">
        <v>155</v>
      </c>
      <c r="G171" s="218"/>
      <c r="H171" s="221">
        <v>1797.6669999999999</v>
      </c>
      <c r="I171" s="222"/>
      <c r="J171" s="222"/>
      <c r="K171" s="218"/>
      <c r="L171" s="218"/>
      <c r="M171" s="223"/>
      <c r="N171" s="224"/>
      <c r="O171" s="225"/>
      <c r="P171" s="225"/>
      <c r="Q171" s="225"/>
      <c r="R171" s="225"/>
      <c r="S171" s="225"/>
      <c r="T171" s="225"/>
      <c r="U171" s="225"/>
      <c r="V171" s="225"/>
      <c r="W171" s="225"/>
      <c r="X171" s="225"/>
      <c r="Y171" s="226"/>
      <c r="AT171" s="227" t="s">
        <v>152</v>
      </c>
      <c r="AU171" s="227" t="s">
        <v>84</v>
      </c>
      <c r="AV171" s="15" t="s">
        <v>148</v>
      </c>
      <c r="AW171" s="15" t="s">
        <v>5</v>
      </c>
      <c r="AX171" s="15" t="s">
        <v>82</v>
      </c>
      <c r="AY171" s="227" t="s">
        <v>139</v>
      </c>
    </row>
    <row r="172" spans="1:65" s="2" customFormat="1" ht="24.2" customHeight="1">
      <c r="A172" s="35"/>
      <c r="B172" s="36"/>
      <c r="C172" s="176" t="s">
        <v>9</v>
      </c>
      <c r="D172" s="176" t="s">
        <v>143</v>
      </c>
      <c r="E172" s="177" t="s">
        <v>232</v>
      </c>
      <c r="F172" s="178" t="s">
        <v>233</v>
      </c>
      <c r="G172" s="179" t="s">
        <v>146</v>
      </c>
      <c r="H172" s="180">
        <v>83.623000000000005</v>
      </c>
      <c r="I172" s="181"/>
      <c r="J172" s="181"/>
      <c r="K172" s="182">
        <f>ROUND(P172*H172,2)</f>
        <v>0</v>
      </c>
      <c r="L172" s="178" t="s">
        <v>147</v>
      </c>
      <c r="M172" s="40"/>
      <c r="N172" s="183" t="s">
        <v>20</v>
      </c>
      <c r="O172" s="184" t="s">
        <v>43</v>
      </c>
      <c r="P172" s="185">
        <f>I172+J172</f>
        <v>0</v>
      </c>
      <c r="Q172" s="185">
        <f>ROUND(I172*H172,2)</f>
        <v>0</v>
      </c>
      <c r="R172" s="185">
        <f>ROUND(J172*H172,2)</f>
        <v>0</v>
      </c>
      <c r="S172" s="65"/>
      <c r="T172" s="186">
        <f>S172*H172</f>
        <v>0</v>
      </c>
      <c r="U172" s="186">
        <v>0.15559000000000001</v>
      </c>
      <c r="V172" s="186">
        <f>U172*H172</f>
        <v>13.010902570000001</v>
      </c>
      <c r="W172" s="186">
        <v>0</v>
      </c>
      <c r="X172" s="186">
        <f>W172*H172</f>
        <v>0</v>
      </c>
      <c r="Y172" s="187" t="s">
        <v>20</v>
      </c>
      <c r="Z172" s="35"/>
      <c r="AA172" s="35"/>
      <c r="AB172" s="35"/>
      <c r="AC172" s="35"/>
      <c r="AD172" s="35"/>
      <c r="AE172" s="35"/>
      <c r="AR172" s="188" t="s">
        <v>148</v>
      </c>
      <c r="AT172" s="188" t="s">
        <v>143</v>
      </c>
      <c r="AU172" s="188" t="s">
        <v>84</v>
      </c>
      <c r="AY172" s="18" t="s">
        <v>139</v>
      </c>
      <c r="BE172" s="189">
        <f>IF(O172="základní",K172,0)</f>
        <v>0</v>
      </c>
      <c r="BF172" s="189">
        <f>IF(O172="snížená",K172,0)</f>
        <v>0</v>
      </c>
      <c r="BG172" s="189">
        <f>IF(O172="zákl. přenesená",K172,0)</f>
        <v>0</v>
      </c>
      <c r="BH172" s="189">
        <f>IF(O172="sníž. přenesená",K172,0)</f>
        <v>0</v>
      </c>
      <c r="BI172" s="189">
        <f>IF(O172="nulová",K172,0)</f>
        <v>0</v>
      </c>
      <c r="BJ172" s="18" t="s">
        <v>82</v>
      </c>
      <c r="BK172" s="189">
        <f>ROUND(P172*H172,2)</f>
        <v>0</v>
      </c>
      <c r="BL172" s="18" t="s">
        <v>148</v>
      </c>
      <c r="BM172" s="188" t="s">
        <v>234</v>
      </c>
    </row>
    <row r="173" spans="1:65" s="2" customFormat="1" ht="11.25">
      <c r="A173" s="35"/>
      <c r="B173" s="36"/>
      <c r="C173" s="37"/>
      <c r="D173" s="190" t="s">
        <v>150</v>
      </c>
      <c r="E173" s="37"/>
      <c r="F173" s="191" t="s">
        <v>235</v>
      </c>
      <c r="G173" s="37"/>
      <c r="H173" s="37"/>
      <c r="I173" s="192"/>
      <c r="J173" s="192"/>
      <c r="K173" s="37"/>
      <c r="L173" s="37"/>
      <c r="M173" s="40"/>
      <c r="N173" s="193"/>
      <c r="O173" s="194"/>
      <c r="P173" s="65"/>
      <c r="Q173" s="65"/>
      <c r="R173" s="65"/>
      <c r="S173" s="65"/>
      <c r="T173" s="65"/>
      <c r="U173" s="65"/>
      <c r="V173" s="65"/>
      <c r="W173" s="65"/>
      <c r="X173" s="65"/>
      <c r="Y173" s="66"/>
      <c r="Z173" s="35"/>
      <c r="AA173" s="35"/>
      <c r="AB173" s="35"/>
      <c r="AC173" s="35"/>
      <c r="AD173" s="35"/>
      <c r="AE173" s="35"/>
      <c r="AT173" s="18" t="s">
        <v>150</v>
      </c>
      <c r="AU173" s="18" t="s">
        <v>84</v>
      </c>
    </row>
    <row r="174" spans="1:65" s="13" customFormat="1" ht="11.25">
      <c r="B174" s="195"/>
      <c r="C174" s="196"/>
      <c r="D174" s="197" t="s">
        <v>152</v>
      </c>
      <c r="E174" s="198" t="s">
        <v>20</v>
      </c>
      <c r="F174" s="199" t="s">
        <v>236</v>
      </c>
      <c r="G174" s="196"/>
      <c r="H174" s="198" t="s">
        <v>20</v>
      </c>
      <c r="I174" s="200"/>
      <c r="J174" s="200"/>
      <c r="K174" s="196"/>
      <c r="L174" s="196"/>
      <c r="M174" s="201"/>
      <c r="N174" s="202"/>
      <c r="O174" s="203"/>
      <c r="P174" s="203"/>
      <c r="Q174" s="203"/>
      <c r="R174" s="203"/>
      <c r="S174" s="203"/>
      <c r="T174" s="203"/>
      <c r="U174" s="203"/>
      <c r="V174" s="203"/>
      <c r="W174" s="203"/>
      <c r="X174" s="203"/>
      <c r="Y174" s="204"/>
      <c r="AT174" s="205" t="s">
        <v>152</v>
      </c>
      <c r="AU174" s="205" t="s">
        <v>84</v>
      </c>
      <c r="AV174" s="13" t="s">
        <v>82</v>
      </c>
      <c r="AW174" s="13" t="s">
        <v>5</v>
      </c>
      <c r="AX174" s="13" t="s">
        <v>74</v>
      </c>
      <c r="AY174" s="205" t="s">
        <v>139</v>
      </c>
    </row>
    <row r="175" spans="1:65" s="14" customFormat="1" ht="11.25">
      <c r="B175" s="206"/>
      <c r="C175" s="207"/>
      <c r="D175" s="197" t="s">
        <v>152</v>
      </c>
      <c r="E175" s="208" t="s">
        <v>20</v>
      </c>
      <c r="F175" s="209" t="s">
        <v>237</v>
      </c>
      <c r="G175" s="207"/>
      <c r="H175" s="210">
        <v>83.623000000000005</v>
      </c>
      <c r="I175" s="211"/>
      <c r="J175" s="211"/>
      <c r="K175" s="207"/>
      <c r="L175" s="207"/>
      <c r="M175" s="212"/>
      <c r="N175" s="213"/>
      <c r="O175" s="214"/>
      <c r="P175" s="214"/>
      <c r="Q175" s="214"/>
      <c r="R175" s="214"/>
      <c r="S175" s="214"/>
      <c r="T175" s="214"/>
      <c r="U175" s="214"/>
      <c r="V175" s="214"/>
      <c r="W175" s="214"/>
      <c r="X175" s="214"/>
      <c r="Y175" s="215"/>
      <c r="AT175" s="216" t="s">
        <v>152</v>
      </c>
      <c r="AU175" s="216" t="s">
        <v>84</v>
      </c>
      <c r="AV175" s="14" t="s">
        <v>84</v>
      </c>
      <c r="AW175" s="14" t="s">
        <v>5</v>
      </c>
      <c r="AX175" s="14" t="s">
        <v>74</v>
      </c>
      <c r="AY175" s="216" t="s">
        <v>139</v>
      </c>
    </row>
    <row r="176" spans="1:65" s="15" customFormat="1" ht="11.25">
      <c r="B176" s="217"/>
      <c r="C176" s="218"/>
      <c r="D176" s="197" t="s">
        <v>152</v>
      </c>
      <c r="E176" s="219" t="s">
        <v>20</v>
      </c>
      <c r="F176" s="220" t="s">
        <v>155</v>
      </c>
      <c r="G176" s="218"/>
      <c r="H176" s="221">
        <v>83.623000000000005</v>
      </c>
      <c r="I176" s="222"/>
      <c r="J176" s="222"/>
      <c r="K176" s="218"/>
      <c r="L176" s="218"/>
      <c r="M176" s="223"/>
      <c r="N176" s="224"/>
      <c r="O176" s="225"/>
      <c r="P176" s="225"/>
      <c r="Q176" s="225"/>
      <c r="R176" s="225"/>
      <c r="S176" s="225"/>
      <c r="T176" s="225"/>
      <c r="U176" s="225"/>
      <c r="V176" s="225"/>
      <c r="W176" s="225"/>
      <c r="X176" s="225"/>
      <c r="Y176" s="226"/>
      <c r="AT176" s="227" t="s">
        <v>152</v>
      </c>
      <c r="AU176" s="227" t="s">
        <v>84</v>
      </c>
      <c r="AV176" s="15" t="s">
        <v>148</v>
      </c>
      <c r="AW176" s="15" t="s">
        <v>5</v>
      </c>
      <c r="AX176" s="15" t="s">
        <v>82</v>
      </c>
      <c r="AY176" s="227" t="s">
        <v>139</v>
      </c>
    </row>
    <row r="177" spans="1:65" s="2" customFormat="1" ht="24.2" customHeight="1">
      <c r="A177" s="35"/>
      <c r="B177" s="36"/>
      <c r="C177" s="176" t="s">
        <v>193</v>
      </c>
      <c r="D177" s="176" t="s">
        <v>143</v>
      </c>
      <c r="E177" s="177" t="s">
        <v>238</v>
      </c>
      <c r="F177" s="178" t="s">
        <v>239</v>
      </c>
      <c r="G177" s="179" t="s">
        <v>146</v>
      </c>
      <c r="H177" s="180">
        <v>1153.923</v>
      </c>
      <c r="I177" s="181"/>
      <c r="J177" s="181"/>
      <c r="K177" s="182">
        <f>ROUND(P177*H177,2)</f>
        <v>0</v>
      </c>
      <c r="L177" s="178" t="s">
        <v>147</v>
      </c>
      <c r="M177" s="40"/>
      <c r="N177" s="183" t="s">
        <v>20</v>
      </c>
      <c r="O177" s="184" t="s">
        <v>43</v>
      </c>
      <c r="P177" s="185">
        <f>I177+J177</f>
        <v>0</v>
      </c>
      <c r="Q177" s="185">
        <f>ROUND(I177*H177,2)</f>
        <v>0</v>
      </c>
      <c r="R177" s="185">
        <f>ROUND(J177*H177,2)</f>
        <v>0</v>
      </c>
      <c r="S177" s="65"/>
      <c r="T177" s="186">
        <f>S177*H177</f>
        <v>0</v>
      </c>
      <c r="U177" s="186">
        <v>0.18151999999999999</v>
      </c>
      <c r="V177" s="186">
        <f>U177*H177</f>
        <v>209.46010295999997</v>
      </c>
      <c r="W177" s="186">
        <v>0</v>
      </c>
      <c r="X177" s="186">
        <f>W177*H177</f>
        <v>0</v>
      </c>
      <c r="Y177" s="187" t="s">
        <v>20</v>
      </c>
      <c r="Z177" s="35"/>
      <c r="AA177" s="35"/>
      <c r="AB177" s="35"/>
      <c r="AC177" s="35"/>
      <c r="AD177" s="35"/>
      <c r="AE177" s="35"/>
      <c r="AR177" s="188" t="s">
        <v>148</v>
      </c>
      <c r="AT177" s="188" t="s">
        <v>143</v>
      </c>
      <c r="AU177" s="188" t="s">
        <v>84</v>
      </c>
      <c r="AY177" s="18" t="s">
        <v>139</v>
      </c>
      <c r="BE177" s="189">
        <f>IF(O177="základní",K177,0)</f>
        <v>0</v>
      </c>
      <c r="BF177" s="189">
        <f>IF(O177="snížená",K177,0)</f>
        <v>0</v>
      </c>
      <c r="BG177" s="189">
        <f>IF(O177="zákl. přenesená",K177,0)</f>
        <v>0</v>
      </c>
      <c r="BH177" s="189">
        <f>IF(O177="sníž. přenesená",K177,0)</f>
        <v>0</v>
      </c>
      <c r="BI177" s="189">
        <f>IF(O177="nulová",K177,0)</f>
        <v>0</v>
      </c>
      <c r="BJ177" s="18" t="s">
        <v>82</v>
      </c>
      <c r="BK177" s="189">
        <f>ROUND(P177*H177,2)</f>
        <v>0</v>
      </c>
      <c r="BL177" s="18" t="s">
        <v>148</v>
      </c>
      <c r="BM177" s="188" t="s">
        <v>240</v>
      </c>
    </row>
    <row r="178" spans="1:65" s="2" customFormat="1" ht="11.25">
      <c r="A178" s="35"/>
      <c r="B178" s="36"/>
      <c r="C178" s="37"/>
      <c r="D178" s="190" t="s">
        <v>150</v>
      </c>
      <c r="E178" s="37"/>
      <c r="F178" s="191" t="s">
        <v>241</v>
      </c>
      <c r="G178" s="37"/>
      <c r="H178" s="37"/>
      <c r="I178" s="192"/>
      <c r="J178" s="192"/>
      <c r="K178" s="37"/>
      <c r="L178" s="37"/>
      <c r="M178" s="40"/>
      <c r="N178" s="193"/>
      <c r="O178" s="194"/>
      <c r="P178" s="65"/>
      <c r="Q178" s="65"/>
      <c r="R178" s="65"/>
      <c r="S178" s="65"/>
      <c r="T178" s="65"/>
      <c r="U178" s="65"/>
      <c r="V178" s="65"/>
      <c r="W178" s="65"/>
      <c r="X178" s="65"/>
      <c r="Y178" s="66"/>
      <c r="Z178" s="35"/>
      <c r="AA178" s="35"/>
      <c r="AB178" s="35"/>
      <c r="AC178" s="35"/>
      <c r="AD178" s="35"/>
      <c r="AE178" s="35"/>
      <c r="AT178" s="18" t="s">
        <v>150</v>
      </c>
      <c r="AU178" s="18" t="s">
        <v>84</v>
      </c>
    </row>
    <row r="179" spans="1:65" s="13" customFormat="1" ht="11.25">
      <c r="B179" s="195"/>
      <c r="C179" s="196"/>
      <c r="D179" s="197" t="s">
        <v>152</v>
      </c>
      <c r="E179" s="198" t="s">
        <v>20</v>
      </c>
      <c r="F179" s="199" t="s">
        <v>242</v>
      </c>
      <c r="G179" s="196"/>
      <c r="H179" s="198" t="s">
        <v>20</v>
      </c>
      <c r="I179" s="200"/>
      <c r="J179" s="200"/>
      <c r="K179" s="196"/>
      <c r="L179" s="196"/>
      <c r="M179" s="201"/>
      <c r="N179" s="202"/>
      <c r="O179" s="203"/>
      <c r="P179" s="203"/>
      <c r="Q179" s="203"/>
      <c r="R179" s="203"/>
      <c r="S179" s="203"/>
      <c r="T179" s="203"/>
      <c r="U179" s="203"/>
      <c r="V179" s="203"/>
      <c r="W179" s="203"/>
      <c r="X179" s="203"/>
      <c r="Y179" s="204"/>
      <c r="AT179" s="205" t="s">
        <v>152</v>
      </c>
      <c r="AU179" s="205" t="s">
        <v>84</v>
      </c>
      <c r="AV179" s="13" t="s">
        <v>82</v>
      </c>
      <c r="AW179" s="13" t="s">
        <v>5</v>
      </c>
      <c r="AX179" s="13" t="s">
        <v>74</v>
      </c>
      <c r="AY179" s="205" t="s">
        <v>139</v>
      </c>
    </row>
    <row r="180" spans="1:65" s="14" customFormat="1" ht="11.25">
      <c r="B180" s="206"/>
      <c r="C180" s="207"/>
      <c r="D180" s="197" t="s">
        <v>152</v>
      </c>
      <c r="E180" s="208" t="s">
        <v>20</v>
      </c>
      <c r="F180" s="209" t="s">
        <v>243</v>
      </c>
      <c r="G180" s="207"/>
      <c r="H180" s="210">
        <v>1153.923</v>
      </c>
      <c r="I180" s="211"/>
      <c r="J180" s="211"/>
      <c r="K180" s="207"/>
      <c r="L180" s="207"/>
      <c r="M180" s="212"/>
      <c r="N180" s="213"/>
      <c r="O180" s="214"/>
      <c r="P180" s="214"/>
      <c r="Q180" s="214"/>
      <c r="R180" s="214"/>
      <c r="S180" s="214"/>
      <c r="T180" s="214"/>
      <c r="U180" s="214"/>
      <c r="V180" s="214"/>
      <c r="W180" s="214"/>
      <c r="X180" s="214"/>
      <c r="Y180" s="215"/>
      <c r="AT180" s="216" t="s">
        <v>152</v>
      </c>
      <c r="AU180" s="216" t="s">
        <v>84</v>
      </c>
      <c r="AV180" s="14" t="s">
        <v>84</v>
      </c>
      <c r="AW180" s="14" t="s">
        <v>5</v>
      </c>
      <c r="AX180" s="14" t="s">
        <v>74</v>
      </c>
      <c r="AY180" s="216" t="s">
        <v>139</v>
      </c>
    </row>
    <row r="181" spans="1:65" s="15" customFormat="1" ht="11.25">
      <c r="B181" s="217"/>
      <c r="C181" s="218"/>
      <c r="D181" s="197" t="s">
        <v>152</v>
      </c>
      <c r="E181" s="219" t="s">
        <v>20</v>
      </c>
      <c r="F181" s="220" t="s">
        <v>155</v>
      </c>
      <c r="G181" s="218"/>
      <c r="H181" s="221">
        <v>1153.923</v>
      </c>
      <c r="I181" s="222"/>
      <c r="J181" s="222"/>
      <c r="K181" s="218"/>
      <c r="L181" s="218"/>
      <c r="M181" s="223"/>
      <c r="N181" s="224"/>
      <c r="O181" s="225"/>
      <c r="P181" s="225"/>
      <c r="Q181" s="225"/>
      <c r="R181" s="225"/>
      <c r="S181" s="225"/>
      <c r="T181" s="225"/>
      <c r="U181" s="225"/>
      <c r="V181" s="225"/>
      <c r="W181" s="225"/>
      <c r="X181" s="225"/>
      <c r="Y181" s="226"/>
      <c r="AT181" s="227" t="s">
        <v>152</v>
      </c>
      <c r="AU181" s="227" t="s">
        <v>84</v>
      </c>
      <c r="AV181" s="15" t="s">
        <v>148</v>
      </c>
      <c r="AW181" s="15" t="s">
        <v>5</v>
      </c>
      <c r="AX181" s="15" t="s">
        <v>82</v>
      </c>
      <c r="AY181" s="227" t="s">
        <v>139</v>
      </c>
    </row>
    <row r="182" spans="1:65" s="2" customFormat="1" ht="24.2" customHeight="1">
      <c r="A182" s="35"/>
      <c r="B182" s="36"/>
      <c r="C182" s="176" t="s">
        <v>244</v>
      </c>
      <c r="D182" s="176" t="s">
        <v>143</v>
      </c>
      <c r="E182" s="177" t="s">
        <v>245</v>
      </c>
      <c r="F182" s="178" t="s">
        <v>246</v>
      </c>
      <c r="G182" s="179" t="s">
        <v>146</v>
      </c>
      <c r="H182" s="180">
        <v>3034.596</v>
      </c>
      <c r="I182" s="181"/>
      <c r="J182" s="181"/>
      <c r="K182" s="182">
        <f>ROUND(P182*H182,2)</f>
        <v>0</v>
      </c>
      <c r="L182" s="178" t="s">
        <v>147</v>
      </c>
      <c r="M182" s="40"/>
      <c r="N182" s="183" t="s">
        <v>20</v>
      </c>
      <c r="O182" s="184" t="s">
        <v>43</v>
      </c>
      <c r="P182" s="185">
        <f>I182+J182</f>
        <v>0</v>
      </c>
      <c r="Q182" s="185">
        <f>ROUND(I182*H182,2)</f>
        <v>0</v>
      </c>
      <c r="R182" s="185">
        <f>ROUND(J182*H182,2)</f>
        <v>0</v>
      </c>
      <c r="S182" s="65"/>
      <c r="T182" s="186">
        <f>S182*H182</f>
        <v>0</v>
      </c>
      <c r="U182" s="186">
        <v>6.0999999999999997E-4</v>
      </c>
      <c r="V182" s="186">
        <f>U182*H182</f>
        <v>1.8511035599999999</v>
      </c>
      <c r="W182" s="186">
        <v>0</v>
      </c>
      <c r="X182" s="186">
        <f>W182*H182</f>
        <v>0</v>
      </c>
      <c r="Y182" s="187" t="s">
        <v>20</v>
      </c>
      <c r="Z182" s="35"/>
      <c r="AA182" s="35"/>
      <c r="AB182" s="35"/>
      <c r="AC182" s="35"/>
      <c r="AD182" s="35"/>
      <c r="AE182" s="35"/>
      <c r="AR182" s="188" t="s">
        <v>148</v>
      </c>
      <c r="AT182" s="188" t="s">
        <v>143</v>
      </c>
      <c r="AU182" s="188" t="s">
        <v>84</v>
      </c>
      <c r="AY182" s="18" t="s">
        <v>139</v>
      </c>
      <c r="BE182" s="189">
        <f>IF(O182="základní",K182,0)</f>
        <v>0</v>
      </c>
      <c r="BF182" s="189">
        <f>IF(O182="snížená",K182,0)</f>
        <v>0</v>
      </c>
      <c r="BG182" s="189">
        <f>IF(O182="zákl. přenesená",K182,0)</f>
        <v>0</v>
      </c>
      <c r="BH182" s="189">
        <f>IF(O182="sníž. přenesená",K182,0)</f>
        <v>0</v>
      </c>
      <c r="BI182" s="189">
        <f>IF(O182="nulová",K182,0)</f>
        <v>0</v>
      </c>
      <c r="BJ182" s="18" t="s">
        <v>82</v>
      </c>
      <c r="BK182" s="189">
        <f>ROUND(P182*H182,2)</f>
        <v>0</v>
      </c>
      <c r="BL182" s="18" t="s">
        <v>148</v>
      </c>
      <c r="BM182" s="188" t="s">
        <v>247</v>
      </c>
    </row>
    <row r="183" spans="1:65" s="2" customFormat="1" ht="11.25">
      <c r="A183" s="35"/>
      <c r="B183" s="36"/>
      <c r="C183" s="37"/>
      <c r="D183" s="190" t="s">
        <v>150</v>
      </c>
      <c r="E183" s="37"/>
      <c r="F183" s="191" t="s">
        <v>248</v>
      </c>
      <c r="G183" s="37"/>
      <c r="H183" s="37"/>
      <c r="I183" s="192"/>
      <c r="J183" s="192"/>
      <c r="K183" s="37"/>
      <c r="L183" s="37"/>
      <c r="M183" s="40"/>
      <c r="N183" s="193"/>
      <c r="O183" s="194"/>
      <c r="P183" s="65"/>
      <c r="Q183" s="65"/>
      <c r="R183" s="65"/>
      <c r="S183" s="65"/>
      <c r="T183" s="65"/>
      <c r="U183" s="65"/>
      <c r="V183" s="65"/>
      <c r="W183" s="65"/>
      <c r="X183" s="65"/>
      <c r="Y183" s="66"/>
      <c r="Z183" s="35"/>
      <c r="AA183" s="35"/>
      <c r="AB183" s="35"/>
      <c r="AC183" s="35"/>
      <c r="AD183" s="35"/>
      <c r="AE183" s="35"/>
      <c r="AT183" s="18" t="s">
        <v>150</v>
      </c>
      <c r="AU183" s="18" t="s">
        <v>84</v>
      </c>
    </row>
    <row r="184" spans="1:65" s="13" customFormat="1" ht="11.25">
      <c r="B184" s="195"/>
      <c r="C184" s="196"/>
      <c r="D184" s="197" t="s">
        <v>152</v>
      </c>
      <c r="E184" s="198" t="s">
        <v>20</v>
      </c>
      <c r="F184" s="199" t="s">
        <v>249</v>
      </c>
      <c r="G184" s="196"/>
      <c r="H184" s="198" t="s">
        <v>20</v>
      </c>
      <c r="I184" s="200"/>
      <c r="J184" s="200"/>
      <c r="K184" s="196"/>
      <c r="L184" s="196"/>
      <c r="M184" s="201"/>
      <c r="N184" s="202"/>
      <c r="O184" s="203"/>
      <c r="P184" s="203"/>
      <c r="Q184" s="203"/>
      <c r="R184" s="203"/>
      <c r="S184" s="203"/>
      <c r="T184" s="203"/>
      <c r="U184" s="203"/>
      <c r="V184" s="203"/>
      <c r="W184" s="203"/>
      <c r="X184" s="203"/>
      <c r="Y184" s="204"/>
      <c r="AT184" s="205" t="s">
        <v>152</v>
      </c>
      <c r="AU184" s="205" t="s">
        <v>84</v>
      </c>
      <c r="AV184" s="13" t="s">
        <v>82</v>
      </c>
      <c r="AW184" s="13" t="s">
        <v>5</v>
      </c>
      <c r="AX184" s="13" t="s">
        <v>74</v>
      </c>
      <c r="AY184" s="205" t="s">
        <v>139</v>
      </c>
    </row>
    <row r="185" spans="1:65" s="14" customFormat="1" ht="11.25">
      <c r="B185" s="206"/>
      <c r="C185" s="207"/>
      <c r="D185" s="197" t="s">
        <v>152</v>
      </c>
      <c r="E185" s="208" t="s">
        <v>20</v>
      </c>
      <c r="F185" s="209" t="s">
        <v>250</v>
      </c>
      <c r="G185" s="207"/>
      <c r="H185" s="210">
        <v>1797.4870000000001</v>
      </c>
      <c r="I185" s="211"/>
      <c r="J185" s="211"/>
      <c r="K185" s="207"/>
      <c r="L185" s="207"/>
      <c r="M185" s="212"/>
      <c r="N185" s="213"/>
      <c r="O185" s="214"/>
      <c r="P185" s="214"/>
      <c r="Q185" s="214"/>
      <c r="R185" s="214"/>
      <c r="S185" s="214"/>
      <c r="T185" s="214"/>
      <c r="U185" s="214"/>
      <c r="V185" s="214"/>
      <c r="W185" s="214"/>
      <c r="X185" s="214"/>
      <c r="Y185" s="215"/>
      <c r="AT185" s="216" t="s">
        <v>152</v>
      </c>
      <c r="AU185" s="216" t="s">
        <v>84</v>
      </c>
      <c r="AV185" s="14" t="s">
        <v>84</v>
      </c>
      <c r="AW185" s="14" t="s">
        <v>5</v>
      </c>
      <c r="AX185" s="14" t="s">
        <v>74</v>
      </c>
      <c r="AY185" s="216" t="s">
        <v>139</v>
      </c>
    </row>
    <row r="186" spans="1:65" s="13" customFormat="1" ht="11.25">
      <c r="B186" s="195"/>
      <c r="C186" s="196"/>
      <c r="D186" s="197" t="s">
        <v>152</v>
      </c>
      <c r="E186" s="198" t="s">
        <v>20</v>
      </c>
      <c r="F186" s="199" t="s">
        <v>236</v>
      </c>
      <c r="G186" s="196"/>
      <c r="H186" s="198" t="s">
        <v>20</v>
      </c>
      <c r="I186" s="200"/>
      <c r="J186" s="200"/>
      <c r="K186" s="196"/>
      <c r="L186" s="196"/>
      <c r="M186" s="201"/>
      <c r="N186" s="202"/>
      <c r="O186" s="203"/>
      <c r="P186" s="203"/>
      <c r="Q186" s="203"/>
      <c r="R186" s="203"/>
      <c r="S186" s="203"/>
      <c r="T186" s="203"/>
      <c r="U186" s="203"/>
      <c r="V186" s="203"/>
      <c r="W186" s="203"/>
      <c r="X186" s="203"/>
      <c r="Y186" s="204"/>
      <c r="AT186" s="205" t="s">
        <v>152</v>
      </c>
      <c r="AU186" s="205" t="s">
        <v>84</v>
      </c>
      <c r="AV186" s="13" t="s">
        <v>82</v>
      </c>
      <c r="AW186" s="13" t="s">
        <v>5</v>
      </c>
      <c r="AX186" s="13" t="s">
        <v>74</v>
      </c>
      <c r="AY186" s="205" t="s">
        <v>139</v>
      </c>
    </row>
    <row r="187" spans="1:65" s="14" customFormat="1" ht="11.25">
      <c r="B187" s="206"/>
      <c r="C187" s="207"/>
      <c r="D187" s="197" t="s">
        <v>152</v>
      </c>
      <c r="E187" s="208" t="s">
        <v>20</v>
      </c>
      <c r="F187" s="209" t="s">
        <v>251</v>
      </c>
      <c r="G187" s="207"/>
      <c r="H187" s="210">
        <v>83.186000000000007</v>
      </c>
      <c r="I187" s="211"/>
      <c r="J187" s="211"/>
      <c r="K187" s="207"/>
      <c r="L187" s="207"/>
      <c r="M187" s="212"/>
      <c r="N187" s="213"/>
      <c r="O187" s="214"/>
      <c r="P187" s="214"/>
      <c r="Q187" s="214"/>
      <c r="R187" s="214"/>
      <c r="S187" s="214"/>
      <c r="T187" s="214"/>
      <c r="U187" s="214"/>
      <c r="V187" s="214"/>
      <c r="W187" s="214"/>
      <c r="X187" s="214"/>
      <c r="Y187" s="215"/>
      <c r="AT187" s="216" t="s">
        <v>152</v>
      </c>
      <c r="AU187" s="216" t="s">
        <v>84</v>
      </c>
      <c r="AV187" s="14" t="s">
        <v>84</v>
      </c>
      <c r="AW187" s="14" t="s">
        <v>5</v>
      </c>
      <c r="AX187" s="14" t="s">
        <v>74</v>
      </c>
      <c r="AY187" s="216" t="s">
        <v>139</v>
      </c>
    </row>
    <row r="188" spans="1:65" s="13" customFormat="1" ht="11.25">
      <c r="B188" s="195"/>
      <c r="C188" s="196"/>
      <c r="D188" s="197" t="s">
        <v>152</v>
      </c>
      <c r="E188" s="198" t="s">
        <v>20</v>
      </c>
      <c r="F188" s="199" t="s">
        <v>252</v>
      </c>
      <c r="G188" s="196"/>
      <c r="H188" s="198" t="s">
        <v>20</v>
      </c>
      <c r="I188" s="200"/>
      <c r="J188" s="200"/>
      <c r="K188" s="196"/>
      <c r="L188" s="196"/>
      <c r="M188" s="201"/>
      <c r="N188" s="202"/>
      <c r="O188" s="203"/>
      <c r="P188" s="203"/>
      <c r="Q188" s="203"/>
      <c r="R188" s="203"/>
      <c r="S188" s="203"/>
      <c r="T188" s="203"/>
      <c r="U188" s="203"/>
      <c r="V188" s="203"/>
      <c r="W188" s="203"/>
      <c r="X188" s="203"/>
      <c r="Y188" s="204"/>
      <c r="AT188" s="205" t="s">
        <v>152</v>
      </c>
      <c r="AU188" s="205" t="s">
        <v>84</v>
      </c>
      <c r="AV188" s="13" t="s">
        <v>82</v>
      </c>
      <c r="AW188" s="13" t="s">
        <v>5</v>
      </c>
      <c r="AX188" s="13" t="s">
        <v>74</v>
      </c>
      <c r="AY188" s="205" t="s">
        <v>139</v>
      </c>
    </row>
    <row r="189" spans="1:65" s="14" customFormat="1" ht="11.25">
      <c r="B189" s="206"/>
      <c r="C189" s="207"/>
      <c r="D189" s="197" t="s">
        <v>152</v>
      </c>
      <c r="E189" s="208" t="s">
        <v>20</v>
      </c>
      <c r="F189" s="209" t="s">
        <v>243</v>
      </c>
      <c r="G189" s="207"/>
      <c r="H189" s="210">
        <v>1153.923</v>
      </c>
      <c r="I189" s="211"/>
      <c r="J189" s="211"/>
      <c r="K189" s="207"/>
      <c r="L189" s="207"/>
      <c r="M189" s="212"/>
      <c r="N189" s="213"/>
      <c r="O189" s="214"/>
      <c r="P189" s="214"/>
      <c r="Q189" s="214"/>
      <c r="R189" s="214"/>
      <c r="S189" s="214"/>
      <c r="T189" s="214"/>
      <c r="U189" s="214"/>
      <c r="V189" s="214"/>
      <c r="W189" s="214"/>
      <c r="X189" s="214"/>
      <c r="Y189" s="215"/>
      <c r="AT189" s="216" t="s">
        <v>152</v>
      </c>
      <c r="AU189" s="216" t="s">
        <v>84</v>
      </c>
      <c r="AV189" s="14" t="s">
        <v>84</v>
      </c>
      <c r="AW189" s="14" t="s">
        <v>5</v>
      </c>
      <c r="AX189" s="14" t="s">
        <v>74</v>
      </c>
      <c r="AY189" s="216" t="s">
        <v>139</v>
      </c>
    </row>
    <row r="190" spans="1:65" s="15" customFormat="1" ht="11.25">
      <c r="B190" s="217"/>
      <c r="C190" s="218"/>
      <c r="D190" s="197" t="s">
        <v>152</v>
      </c>
      <c r="E190" s="219" t="s">
        <v>20</v>
      </c>
      <c r="F190" s="220" t="s">
        <v>155</v>
      </c>
      <c r="G190" s="218"/>
      <c r="H190" s="221">
        <v>3034.596</v>
      </c>
      <c r="I190" s="222"/>
      <c r="J190" s="222"/>
      <c r="K190" s="218"/>
      <c r="L190" s="218"/>
      <c r="M190" s="223"/>
      <c r="N190" s="224"/>
      <c r="O190" s="225"/>
      <c r="P190" s="225"/>
      <c r="Q190" s="225"/>
      <c r="R190" s="225"/>
      <c r="S190" s="225"/>
      <c r="T190" s="225"/>
      <c r="U190" s="225"/>
      <c r="V190" s="225"/>
      <c r="W190" s="225"/>
      <c r="X190" s="225"/>
      <c r="Y190" s="226"/>
      <c r="AT190" s="227" t="s">
        <v>152</v>
      </c>
      <c r="AU190" s="227" t="s">
        <v>84</v>
      </c>
      <c r="AV190" s="15" t="s">
        <v>148</v>
      </c>
      <c r="AW190" s="15" t="s">
        <v>5</v>
      </c>
      <c r="AX190" s="15" t="s">
        <v>82</v>
      </c>
      <c r="AY190" s="227" t="s">
        <v>139</v>
      </c>
    </row>
    <row r="191" spans="1:65" s="12" customFormat="1" ht="20.85" customHeight="1">
      <c r="B191" s="159"/>
      <c r="C191" s="160"/>
      <c r="D191" s="161" t="s">
        <v>73</v>
      </c>
      <c r="E191" s="174" t="s">
        <v>253</v>
      </c>
      <c r="F191" s="174" t="s">
        <v>254</v>
      </c>
      <c r="G191" s="160"/>
      <c r="H191" s="160"/>
      <c r="I191" s="163"/>
      <c r="J191" s="163"/>
      <c r="K191" s="175">
        <f>BK191</f>
        <v>0</v>
      </c>
      <c r="L191" s="160"/>
      <c r="M191" s="165"/>
      <c r="N191" s="166"/>
      <c r="O191" s="167"/>
      <c r="P191" s="167"/>
      <c r="Q191" s="168">
        <f>SUM(Q192:Q206)</f>
        <v>0</v>
      </c>
      <c r="R191" s="168">
        <f>SUM(R192:R206)</f>
        <v>0</v>
      </c>
      <c r="S191" s="167"/>
      <c r="T191" s="169">
        <f>SUM(T192:T206)</f>
        <v>0</v>
      </c>
      <c r="U191" s="167"/>
      <c r="V191" s="169">
        <f>SUM(V192:V206)</f>
        <v>1.2199248</v>
      </c>
      <c r="W191" s="167"/>
      <c r="X191" s="169">
        <f>SUM(X192:X206)</f>
        <v>0</v>
      </c>
      <c r="Y191" s="170"/>
      <c r="AR191" s="171" t="s">
        <v>82</v>
      </c>
      <c r="AT191" s="172" t="s">
        <v>73</v>
      </c>
      <c r="AU191" s="172" t="s">
        <v>84</v>
      </c>
      <c r="AY191" s="171" t="s">
        <v>139</v>
      </c>
      <c r="BK191" s="173">
        <f>SUM(BK192:BK206)</f>
        <v>0</v>
      </c>
    </row>
    <row r="192" spans="1:65" s="2" customFormat="1" ht="24.2" customHeight="1">
      <c r="A192" s="35"/>
      <c r="B192" s="36"/>
      <c r="C192" s="176" t="s">
        <v>255</v>
      </c>
      <c r="D192" s="176" t="s">
        <v>143</v>
      </c>
      <c r="E192" s="177" t="s">
        <v>256</v>
      </c>
      <c r="F192" s="178" t="s">
        <v>257</v>
      </c>
      <c r="G192" s="179" t="s">
        <v>258</v>
      </c>
      <c r="H192" s="180">
        <v>338.86799999999999</v>
      </c>
      <c r="I192" s="181"/>
      <c r="J192" s="181"/>
      <c r="K192" s="182">
        <f>ROUND(P192*H192,2)</f>
        <v>0</v>
      </c>
      <c r="L192" s="178" t="s">
        <v>147</v>
      </c>
      <c r="M192" s="40"/>
      <c r="N192" s="183" t="s">
        <v>20</v>
      </c>
      <c r="O192" s="184" t="s">
        <v>43</v>
      </c>
      <c r="P192" s="185">
        <f>I192+J192</f>
        <v>0</v>
      </c>
      <c r="Q192" s="185">
        <f>ROUND(I192*H192,2)</f>
        <v>0</v>
      </c>
      <c r="R192" s="185">
        <f>ROUND(J192*H192,2)</f>
        <v>0</v>
      </c>
      <c r="S192" s="65"/>
      <c r="T192" s="186">
        <f>S192*H192</f>
        <v>0</v>
      </c>
      <c r="U192" s="186">
        <v>3.5999999999999999E-3</v>
      </c>
      <c r="V192" s="186">
        <f>U192*H192</f>
        <v>1.2199248</v>
      </c>
      <c r="W192" s="186">
        <v>0</v>
      </c>
      <c r="X192" s="186">
        <f>W192*H192</f>
        <v>0</v>
      </c>
      <c r="Y192" s="187" t="s">
        <v>20</v>
      </c>
      <c r="Z192" s="35"/>
      <c r="AA192" s="35"/>
      <c r="AB192" s="35"/>
      <c r="AC192" s="35"/>
      <c r="AD192" s="35"/>
      <c r="AE192" s="35"/>
      <c r="AR192" s="188" t="s">
        <v>148</v>
      </c>
      <c r="AT192" s="188" t="s">
        <v>143</v>
      </c>
      <c r="AU192" s="188" t="s">
        <v>149</v>
      </c>
      <c r="AY192" s="18" t="s">
        <v>139</v>
      </c>
      <c r="BE192" s="189">
        <f>IF(O192="základní",K192,0)</f>
        <v>0</v>
      </c>
      <c r="BF192" s="189">
        <f>IF(O192="snížená",K192,0)</f>
        <v>0</v>
      </c>
      <c r="BG192" s="189">
        <f>IF(O192="zákl. přenesená",K192,0)</f>
        <v>0</v>
      </c>
      <c r="BH192" s="189">
        <f>IF(O192="sníž. přenesená",K192,0)</f>
        <v>0</v>
      </c>
      <c r="BI192" s="189">
        <f>IF(O192="nulová",K192,0)</f>
        <v>0</v>
      </c>
      <c r="BJ192" s="18" t="s">
        <v>82</v>
      </c>
      <c r="BK192" s="189">
        <f>ROUND(P192*H192,2)</f>
        <v>0</v>
      </c>
      <c r="BL192" s="18" t="s">
        <v>148</v>
      </c>
      <c r="BM192" s="188" t="s">
        <v>259</v>
      </c>
    </row>
    <row r="193" spans="1:65" s="2" customFormat="1" ht="11.25">
      <c r="A193" s="35"/>
      <c r="B193" s="36"/>
      <c r="C193" s="37"/>
      <c r="D193" s="190" t="s">
        <v>150</v>
      </c>
      <c r="E193" s="37"/>
      <c r="F193" s="191" t="s">
        <v>260</v>
      </c>
      <c r="G193" s="37"/>
      <c r="H193" s="37"/>
      <c r="I193" s="192"/>
      <c r="J193" s="192"/>
      <c r="K193" s="37"/>
      <c r="L193" s="37"/>
      <c r="M193" s="40"/>
      <c r="N193" s="193"/>
      <c r="O193" s="194"/>
      <c r="P193" s="65"/>
      <c r="Q193" s="65"/>
      <c r="R193" s="65"/>
      <c r="S193" s="65"/>
      <c r="T193" s="65"/>
      <c r="U193" s="65"/>
      <c r="V193" s="65"/>
      <c r="W193" s="65"/>
      <c r="X193" s="65"/>
      <c r="Y193" s="66"/>
      <c r="Z193" s="35"/>
      <c r="AA193" s="35"/>
      <c r="AB193" s="35"/>
      <c r="AC193" s="35"/>
      <c r="AD193" s="35"/>
      <c r="AE193" s="35"/>
      <c r="AT193" s="18" t="s">
        <v>150</v>
      </c>
      <c r="AU193" s="18" t="s">
        <v>149</v>
      </c>
    </row>
    <row r="194" spans="1:65" s="13" customFormat="1" ht="11.25">
      <c r="B194" s="195"/>
      <c r="C194" s="196"/>
      <c r="D194" s="197" t="s">
        <v>152</v>
      </c>
      <c r="E194" s="198" t="s">
        <v>20</v>
      </c>
      <c r="F194" s="199" t="s">
        <v>153</v>
      </c>
      <c r="G194" s="196"/>
      <c r="H194" s="198" t="s">
        <v>20</v>
      </c>
      <c r="I194" s="200"/>
      <c r="J194" s="200"/>
      <c r="K194" s="196"/>
      <c r="L194" s="196"/>
      <c r="M194" s="201"/>
      <c r="N194" s="202"/>
      <c r="O194" s="203"/>
      <c r="P194" s="203"/>
      <c r="Q194" s="203"/>
      <c r="R194" s="203"/>
      <c r="S194" s="203"/>
      <c r="T194" s="203"/>
      <c r="U194" s="203"/>
      <c r="V194" s="203"/>
      <c r="W194" s="203"/>
      <c r="X194" s="203"/>
      <c r="Y194" s="204"/>
      <c r="AT194" s="205" t="s">
        <v>152</v>
      </c>
      <c r="AU194" s="205" t="s">
        <v>149</v>
      </c>
      <c r="AV194" s="13" t="s">
        <v>82</v>
      </c>
      <c r="AW194" s="13" t="s">
        <v>5</v>
      </c>
      <c r="AX194" s="13" t="s">
        <v>74</v>
      </c>
      <c r="AY194" s="205" t="s">
        <v>139</v>
      </c>
    </row>
    <row r="195" spans="1:65" s="14" customFormat="1" ht="11.25">
      <c r="B195" s="206"/>
      <c r="C195" s="207"/>
      <c r="D195" s="197" t="s">
        <v>152</v>
      </c>
      <c r="E195" s="208" t="s">
        <v>20</v>
      </c>
      <c r="F195" s="209" t="s">
        <v>261</v>
      </c>
      <c r="G195" s="207"/>
      <c r="H195" s="210">
        <v>281.858</v>
      </c>
      <c r="I195" s="211"/>
      <c r="J195" s="211"/>
      <c r="K195" s="207"/>
      <c r="L195" s="207"/>
      <c r="M195" s="212"/>
      <c r="N195" s="213"/>
      <c r="O195" s="214"/>
      <c r="P195" s="214"/>
      <c r="Q195" s="214"/>
      <c r="R195" s="214"/>
      <c r="S195" s="214"/>
      <c r="T195" s="214"/>
      <c r="U195" s="214"/>
      <c r="V195" s="214"/>
      <c r="W195" s="214"/>
      <c r="X195" s="214"/>
      <c r="Y195" s="215"/>
      <c r="AT195" s="216" t="s">
        <v>152</v>
      </c>
      <c r="AU195" s="216" t="s">
        <v>149</v>
      </c>
      <c r="AV195" s="14" t="s">
        <v>84</v>
      </c>
      <c r="AW195" s="14" t="s">
        <v>5</v>
      </c>
      <c r="AX195" s="14" t="s">
        <v>74</v>
      </c>
      <c r="AY195" s="216" t="s">
        <v>139</v>
      </c>
    </row>
    <row r="196" spans="1:65" s="13" customFormat="1" ht="11.25">
      <c r="B196" s="195"/>
      <c r="C196" s="196"/>
      <c r="D196" s="197" t="s">
        <v>152</v>
      </c>
      <c r="E196" s="198" t="s">
        <v>20</v>
      </c>
      <c r="F196" s="199" t="s">
        <v>262</v>
      </c>
      <c r="G196" s="196"/>
      <c r="H196" s="198" t="s">
        <v>20</v>
      </c>
      <c r="I196" s="200"/>
      <c r="J196" s="200"/>
      <c r="K196" s="196"/>
      <c r="L196" s="196"/>
      <c r="M196" s="201"/>
      <c r="N196" s="202"/>
      <c r="O196" s="203"/>
      <c r="P196" s="203"/>
      <c r="Q196" s="203"/>
      <c r="R196" s="203"/>
      <c r="S196" s="203"/>
      <c r="T196" s="203"/>
      <c r="U196" s="203"/>
      <c r="V196" s="203"/>
      <c r="W196" s="203"/>
      <c r="X196" s="203"/>
      <c r="Y196" s="204"/>
      <c r="AT196" s="205" t="s">
        <v>152</v>
      </c>
      <c r="AU196" s="205" t="s">
        <v>149</v>
      </c>
      <c r="AV196" s="13" t="s">
        <v>82</v>
      </c>
      <c r="AW196" s="13" t="s">
        <v>5</v>
      </c>
      <c r="AX196" s="13" t="s">
        <v>74</v>
      </c>
      <c r="AY196" s="205" t="s">
        <v>139</v>
      </c>
    </row>
    <row r="197" spans="1:65" s="14" customFormat="1" ht="11.25">
      <c r="B197" s="206"/>
      <c r="C197" s="207"/>
      <c r="D197" s="197" t="s">
        <v>152</v>
      </c>
      <c r="E197" s="208" t="s">
        <v>20</v>
      </c>
      <c r="F197" s="209" t="s">
        <v>263</v>
      </c>
      <c r="G197" s="207"/>
      <c r="H197" s="210">
        <v>6.06</v>
      </c>
      <c r="I197" s="211"/>
      <c r="J197" s="211"/>
      <c r="K197" s="207"/>
      <c r="L197" s="207"/>
      <c r="M197" s="212"/>
      <c r="N197" s="213"/>
      <c r="O197" s="214"/>
      <c r="P197" s="214"/>
      <c r="Q197" s="214"/>
      <c r="R197" s="214"/>
      <c r="S197" s="214"/>
      <c r="T197" s="214"/>
      <c r="U197" s="214"/>
      <c r="V197" s="214"/>
      <c r="W197" s="214"/>
      <c r="X197" s="214"/>
      <c r="Y197" s="215"/>
      <c r="AT197" s="216" t="s">
        <v>152</v>
      </c>
      <c r="AU197" s="216" t="s">
        <v>149</v>
      </c>
      <c r="AV197" s="14" t="s">
        <v>84</v>
      </c>
      <c r="AW197" s="14" t="s">
        <v>5</v>
      </c>
      <c r="AX197" s="14" t="s">
        <v>74</v>
      </c>
      <c r="AY197" s="216" t="s">
        <v>139</v>
      </c>
    </row>
    <row r="198" spans="1:65" s="13" customFormat="1" ht="11.25">
      <c r="B198" s="195"/>
      <c r="C198" s="196"/>
      <c r="D198" s="197" t="s">
        <v>152</v>
      </c>
      <c r="E198" s="198" t="s">
        <v>20</v>
      </c>
      <c r="F198" s="199" t="s">
        <v>264</v>
      </c>
      <c r="G198" s="196"/>
      <c r="H198" s="198" t="s">
        <v>20</v>
      </c>
      <c r="I198" s="200"/>
      <c r="J198" s="200"/>
      <c r="K198" s="196"/>
      <c r="L198" s="196"/>
      <c r="M198" s="201"/>
      <c r="N198" s="202"/>
      <c r="O198" s="203"/>
      <c r="P198" s="203"/>
      <c r="Q198" s="203"/>
      <c r="R198" s="203"/>
      <c r="S198" s="203"/>
      <c r="T198" s="203"/>
      <c r="U198" s="203"/>
      <c r="V198" s="203"/>
      <c r="W198" s="203"/>
      <c r="X198" s="203"/>
      <c r="Y198" s="204"/>
      <c r="AT198" s="205" t="s">
        <v>152</v>
      </c>
      <c r="AU198" s="205" t="s">
        <v>149</v>
      </c>
      <c r="AV198" s="13" t="s">
        <v>82</v>
      </c>
      <c r="AW198" s="13" t="s">
        <v>5</v>
      </c>
      <c r="AX198" s="13" t="s">
        <v>74</v>
      </c>
      <c r="AY198" s="205" t="s">
        <v>139</v>
      </c>
    </row>
    <row r="199" spans="1:65" s="14" customFormat="1" ht="11.25">
      <c r="B199" s="206"/>
      <c r="C199" s="207"/>
      <c r="D199" s="197" t="s">
        <v>152</v>
      </c>
      <c r="E199" s="208" t="s">
        <v>20</v>
      </c>
      <c r="F199" s="209" t="s">
        <v>174</v>
      </c>
      <c r="G199" s="207"/>
      <c r="H199" s="210">
        <v>5</v>
      </c>
      <c r="I199" s="211"/>
      <c r="J199" s="211"/>
      <c r="K199" s="207"/>
      <c r="L199" s="207"/>
      <c r="M199" s="212"/>
      <c r="N199" s="213"/>
      <c r="O199" s="214"/>
      <c r="P199" s="214"/>
      <c r="Q199" s="214"/>
      <c r="R199" s="214"/>
      <c r="S199" s="214"/>
      <c r="T199" s="214"/>
      <c r="U199" s="214"/>
      <c r="V199" s="214"/>
      <c r="W199" s="214"/>
      <c r="X199" s="214"/>
      <c r="Y199" s="215"/>
      <c r="AT199" s="216" t="s">
        <v>152</v>
      </c>
      <c r="AU199" s="216" t="s">
        <v>149</v>
      </c>
      <c r="AV199" s="14" t="s">
        <v>84</v>
      </c>
      <c r="AW199" s="14" t="s">
        <v>5</v>
      </c>
      <c r="AX199" s="14" t="s">
        <v>74</v>
      </c>
      <c r="AY199" s="216" t="s">
        <v>139</v>
      </c>
    </row>
    <row r="200" spans="1:65" s="13" customFormat="1" ht="11.25">
      <c r="B200" s="195"/>
      <c r="C200" s="196"/>
      <c r="D200" s="197" t="s">
        <v>152</v>
      </c>
      <c r="E200" s="198" t="s">
        <v>20</v>
      </c>
      <c r="F200" s="199" t="s">
        <v>265</v>
      </c>
      <c r="G200" s="196"/>
      <c r="H200" s="198" t="s">
        <v>20</v>
      </c>
      <c r="I200" s="200"/>
      <c r="J200" s="200"/>
      <c r="K200" s="196"/>
      <c r="L200" s="196"/>
      <c r="M200" s="201"/>
      <c r="N200" s="202"/>
      <c r="O200" s="203"/>
      <c r="P200" s="203"/>
      <c r="Q200" s="203"/>
      <c r="R200" s="203"/>
      <c r="S200" s="203"/>
      <c r="T200" s="203"/>
      <c r="U200" s="203"/>
      <c r="V200" s="203"/>
      <c r="W200" s="203"/>
      <c r="X200" s="203"/>
      <c r="Y200" s="204"/>
      <c r="AT200" s="205" t="s">
        <v>152</v>
      </c>
      <c r="AU200" s="205" t="s">
        <v>149</v>
      </c>
      <c r="AV200" s="13" t="s">
        <v>82</v>
      </c>
      <c r="AW200" s="13" t="s">
        <v>5</v>
      </c>
      <c r="AX200" s="13" t="s">
        <v>74</v>
      </c>
      <c r="AY200" s="205" t="s">
        <v>139</v>
      </c>
    </row>
    <row r="201" spans="1:65" s="14" customFormat="1" ht="11.25">
      <c r="B201" s="206"/>
      <c r="C201" s="207"/>
      <c r="D201" s="197" t="s">
        <v>152</v>
      </c>
      <c r="E201" s="208" t="s">
        <v>20</v>
      </c>
      <c r="F201" s="209" t="s">
        <v>148</v>
      </c>
      <c r="G201" s="207"/>
      <c r="H201" s="210">
        <v>4</v>
      </c>
      <c r="I201" s="211"/>
      <c r="J201" s="211"/>
      <c r="K201" s="207"/>
      <c r="L201" s="207"/>
      <c r="M201" s="212"/>
      <c r="N201" s="213"/>
      <c r="O201" s="214"/>
      <c r="P201" s="214"/>
      <c r="Q201" s="214"/>
      <c r="R201" s="214"/>
      <c r="S201" s="214"/>
      <c r="T201" s="214"/>
      <c r="U201" s="214"/>
      <c r="V201" s="214"/>
      <c r="W201" s="214"/>
      <c r="X201" s="214"/>
      <c r="Y201" s="215"/>
      <c r="AT201" s="216" t="s">
        <v>152</v>
      </c>
      <c r="AU201" s="216" t="s">
        <v>149</v>
      </c>
      <c r="AV201" s="14" t="s">
        <v>84</v>
      </c>
      <c r="AW201" s="14" t="s">
        <v>5</v>
      </c>
      <c r="AX201" s="14" t="s">
        <v>74</v>
      </c>
      <c r="AY201" s="216" t="s">
        <v>139</v>
      </c>
    </row>
    <row r="202" spans="1:65" s="13" customFormat="1" ht="11.25">
      <c r="B202" s="195"/>
      <c r="C202" s="196"/>
      <c r="D202" s="197" t="s">
        <v>152</v>
      </c>
      <c r="E202" s="198" t="s">
        <v>20</v>
      </c>
      <c r="F202" s="199" t="s">
        <v>266</v>
      </c>
      <c r="G202" s="196"/>
      <c r="H202" s="198" t="s">
        <v>20</v>
      </c>
      <c r="I202" s="200"/>
      <c r="J202" s="200"/>
      <c r="K202" s="196"/>
      <c r="L202" s="196"/>
      <c r="M202" s="201"/>
      <c r="N202" s="202"/>
      <c r="O202" s="203"/>
      <c r="P202" s="203"/>
      <c r="Q202" s="203"/>
      <c r="R202" s="203"/>
      <c r="S202" s="203"/>
      <c r="T202" s="203"/>
      <c r="U202" s="203"/>
      <c r="V202" s="203"/>
      <c r="W202" s="203"/>
      <c r="X202" s="203"/>
      <c r="Y202" s="204"/>
      <c r="AT202" s="205" t="s">
        <v>152</v>
      </c>
      <c r="AU202" s="205" t="s">
        <v>149</v>
      </c>
      <c r="AV202" s="13" t="s">
        <v>82</v>
      </c>
      <c r="AW202" s="13" t="s">
        <v>5</v>
      </c>
      <c r="AX202" s="13" t="s">
        <v>74</v>
      </c>
      <c r="AY202" s="205" t="s">
        <v>139</v>
      </c>
    </row>
    <row r="203" spans="1:65" s="14" customFormat="1" ht="11.25">
      <c r="B203" s="206"/>
      <c r="C203" s="207"/>
      <c r="D203" s="197" t="s">
        <v>152</v>
      </c>
      <c r="E203" s="208" t="s">
        <v>20</v>
      </c>
      <c r="F203" s="209" t="s">
        <v>267</v>
      </c>
      <c r="G203" s="207"/>
      <c r="H203" s="210">
        <v>31.42</v>
      </c>
      <c r="I203" s="211"/>
      <c r="J203" s="211"/>
      <c r="K203" s="207"/>
      <c r="L203" s="207"/>
      <c r="M203" s="212"/>
      <c r="N203" s="213"/>
      <c r="O203" s="214"/>
      <c r="P203" s="214"/>
      <c r="Q203" s="214"/>
      <c r="R203" s="214"/>
      <c r="S203" s="214"/>
      <c r="T203" s="214"/>
      <c r="U203" s="214"/>
      <c r="V203" s="214"/>
      <c r="W203" s="214"/>
      <c r="X203" s="214"/>
      <c r="Y203" s="215"/>
      <c r="AT203" s="216" t="s">
        <v>152</v>
      </c>
      <c r="AU203" s="216" t="s">
        <v>149</v>
      </c>
      <c r="AV203" s="14" t="s">
        <v>84</v>
      </c>
      <c r="AW203" s="14" t="s">
        <v>5</v>
      </c>
      <c r="AX203" s="14" t="s">
        <v>74</v>
      </c>
      <c r="AY203" s="216" t="s">
        <v>139</v>
      </c>
    </row>
    <row r="204" spans="1:65" s="13" customFormat="1" ht="11.25">
      <c r="B204" s="195"/>
      <c r="C204" s="196"/>
      <c r="D204" s="197" t="s">
        <v>152</v>
      </c>
      <c r="E204" s="198" t="s">
        <v>20</v>
      </c>
      <c r="F204" s="199" t="s">
        <v>268</v>
      </c>
      <c r="G204" s="196"/>
      <c r="H204" s="198" t="s">
        <v>20</v>
      </c>
      <c r="I204" s="200"/>
      <c r="J204" s="200"/>
      <c r="K204" s="196"/>
      <c r="L204" s="196"/>
      <c r="M204" s="201"/>
      <c r="N204" s="202"/>
      <c r="O204" s="203"/>
      <c r="P204" s="203"/>
      <c r="Q204" s="203"/>
      <c r="R204" s="203"/>
      <c r="S204" s="203"/>
      <c r="T204" s="203"/>
      <c r="U204" s="203"/>
      <c r="V204" s="203"/>
      <c r="W204" s="203"/>
      <c r="X204" s="203"/>
      <c r="Y204" s="204"/>
      <c r="AT204" s="205" t="s">
        <v>152</v>
      </c>
      <c r="AU204" s="205" t="s">
        <v>149</v>
      </c>
      <c r="AV204" s="13" t="s">
        <v>82</v>
      </c>
      <c r="AW204" s="13" t="s">
        <v>5</v>
      </c>
      <c r="AX204" s="13" t="s">
        <v>74</v>
      </c>
      <c r="AY204" s="205" t="s">
        <v>139</v>
      </c>
    </row>
    <row r="205" spans="1:65" s="14" customFormat="1" ht="11.25">
      <c r="B205" s="206"/>
      <c r="C205" s="207"/>
      <c r="D205" s="197" t="s">
        <v>152</v>
      </c>
      <c r="E205" s="208" t="s">
        <v>20</v>
      </c>
      <c r="F205" s="209" t="s">
        <v>269</v>
      </c>
      <c r="G205" s="207"/>
      <c r="H205" s="210">
        <v>10.53</v>
      </c>
      <c r="I205" s="211"/>
      <c r="J205" s="211"/>
      <c r="K205" s="207"/>
      <c r="L205" s="207"/>
      <c r="M205" s="212"/>
      <c r="N205" s="213"/>
      <c r="O205" s="214"/>
      <c r="P205" s="214"/>
      <c r="Q205" s="214"/>
      <c r="R205" s="214"/>
      <c r="S205" s="214"/>
      <c r="T205" s="214"/>
      <c r="U205" s="214"/>
      <c r="V205" s="214"/>
      <c r="W205" s="214"/>
      <c r="X205" s="214"/>
      <c r="Y205" s="215"/>
      <c r="AT205" s="216" t="s">
        <v>152</v>
      </c>
      <c r="AU205" s="216" t="s">
        <v>149</v>
      </c>
      <c r="AV205" s="14" t="s">
        <v>84</v>
      </c>
      <c r="AW205" s="14" t="s">
        <v>5</v>
      </c>
      <c r="AX205" s="14" t="s">
        <v>74</v>
      </c>
      <c r="AY205" s="216" t="s">
        <v>139</v>
      </c>
    </row>
    <row r="206" spans="1:65" s="15" customFormat="1" ht="11.25">
      <c r="B206" s="217"/>
      <c r="C206" s="218"/>
      <c r="D206" s="197" t="s">
        <v>152</v>
      </c>
      <c r="E206" s="219" t="s">
        <v>20</v>
      </c>
      <c r="F206" s="220" t="s">
        <v>155</v>
      </c>
      <c r="G206" s="218"/>
      <c r="H206" s="221">
        <v>338.86799999999999</v>
      </c>
      <c r="I206" s="222"/>
      <c r="J206" s="222"/>
      <c r="K206" s="218"/>
      <c r="L206" s="218"/>
      <c r="M206" s="223"/>
      <c r="N206" s="224"/>
      <c r="O206" s="225"/>
      <c r="P206" s="225"/>
      <c r="Q206" s="225"/>
      <c r="R206" s="225"/>
      <c r="S206" s="225"/>
      <c r="T206" s="225"/>
      <c r="U206" s="225"/>
      <c r="V206" s="225"/>
      <c r="W206" s="225"/>
      <c r="X206" s="225"/>
      <c r="Y206" s="226"/>
      <c r="AT206" s="227" t="s">
        <v>152</v>
      </c>
      <c r="AU206" s="227" t="s">
        <v>149</v>
      </c>
      <c r="AV206" s="15" t="s">
        <v>148</v>
      </c>
      <c r="AW206" s="15" t="s">
        <v>5</v>
      </c>
      <c r="AX206" s="15" t="s">
        <v>82</v>
      </c>
      <c r="AY206" s="227" t="s">
        <v>139</v>
      </c>
    </row>
    <row r="207" spans="1:65" s="12" customFormat="1" ht="20.85" customHeight="1">
      <c r="B207" s="159"/>
      <c r="C207" s="160"/>
      <c r="D207" s="161" t="s">
        <v>73</v>
      </c>
      <c r="E207" s="174" t="s">
        <v>270</v>
      </c>
      <c r="F207" s="174" t="s">
        <v>271</v>
      </c>
      <c r="G207" s="160"/>
      <c r="H207" s="160"/>
      <c r="I207" s="163"/>
      <c r="J207" s="163"/>
      <c r="K207" s="175">
        <f>BK207</f>
        <v>0</v>
      </c>
      <c r="L207" s="160"/>
      <c r="M207" s="165"/>
      <c r="N207" s="166"/>
      <c r="O207" s="167"/>
      <c r="P207" s="167"/>
      <c r="Q207" s="168">
        <f>SUM(Q208:Q213)</f>
        <v>0</v>
      </c>
      <c r="R207" s="168">
        <f>SUM(R208:R213)</f>
        <v>0</v>
      </c>
      <c r="S207" s="167"/>
      <c r="T207" s="169">
        <f>SUM(T208:T213)</f>
        <v>0</v>
      </c>
      <c r="U207" s="167"/>
      <c r="V207" s="169">
        <f>SUM(V208:V213)</f>
        <v>5.4</v>
      </c>
      <c r="W207" s="167"/>
      <c r="X207" s="169">
        <f>SUM(X208:X213)</f>
        <v>0</v>
      </c>
      <c r="Y207" s="170"/>
      <c r="AR207" s="171" t="s">
        <v>82</v>
      </c>
      <c r="AT207" s="172" t="s">
        <v>73</v>
      </c>
      <c r="AU207" s="172" t="s">
        <v>84</v>
      </c>
      <c r="AY207" s="171" t="s">
        <v>139</v>
      </c>
      <c r="BK207" s="173">
        <f>SUM(BK208:BK213)</f>
        <v>0</v>
      </c>
    </row>
    <row r="208" spans="1:65" s="2" customFormat="1" ht="24.2" customHeight="1">
      <c r="A208" s="35"/>
      <c r="B208" s="36"/>
      <c r="C208" s="228" t="s">
        <v>272</v>
      </c>
      <c r="D208" s="228" t="s">
        <v>180</v>
      </c>
      <c r="E208" s="229" t="s">
        <v>273</v>
      </c>
      <c r="F208" s="230" t="s">
        <v>274</v>
      </c>
      <c r="G208" s="231" t="s">
        <v>258</v>
      </c>
      <c r="H208" s="232">
        <v>67.5</v>
      </c>
      <c r="I208" s="233"/>
      <c r="J208" s="234"/>
      <c r="K208" s="235">
        <f>ROUND(P208*H208,2)</f>
        <v>0</v>
      </c>
      <c r="L208" s="230" t="s">
        <v>147</v>
      </c>
      <c r="M208" s="236"/>
      <c r="N208" s="237" t="s">
        <v>20</v>
      </c>
      <c r="O208" s="184" t="s">
        <v>43</v>
      </c>
      <c r="P208" s="185">
        <f>I208+J208</f>
        <v>0</v>
      </c>
      <c r="Q208" s="185">
        <f>ROUND(I208*H208,2)</f>
        <v>0</v>
      </c>
      <c r="R208" s="185">
        <f>ROUND(J208*H208,2)</f>
        <v>0</v>
      </c>
      <c r="S208" s="65"/>
      <c r="T208" s="186">
        <f>S208*H208</f>
        <v>0</v>
      </c>
      <c r="U208" s="186">
        <v>0.08</v>
      </c>
      <c r="V208" s="186">
        <f>U208*H208</f>
        <v>5.4</v>
      </c>
      <c r="W208" s="186">
        <v>0</v>
      </c>
      <c r="X208" s="186">
        <f>W208*H208</f>
        <v>0</v>
      </c>
      <c r="Y208" s="187" t="s">
        <v>20</v>
      </c>
      <c r="Z208" s="35"/>
      <c r="AA208" s="35"/>
      <c r="AB208" s="35"/>
      <c r="AC208" s="35"/>
      <c r="AD208" s="35"/>
      <c r="AE208" s="35"/>
      <c r="AR208" s="188" t="s">
        <v>170</v>
      </c>
      <c r="AT208" s="188" t="s">
        <v>180</v>
      </c>
      <c r="AU208" s="188" t="s">
        <v>149</v>
      </c>
      <c r="AY208" s="18" t="s">
        <v>139</v>
      </c>
      <c r="BE208" s="189">
        <f>IF(O208="základní",K208,0)</f>
        <v>0</v>
      </c>
      <c r="BF208" s="189">
        <f>IF(O208="snížená",K208,0)</f>
        <v>0</v>
      </c>
      <c r="BG208" s="189">
        <f>IF(O208="zákl. přenesená",K208,0)</f>
        <v>0</v>
      </c>
      <c r="BH208" s="189">
        <f>IF(O208="sníž. přenesená",K208,0)</f>
        <v>0</v>
      </c>
      <c r="BI208" s="189">
        <f>IF(O208="nulová",K208,0)</f>
        <v>0</v>
      </c>
      <c r="BJ208" s="18" t="s">
        <v>82</v>
      </c>
      <c r="BK208" s="189">
        <f>ROUND(P208*H208,2)</f>
        <v>0</v>
      </c>
      <c r="BL208" s="18" t="s">
        <v>148</v>
      </c>
      <c r="BM208" s="188" t="s">
        <v>275</v>
      </c>
    </row>
    <row r="209" spans="1:65" s="13" customFormat="1" ht="11.25">
      <c r="B209" s="195"/>
      <c r="C209" s="196"/>
      <c r="D209" s="197" t="s">
        <v>152</v>
      </c>
      <c r="E209" s="198" t="s">
        <v>20</v>
      </c>
      <c r="F209" s="199" t="s">
        <v>276</v>
      </c>
      <c r="G209" s="196"/>
      <c r="H209" s="198" t="s">
        <v>20</v>
      </c>
      <c r="I209" s="200"/>
      <c r="J209" s="200"/>
      <c r="K209" s="196"/>
      <c r="L209" s="196"/>
      <c r="M209" s="201"/>
      <c r="N209" s="202"/>
      <c r="O209" s="203"/>
      <c r="P209" s="203"/>
      <c r="Q209" s="203"/>
      <c r="R209" s="203"/>
      <c r="S209" s="203"/>
      <c r="T209" s="203"/>
      <c r="U209" s="203"/>
      <c r="V209" s="203"/>
      <c r="W209" s="203"/>
      <c r="X209" s="203"/>
      <c r="Y209" s="204"/>
      <c r="AT209" s="205" t="s">
        <v>152</v>
      </c>
      <c r="AU209" s="205" t="s">
        <v>149</v>
      </c>
      <c r="AV209" s="13" t="s">
        <v>82</v>
      </c>
      <c r="AW209" s="13" t="s">
        <v>5</v>
      </c>
      <c r="AX209" s="13" t="s">
        <v>74</v>
      </c>
      <c r="AY209" s="205" t="s">
        <v>139</v>
      </c>
    </row>
    <row r="210" spans="1:65" s="14" customFormat="1" ht="11.25">
      <c r="B210" s="206"/>
      <c r="C210" s="207"/>
      <c r="D210" s="197" t="s">
        <v>152</v>
      </c>
      <c r="E210" s="208" t="s">
        <v>20</v>
      </c>
      <c r="F210" s="209" t="s">
        <v>277</v>
      </c>
      <c r="G210" s="207"/>
      <c r="H210" s="210">
        <v>27</v>
      </c>
      <c r="I210" s="211"/>
      <c r="J210" s="211"/>
      <c r="K210" s="207"/>
      <c r="L210" s="207"/>
      <c r="M210" s="212"/>
      <c r="N210" s="213"/>
      <c r="O210" s="214"/>
      <c r="P210" s="214"/>
      <c r="Q210" s="214"/>
      <c r="R210" s="214"/>
      <c r="S210" s="214"/>
      <c r="T210" s="214"/>
      <c r="U210" s="214"/>
      <c r="V210" s="214"/>
      <c r="W210" s="214"/>
      <c r="X210" s="214"/>
      <c r="Y210" s="215"/>
      <c r="AT210" s="216" t="s">
        <v>152</v>
      </c>
      <c r="AU210" s="216" t="s">
        <v>149</v>
      </c>
      <c r="AV210" s="14" t="s">
        <v>84</v>
      </c>
      <c r="AW210" s="14" t="s">
        <v>5</v>
      </c>
      <c r="AX210" s="14" t="s">
        <v>74</v>
      </c>
      <c r="AY210" s="216" t="s">
        <v>139</v>
      </c>
    </row>
    <row r="211" spans="1:65" s="13" customFormat="1" ht="11.25">
      <c r="B211" s="195"/>
      <c r="C211" s="196"/>
      <c r="D211" s="197" t="s">
        <v>152</v>
      </c>
      <c r="E211" s="198" t="s">
        <v>20</v>
      </c>
      <c r="F211" s="199" t="s">
        <v>160</v>
      </c>
      <c r="G211" s="196"/>
      <c r="H211" s="198" t="s">
        <v>20</v>
      </c>
      <c r="I211" s="200"/>
      <c r="J211" s="200"/>
      <c r="K211" s="196"/>
      <c r="L211" s="196"/>
      <c r="M211" s="201"/>
      <c r="N211" s="202"/>
      <c r="O211" s="203"/>
      <c r="P211" s="203"/>
      <c r="Q211" s="203"/>
      <c r="R211" s="203"/>
      <c r="S211" s="203"/>
      <c r="T211" s="203"/>
      <c r="U211" s="203"/>
      <c r="V211" s="203"/>
      <c r="W211" s="203"/>
      <c r="X211" s="203"/>
      <c r="Y211" s="204"/>
      <c r="AT211" s="205" t="s">
        <v>152</v>
      </c>
      <c r="AU211" s="205" t="s">
        <v>149</v>
      </c>
      <c r="AV211" s="13" t="s">
        <v>82</v>
      </c>
      <c r="AW211" s="13" t="s">
        <v>5</v>
      </c>
      <c r="AX211" s="13" t="s">
        <v>74</v>
      </c>
      <c r="AY211" s="205" t="s">
        <v>139</v>
      </c>
    </row>
    <row r="212" spans="1:65" s="14" customFormat="1" ht="11.25">
      <c r="B212" s="206"/>
      <c r="C212" s="207"/>
      <c r="D212" s="197" t="s">
        <v>152</v>
      </c>
      <c r="E212" s="208" t="s">
        <v>20</v>
      </c>
      <c r="F212" s="209" t="s">
        <v>278</v>
      </c>
      <c r="G212" s="207"/>
      <c r="H212" s="210">
        <v>40.5</v>
      </c>
      <c r="I212" s="211"/>
      <c r="J212" s="211"/>
      <c r="K212" s="207"/>
      <c r="L212" s="207"/>
      <c r="M212" s="212"/>
      <c r="N212" s="213"/>
      <c r="O212" s="214"/>
      <c r="P212" s="214"/>
      <c r="Q212" s="214"/>
      <c r="R212" s="214"/>
      <c r="S212" s="214"/>
      <c r="T212" s="214"/>
      <c r="U212" s="214"/>
      <c r="V212" s="214"/>
      <c r="W212" s="214"/>
      <c r="X212" s="214"/>
      <c r="Y212" s="215"/>
      <c r="AT212" s="216" t="s">
        <v>152</v>
      </c>
      <c r="AU212" s="216" t="s">
        <v>149</v>
      </c>
      <c r="AV212" s="14" t="s">
        <v>84</v>
      </c>
      <c r="AW212" s="14" t="s">
        <v>5</v>
      </c>
      <c r="AX212" s="14" t="s">
        <v>74</v>
      </c>
      <c r="AY212" s="216" t="s">
        <v>139</v>
      </c>
    </row>
    <row r="213" spans="1:65" s="15" customFormat="1" ht="11.25">
      <c r="B213" s="217"/>
      <c r="C213" s="218"/>
      <c r="D213" s="197" t="s">
        <v>152</v>
      </c>
      <c r="E213" s="219" t="s">
        <v>20</v>
      </c>
      <c r="F213" s="220" t="s">
        <v>155</v>
      </c>
      <c r="G213" s="218"/>
      <c r="H213" s="221">
        <v>67.5</v>
      </c>
      <c r="I213" s="222"/>
      <c r="J213" s="222"/>
      <c r="K213" s="218"/>
      <c r="L213" s="218"/>
      <c r="M213" s="223"/>
      <c r="N213" s="224"/>
      <c r="O213" s="225"/>
      <c r="P213" s="225"/>
      <c r="Q213" s="225"/>
      <c r="R213" s="225"/>
      <c r="S213" s="225"/>
      <c r="T213" s="225"/>
      <c r="U213" s="225"/>
      <c r="V213" s="225"/>
      <c r="W213" s="225"/>
      <c r="X213" s="225"/>
      <c r="Y213" s="226"/>
      <c r="AT213" s="227" t="s">
        <v>152</v>
      </c>
      <c r="AU213" s="227" t="s">
        <v>149</v>
      </c>
      <c r="AV213" s="15" t="s">
        <v>148</v>
      </c>
      <c r="AW213" s="15" t="s">
        <v>5</v>
      </c>
      <c r="AX213" s="15" t="s">
        <v>82</v>
      </c>
      <c r="AY213" s="227" t="s">
        <v>139</v>
      </c>
    </row>
    <row r="214" spans="1:65" s="12" customFormat="1" ht="22.9" customHeight="1">
      <c r="B214" s="159"/>
      <c r="C214" s="160"/>
      <c r="D214" s="161" t="s">
        <v>73</v>
      </c>
      <c r="E214" s="174" t="s">
        <v>170</v>
      </c>
      <c r="F214" s="174" t="s">
        <v>279</v>
      </c>
      <c r="G214" s="160"/>
      <c r="H214" s="160"/>
      <c r="I214" s="163"/>
      <c r="J214" s="163"/>
      <c r="K214" s="175">
        <f>BK214</f>
        <v>0</v>
      </c>
      <c r="L214" s="160"/>
      <c r="M214" s="165"/>
      <c r="N214" s="166"/>
      <c r="O214" s="167"/>
      <c r="P214" s="167"/>
      <c r="Q214" s="168">
        <f>SUM(Q215:Q229)</f>
        <v>0</v>
      </c>
      <c r="R214" s="168">
        <f>SUM(R215:R229)</f>
        <v>0</v>
      </c>
      <c r="S214" s="167"/>
      <c r="T214" s="169">
        <f>SUM(T215:T229)</f>
        <v>0</v>
      </c>
      <c r="U214" s="167"/>
      <c r="V214" s="169">
        <f>SUM(V215:V229)</f>
        <v>4.5096400000000001</v>
      </c>
      <c r="W214" s="167"/>
      <c r="X214" s="169">
        <f>SUM(X215:X229)</f>
        <v>0</v>
      </c>
      <c r="Y214" s="170"/>
      <c r="AR214" s="171" t="s">
        <v>82</v>
      </c>
      <c r="AT214" s="172" t="s">
        <v>73</v>
      </c>
      <c r="AU214" s="172" t="s">
        <v>82</v>
      </c>
      <c r="AY214" s="171" t="s">
        <v>139</v>
      </c>
      <c r="BK214" s="173">
        <f>SUM(BK215:BK229)</f>
        <v>0</v>
      </c>
    </row>
    <row r="215" spans="1:65" s="2" customFormat="1" ht="24.2" customHeight="1">
      <c r="A215" s="35"/>
      <c r="B215" s="36"/>
      <c r="C215" s="176" t="s">
        <v>198</v>
      </c>
      <c r="D215" s="176" t="s">
        <v>143</v>
      </c>
      <c r="E215" s="177" t="s">
        <v>280</v>
      </c>
      <c r="F215" s="178" t="s">
        <v>281</v>
      </c>
      <c r="G215" s="179" t="s">
        <v>282</v>
      </c>
      <c r="H215" s="180">
        <v>3</v>
      </c>
      <c r="I215" s="181"/>
      <c r="J215" s="181"/>
      <c r="K215" s="182">
        <f>ROUND(P215*H215,2)</f>
        <v>0</v>
      </c>
      <c r="L215" s="178" t="s">
        <v>147</v>
      </c>
      <c r="M215" s="40"/>
      <c r="N215" s="183" t="s">
        <v>20</v>
      </c>
      <c r="O215" s="184" t="s">
        <v>43</v>
      </c>
      <c r="P215" s="185">
        <f>I215+J215</f>
        <v>0</v>
      </c>
      <c r="Q215" s="185">
        <f>ROUND(I215*H215,2)</f>
        <v>0</v>
      </c>
      <c r="R215" s="185">
        <f>ROUND(J215*H215,2)</f>
        <v>0</v>
      </c>
      <c r="S215" s="65"/>
      <c r="T215" s="186">
        <f>S215*H215</f>
        <v>0</v>
      </c>
      <c r="U215" s="186">
        <v>0.42368</v>
      </c>
      <c r="V215" s="186">
        <f>U215*H215</f>
        <v>1.2710399999999999</v>
      </c>
      <c r="W215" s="186">
        <v>0</v>
      </c>
      <c r="X215" s="186">
        <f>W215*H215</f>
        <v>0</v>
      </c>
      <c r="Y215" s="187" t="s">
        <v>20</v>
      </c>
      <c r="Z215" s="35"/>
      <c r="AA215" s="35"/>
      <c r="AB215" s="35"/>
      <c r="AC215" s="35"/>
      <c r="AD215" s="35"/>
      <c r="AE215" s="35"/>
      <c r="AR215" s="188" t="s">
        <v>148</v>
      </c>
      <c r="AT215" s="188" t="s">
        <v>143</v>
      </c>
      <c r="AU215" s="188" t="s">
        <v>84</v>
      </c>
      <c r="AY215" s="18" t="s">
        <v>139</v>
      </c>
      <c r="BE215" s="189">
        <f>IF(O215="základní",K215,0)</f>
        <v>0</v>
      </c>
      <c r="BF215" s="189">
        <f>IF(O215="snížená",K215,0)</f>
        <v>0</v>
      </c>
      <c r="BG215" s="189">
        <f>IF(O215="zákl. přenesená",K215,0)</f>
        <v>0</v>
      </c>
      <c r="BH215" s="189">
        <f>IF(O215="sníž. přenesená",K215,0)</f>
        <v>0</v>
      </c>
      <c r="BI215" s="189">
        <f>IF(O215="nulová",K215,0)</f>
        <v>0</v>
      </c>
      <c r="BJ215" s="18" t="s">
        <v>82</v>
      </c>
      <c r="BK215" s="189">
        <f>ROUND(P215*H215,2)</f>
        <v>0</v>
      </c>
      <c r="BL215" s="18" t="s">
        <v>148</v>
      </c>
      <c r="BM215" s="188" t="s">
        <v>283</v>
      </c>
    </row>
    <row r="216" spans="1:65" s="2" customFormat="1" ht="11.25">
      <c r="A216" s="35"/>
      <c r="B216" s="36"/>
      <c r="C216" s="37"/>
      <c r="D216" s="190" t="s">
        <v>150</v>
      </c>
      <c r="E216" s="37"/>
      <c r="F216" s="191" t="s">
        <v>284</v>
      </c>
      <c r="G216" s="37"/>
      <c r="H216" s="37"/>
      <c r="I216" s="192"/>
      <c r="J216" s="192"/>
      <c r="K216" s="37"/>
      <c r="L216" s="37"/>
      <c r="M216" s="40"/>
      <c r="N216" s="193"/>
      <c r="O216" s="194"/>
      <c r="P216" s="65"/>
      <c r="Q216" s="65"/>
      <c r="R216" s="65"/>
      <c r="S216" s="65"/>
      <c r="T216" s="65"/>
      <c r="U216" s="65"/>
      <c r="V216" s="65"/>
      <c r="W216" s="65"/>
      <c r="X216" s="65"/>
      <c r="Y216" s="66"/>
      <c r="Z216" s="35"/>
      <c r="AA216" s="35"/>
      <c r="AB216" s="35"/>
      <c r="AC216" s="35"/>
      <c r="AD216" s="35"/>
      <c r="AE216" s="35"/>
      <c r="AT216" s="18" t="s">
        <v>150</v>
      </c>
      <c r="AU216" s="18" t="s">
        <v>84</v>
      </c>
    </row>
    <row r="217" spans="1:65" s="13" customFormat="1" ht="11.25">
      <c r="B217" s="195"/>
      <c r="C217" s="196"/>
      <c r="D217" s="197" t="s">
        <v>152</v>
      </c>
      <c r="E217" s="198" t="s">
        <v>20</v>
      </c>
      <c r="F217" s="199" t="s">
        <v>285</v>
      </c>
      <c r="G217" s="196"/>
      <c r="H217" s="198" t="s">
        <v>20</v>
      </c>
      <c r="I217" s="200"/>
      <c r="J217" s="200"/>
      <c r="K217" s="196"/>
      <c r="L217" s="196"/>
      <c r="M217" s="201"/>
      <c r="N217" s="202"/>
      <c r="O217" s="203"/>
      <c r="P217" s="203"/>
      <c r="Q217" s="203"/>
      <c r="R217" s="203"/>
      <c r="S217" s="203"/>
      <c r="T217" s="203"/>
      <c r="U217" s="203"/>
      <c r="V217" s="203"/>
      <c r="W217" s="203"/>
      <c r="X217" s="203"/>
      <c r="Y217" s="204"/>
      <c r="AT217" s="205" t="s">
        <v>152</v>
      </c>
      <c r="AU217" s="205" t="s">
        <v>84</v>
      </c>
      <c r="AV217" s="13" t="s">
        <v>82</v>
      </c>
      <c r="AW217" s="13" t="s">
        <v>5</v>
      </c>
      <c r="AX217" s="13" t="s">
        <v>74</v>
      </c>
      <c r="AY217" s="205" t="s">
        <v>139</v>
      </c>
    </row>
    <row r="218" spans="1:65" s="14" customFormat="1" ht="11.25">
      <c r="B218" s="206"/>
      <c r="C218" s="207"/>
      <c r="D218" s="197" t="s">
        <v>152</v>
      </c>
      <c r="E218" s="208" t="s">
        <v>20</v>
      </c>
      <c r="F218" s="209" t="s">
        <v>286</v>
      </c>
      <c r="G218" s="207"/>
      <c r="H218" s="210">
        <v>3</v>
      </c>
      <c r="I218" s="211"/>
      <c r="J218" s="211"/>
      <c r="K218" s="207"/>
      <c r="L218" s="207"/>
      <c r="M218" s="212"/>
      <c r="N218" s="213"/>
      <c r="O218" s="214"/>
      <c r="P218" s="214"/>
      <c r="Q218" s="214"/>
      <c r="R218" s="214"/>
      <c r="S218" s="214"/>
      <c r="T218" s="214"/>
      <c r="U218" s="214"/>
      <c r="V218" s="214"/>
      <c r="W218" s="214"/>
      <c r="X218" s="214"/>
      <c r="Y218" s="215"/>
      <c r="AT218" s="216" t="s">
        <v>152</v>
      </c>
      <c r="AU218" s="216" t="s">
        <v>84</v>
      </c>
      <c r="AV218" s="14" t="s">
        <v>84</v>
      </c>
      <c r="AW218" s="14" t="s">
        <v>5</v>
      </c>
      <c r="AX218" s="14" t="s">
        <v>82</v>
      </c>
      <c r="AY218" s="216" t="s">
        <v>139</v>
      </c>
    </row>
    <row r="219" spans="1:65" s="2" customFormat="1" ht="24.2" customHeight="1">
      <c r="A219" s="35"/>
      <c r="B219" s="36"/>
      <c r="C219" s="176" t="s">
        <v>8</v>
      </c>
      <c r="D219" s="176" t="s">
        <v>143</v>
      </c>
      <c r="E219" s="177" t="s">
        <v>287</v>
      </c>
      <c r="F219" s="178" t="s">
        <v>288</v>
      </c>
      <c r="G219" s="179" t="s">
        <v>282</v>
      </c>
      <c r="H219" s="180">
        <v>4</v>
      </c>
      <c r="I219" s="181"/>
      <c r="J219" s="181"/>
      <c r="K219" s="182">
        <f>ROUND(P219*H219,2)</f>
        <v>0</v>
      </c>
      <c r="L219" s="178" t="s">
        <v>147</v>
      </c>
      <c r="M219" s="40"/>
      <c r="N219" s="183" t="s">
        <v>20</v>
      </c>
      <c r="O219" s="184" t="s">
        <v>43</v>
      </c>
      <c r="P219" s="185">
        <f>I219+J219</f>
        <v>0</v>
      </c>
      <c r="Q219" s="185">
        <f>ROUND(I219*H219,2)</f>
        <v>0</v>
      </c>
      <c r="R219" s="185">
        <f>ROUND(J219*H219,2)</f>
        <v>0</v>
      </c>
      <c r="S219" s="65"/>
      <c r="T219" s="186">
        <f>S219*H219</f>
        <v>0</v>
      </c>
      <c r="U219" s="186">
        <v>0.42080000000000001</v>
      </c>
      <c r="V219" s="186">
        <f>U219*H219</f>
        <v>1.6832</v>
      </c>
      <c r="W219" s="186">
        <v>0</v>
      </c>
      <c r="X219" s="186">
        <f>W219*H219</f>
        <v>0</v>
      </c>
      <c r="Y219" s="187" t="s">
        <v>20</v>
      </c>
      <c r="Z219" s="35"/>
      <c r="AA219" s="35"/>
      <c r="AB219" s="35"/>
      <c r="AC219" s="35"/>
      <c r="AD219" s="35"/>
      <c r="AE219" s="35"/>
      <c r="AR219" s="188" t="s">
        <v>148</v>
      </c>
      <c r="AT219" s="188" t="s">
        <v>143</v>
      </c>
      <c r="AU219" s="188" t="s">
        <v>84</v>
      </c>
      <c r="AY219" s="18" t="s">
        <v>139</v>
      </c>
      <c r="BE219" s="189">
        <f>IF(O219="základní",K219,0)</f>
        <v>0</v>
      </c>
      <c r="BF219" s="189">
        <f>IF(O219="snížená",K219,0)</f>
        <v>0</v>
      </c>
      <c r="BG219" s="189">
        <f>IF(O219="zákl. přenesená",K219,0)</f>
        <v>0</v>
      </c>
      <c r="BH219" s="189">
        <f>IF(O219="sníž. přenesená",K219,0)</f>
        <v>0</v>
      </c>
      <c r="BI219" s="189">
        <f>IF(O219="nulová",K219,0)</f>
        <v>0</v>
      </c>
      <c r="BJ219" s="18" t="s">
        <v>82</v>
      </c>
      <c r="BK219" s="189">
        <f>ROUND(P219*H219,2)</f>
        <v>0</v>
      </c>
      <c r="BL219" s="18" t="s">
        <v>148</v>
      </c>
      <c r="BM219" s="188" t="s">
        <v>289</v>
      </c>
    </row>
    <row r="220" spans="1:65" s="2" customFormat="1" ht="11.25">
      <c r="A220" s="35"/>
      <c r="B220" s="36"/>
      <c r="C220" s="37"/>
      <c r="D220" s="190" t="s">
        <v>150</v>
      </c>
      <c r="E220" s="37"/>
      <c r="F220" s="191" t="s">
        <v>290</v>
      </c>
      <c r="G220" s="37"/>
      <c r="H220" s="37"/>
      <c r="I220" s="192"/>
      <c r="J220" s="192"/>
      <c r="K220" s="37"/>
      <c r="L220" s="37"/>
      <c r="M220" s="40"/>
      <c r="N220" s="193"/>
      <c r="O220" s="194"/>
      <c r="P220" s="65"/>
      <c r="Q220" s="65"/>
      <c r="R220" s="65"/>
      <c r="S220" s="65"/>
      <c r="T220" s="65"/>
      <c r="U220" s="65"/>
      <c r="V220" s="65"/>
      <c r="W220" s="65"/>
      <c r="X220" s="65"/>
      <c r="Y220" s="66"/>
      <c r="Z220" s="35"/>
      <c r="AA220" s="35"/>
      <c r="AB220" s="35"/>
      <c r="AC220" s="35"/>
      <c r="AD220" s="35"/>
      <c r="AE220" s="35"/>
      <c r="AT220" s="18" t="s">
        <v>150</v>
      </c>
      <c r="AU220" s="18" t="s">
        <v>84</v>
      </c>
    </row>
    <row r="221" spans="1:65" s="13" customFormat="1" ht="11.25">
      <c r="B221" s="195"/>
      <c r="C221" s="196"/>
      <c r="D221" s="197" t="s">
        <v>152</v>
      </c>
      <c r="E221" s="198" t="s">
        <v>20</v>
      </c>
      <c r="F221" s="199" t="s">
        <v>291</v>
      </c>
      <c r="G221" s="196"/>
      <c r="H221" s="198" t="s">
        <v>20</v>
      </c>
      <c r="I221" s="200"/>
      <c r="J221" s="200"/>
      <c r="K221" s="196"/>
      <c r="L221" s="196"/>
      <c r="M221" s="201"/>
      <c r="N221" s="202"/>
      <c r="O221" s="203"/>
      <c r="P221" s="203"/>
      <c r="Q221" s="203"/>
      <c r="R221" s="203"/>
      <c r="S221" s="203"/>
      <c r="T221" s="203"/>
      <c r="U221" s="203"/>
      <c r="V221" s="203"/>
      <c r="W221" s="203"/>
      <c r="X221" s="203"/>
      <c r="Y221" s="204"/>
      <c r="AT221" s="205" t="s">
        <v>152</v>
      </c>
      <c r="AU221" s="205" t="s">
        <v>84</v>
      </c>
      <c r="AV221" s="13" t="s">
        <v>82</v>
      </c>
      <c r="AW221" s="13" t="s">
        <v>5</v>
      </c>
      <c r="AX221" s="13" t="s">
        <v>74</v>
      </c>
      <c r="AY221" s="205" t="s">
        <v>139</v>
      </c>
    </row>
    <row r="222" spans="1:65" s="14" customFormat="1" ht="11.25">
      <c r="B222" s="206"/>
      <c r="C222" s="207"/>
      <c r="D222" s="197" t="s">
        <v>152</v>
      </c>
      <c r="E222" s="208" t="s">
        <v>20</v>
      </c>
      <c r="F222" s="209" t="s">
        <v>292</v>
      </c>
      <c r="G222" s="207"/>
      <c r="H222" s="210">
        <v>4</v>
      </c>
      <c r="I222" s="211"/>
      <c r="J222" s="211"/>
      <c r="K222" s="207"/>
      <c r="L222" s="207"/>
      <c r="M222" s="212"/>
      <c r="N222" s="213"/>
      <c r="O222" s="214"/>
      <c r="P222" s="214"/>
      <c r="Q222" s="214"/>
      <c r="R222" s="214"/>
      <c r="S222" s="214"/>
      <c r="T222" s="214"/>
      <c r="U222" s="214"/>
      <c r="V222" s="214"/>
      <c r="W222" s="214"/>
      <c r="X222" s="214"/>
      <c r="Y222" s="215"/>
      <c r="AT222" s="216" t="s">
        <v>152</v>
      </c>
      <c r="AU222" s="216" t="s">
        <v>84</v>
      </c>
      <c r="AV222" s="14" t="s">
        <v>84</v>
      </c>
      <c r="AW222" s="14" t="s">
        <v>5</v>
      </c>
      <c r="AX222" s="14" t="s">
        <v>82</v>
      </c>
      <c r="AY222" s="216" t="s">
        <v>139</v>
      </c>
    </row>
    <row r="223" spans="1:65" s="2" customFormat="1" ht="24.2" customHeight="1">
      <c r="A223" s="35"/>
      <c r="B223" s="36"/>
      <c r="C223" s="176" t="s">
        <v>204</v>
      </c>
      <c r="D223" s="176" t="s">
        <v>143</v>
      </c>
      <c r="E223" s="177" t="s">
        <v>293</v>
      </c>
      <c r="F223" s="178" t="s">
        <v>294</v>
      </c>
      <c r="G223" s="179" t="s">
        <v>282</v>
      </c>
      <c r="H223" s="180">
        <v>5</v>
      </c>
      <c r="I223" s="181"/>
      <c r="J223" s="181"/>
      <c r="K223" s="182">
        <f>ROUND(P223*H223,2)</f>
        <v>0</v>
      </c>
      <c r="L223" s="178" t="s">
        <v>147</v>
      </c>
      <c r="M223" s="40"/>
      <c r="N223" s="183" t="s">
        <v>20</v>
      </c>
      <c r="O223" s="184" t="s">
        <v>43</v>
      </c>
      <c r="P223" s="185">
        <f>I223+J223</f>
        <v>0</v>
      </c>
      <c r="Q223" s="185">
        <f>ROUND(I223*H223,2)</f>
        <v>0</v>
      </c>
      <c r="R223" s="185">
        <f>ROUND(J223*H223,2)</f>
        <v>0</v>
      </c>
      <c r="S223" s="65"/>
      <c r="T223" s="186">
        <f>S223*H223</f>
        <v>0</v>
      </c>
      <c r="U223" s="186">
        <v>0.31108000000000002</v>
      </c>
      <c r="V223" s="186">
        <f>U223*H223</f>
        <v>1.5554000000000001</v>
      </c>
      <c r="W223" s="186">
        <v>0</v>
      </c>
      <c r="X223" s="186">
        <f>W223*H223</f>
        <v>0</v>
      </c>
      <c r="Y223" s="187" t="s">
        <v>20</v>
      </c>
      <c r="Z223" s="35"/>
      <c r="AA223" s="35"/>
      <c r="AB223" s="35"/>
      <c r="AC223" s="35"/>
      <c r="AD223" s="35"/>
      <c r="AE223" s="35"/>
      <c r="AR223" s="188" t="s">
        <v>148</v>
      </c>
      <c r="AT223" s="188" t="s">
        <v>143</v>
      </c>
      <c r="AU223" s="188" t="s">
        <v>84</v>
      </c>
      <c r="AY223" s="18" t="s">
        <v>139</v>
      </c>
      <c r="BE223" s="189">
        <f>IF(O223="základní",K223,0)</f>
        <v>0</v>
      </c>
      <c r="BF223" s="189">
        <f>IF(O223="snížená",K223,0)</f>
        <v>0</v>
      </c>
      <c r="BG223" s="189">
        <f>IF(O223="zákl. přenesená",K223,0)</f>
        <v>0</v>
      </c>
      <c r="BH223" s="189">
        <f>IF(O223="sníž. přenesená",K223,0)</f>
        <v>0</v>
      </c>
      <c r="BI223" s="189">
        <f>IF(O223="nulová",K223,0)</f>
        <v>0</v>
      </c>
      <c r="BJ223" s="18" t="s">
        <v>82</v>
      </c>
      <c r="BK223" s="189">
        <f>ROUND(P223*H223,2)</f>
        <v>0</v>
      </c>
      <c r="BL223" s="18" t="s">
        <v>148</v>
      </c>
      <c r="BM223" s="188" t="s">
        <v>295</v>
      </c>
    </row>
    <row r="224" spans="1:65" s="2" customFormat="1" ht="11.25">
      <c r="A224" s="35"/>
      <c r="B224" s="36"/>
      <c r="C224" s="37"/>
      <c r="D224" s="190" t="s">
        <v>150</v>
      </c>
      <c r="E224" s="37"/>
      <c r="F224" s="191" t="s">
        <v>296</v>
      </c>
      <c r="G224" s="37"/>
      <c r="H224" s="37"/>
      <c r="I224" s="192"/>
      <c r="J224" s="192"/>
      <c r="K224" s="37"/>
      <c r="L224" s="37"/>
      <c r="M224" s="40"/>
      <c r="N224" s="193"/>
      <c r="O224" s="194"/>
      <c r="P224" s="65"/>
      <c r="Q224" s="65"/>
      <c r="R224" s="65"/>
      <c r="S224" s="65"/>
      <c r="T224" s="65"/>
      <c r="U224" s="65"/>
      <c r="V224" s="65"/>
      <c r="W224" s="65"/>
      <c r="X224" s="65"/>
      <c r="Y224" s="66"/>
      <c r="Z224" s="35"/>
      <c r="AA224" s="35"/>
      <c r="AB224" s="35"/>
      <c r="AC224" s="35"/>
      <c r="AD224" s="35"/>
      <c r="AE224" s="35"/>
      <c r="AT224" s="18" t="s">
        <v>150</v>
      </c>
      <c r="AU224" s="18" t="s">
        <v>84</v>
      </c>
    </row>
    <row r="225" spans="1:65" s="13" customFormat="1" ht="11.25">
      <c r="B225" s="195"/>
      <c r="C225" s="196"/>
      <c r="D225" s="197" t="s">
        <v>152</v>
      </c>
      <c r="E225" s="198" t="s">
        <v>20</v>
      </c>
      <c r="F225" s="199" t="s">
        <v>297</v>
      </c>
      <c r="G225" s="196"/>
      <c r="H225" s="198" t="s">
        <v>20</v>
      </c>
      <c r="I225" s="200"/>
      <c r="J225" s="200"/>
      <c r="K225" s="196"/>
      <c r="L225" s="196"/>
      <c r="M225" s="201"/>
      <c r="N225" s="202"/>
      <c r="O225" s="203"/>
      <c r="P225" s="203"/>
      <c r="Q225" s="203"/>
      <c r="R225" s="203"/>
      <c r="S225" s="203"/>
      <c r="T225" s="203"/>
      <c r="U225" s="203"/>
      <c r="V225" s="203"/>
      <c r="W225" s="203"/>
      <c r="X225" s="203"/>
      <c r="Y225" s="204"/>
      <c r="AT225" s="205" t="s">
        <v>152</v>
      </c>
      <c r="AU225" s="205" t="s">
        <v>84</v>
      </c>
      <c r="AV225" s="13" t="s">
        <v>82</v>
      </c>
      <c r="AW225" s="13" t="s">
        <v>5</v>
      </c>
      <c r="AX225" s="13" t="s">
        <v>74</v>
      </c>
      <c r="AY225" s="205" t="s">
        <v>139</v>
      </c>
    </row>
    <row r="226" spans="1:65" s="14" customFormat="1" ht="11.25">
      <c r="B226" s="206"/>
      <c r="C226" s="207"/>
      <c r="D226" s="197" t="s">
        <v>152</v>
      </c>
      <c r="E226" s="208" t="s">
        <v>20</v>
      </c>
      <c r="F226" s="209" t="s">
        <v>292</v>
      </c>
      <c r="G226" s="207"/>
      <c r="H226" s="210">
        <v>4</v>
      </c>
      <c r="I226" s="211"/>
      <c r="J226" s="211"/>
      <c r="K226" s="207"/>
      <c r="L226" s="207"/>
      <c r="M226" s="212"/>
      <c r="N226" s="213"/>
      <c r="O226" s="214"/>
      <c r="P226" s="214"/>
      <c r="Q226" s="214"/>
      <c r="R226" s="214"/>
      <c r="S226" s="214"/>
      <c r="T226" s="214"/>
      <c r="U226" s="214"/>
      <c r="V226" s="214"/>
      <c r="W226" s="214"/>
      <c r="X226" s="214"/>
      <c r="Y226" s="215"/>
      <c r="AT226" s="216" t="s">
        <v>152</v>
      </c>
      <c r="AU226" s="216" t="s">
        <v>84</v>
      </c>
      <c r="AV226" s="14" t="s">
        <v>84</v>
      </c>
      <c r="AW226" s="14" t="s">
        <v>5</v>
      </c>
      <c r="AX226" s="14" t="s">
        <v>74</v>
      </c>
      <c r="AY226" s="216" t="s">
        <v>139</v>
      </c>
    </row>
    <row r="227" spans="1:65" s="13" customFormat="1" ht="11.25">
      <c r="B227" s="195"/>
      <c r="C227" s="196"/>
      <c r="D227" s="197" t="s">
        <v>152</v>
      </c>
      <c r="E227" s="198" t="s">
        <v>20</v>
      </c>
      <c r="F227" s="199" t="s">
        <v>298</v>
      </c>
      <c r="G227" s="196"/>
      <c r="H227" s="198" t="s">
        <v>20</v>
      </c>
      <c r="I227" s="200"/>
      <c r="J227" s="200"/>
      <c r="K227" s="196"/>
      <c r="L227" s="196"/>
      <c r="M227" s="201"/>
      <c r="N227" s="202"/>
      <c r="O227" s="203"/>
      <c r="P227" s="203"/>
      <c r="Q227" s="203"/>
      <c r="R227" s="203"/>
      <c r="S227" s="203"/>
      <c r="T227" s="203"/>
      <c r="U227" s="203"/>
      <c r="V227" s="203"/>
      <c r="W227" s="203"/>
      <c r="X227" s="203"/>
      <c r="Y227" s="204"/>
      <c r="AT227" s="205" t="s">
        <v>152</v>
      </c>
      <c r="AU227" s="205" t="s">
        <v>84</v>
      </c>
      <c r="AV227" s="13" t="s">
        <v>82</v>
      </c>
      <c r="AW227" s="13" t="s">
        <v>5</v>
      </c>
      <c r="AX227" s="13" t="s">
        <v>74</v>
      </c>
      <c r="AY227" s="205" t="s">
        <v>139</v>
      </c>
    </row>
    <row r="228" spans="1:65" s="14" customFormat="1" ht="11.25">
      <c r="B228" s="206"/>
      <c r="C228" s="207"/>
      <c r="D228" s="197" t="s">
        <v>152</v>
      </c>
      <c r="E228" s="208" t="s">
        <v>20</v>
      </c>
      <c r="F228" s="209" t="s">
        <v>82</v>
      </c>
      <c r="G228" s="207"/>
      <c r="H228" s="210">
        <v>1</v>
      </c>
      <c r="I228" s="211"/>
      <c r="J228" s="211"/>
      <c r="K228" s="207"/>
      <c r="L228" s="207"/>
      <c r="M228" s="212"/>
      <c r="N228" s="213"/>
      <c r="O228" s="214"/>
      <c r="P228" s="214"/>
      <c r="Q228" s="214"/>
      <c r="R228" s="214"/>
      <c r="S228" s="214"/>
      <c r="T228" s="214"/>
      <c r="U228" s="214"/>
      <c r="V228" s="214"/>
      <c r="W228" s="214"/>
      <c r="X228" s="214"/>
      <c r="Y228" s="215"/>
      <c r="AT228" s="216" t="s">
        <v>152</v>
      </c>
      <c r="AU228" s="216" t="s">
        <v>84</v>
      </c>
      <c r="AV228" s="14" t="s">
        <v>84</v>
      </c>
      <c r="AW228" s="14" t="s">
        <v>5</v>
      </c>
      <c r="AX228" s="14" t="s">
        <v>74</v>
      </c>
      <c r="AY228" s="216" t="s">
        <v>139</v>
      </c>
    </row>
    <row r="229" spans="1:65" s="15" customFormat="1" ht="11.25">
      <c r="B229" s="217"/>
      <c r="C229" s="218"/>
      <c r="D229" s="197" t="s">
        <v>152</v>
      </c>
      <c r="E229" s="219" t="s">
        <v>20</v>
      </c>
      <c r="F229" s="220" t="s">
        <v>155</v>
      </c>
      <c r="G229" s="218"/>
      <c r="H229" s="221">
        <v>5</v>
      </c>
      <c r="I229" s="222"/>
      <c r="J229" s="222"/>
      <c r="K229" s="218"/>
      <c r="L229" s="218"/>
      <c r="M229" s="223"/>
      <c r="N229" s="224"/>
      <c r="O229" s="225"/>
      <c r="P229" s="225"/>
      <c r="Q229" s="225"/>
      <c r="R229" s="225"/>
      <c r="S229" s="225"/>
      <c r="T229" s="225"/>
      <c r="U229" s="225"/>
      <c r="V229" s="225"/>
      <c r="W229" s="225"/>
      <c r="X229" s="225"/>
      <c r="Y229" s="226"/>
      <c r="AT229" s="227" t="s">
        <v>152</v>
      </c>
      <c r="AU229" s="227" t="s">
        <v>84</v>
      </c>
      <c r="AV229" s="15" t="s">
        <v>148</v>
      </c>
      <c r="AW229" s="15" t="s">
        <v>5</v>
      </c>
      <c r="AX229" s="15" t="s">
        <v>82</v>
      </c>
      <c r="AY229" s="227" t="s">
        <v>139</v>
      </c>
    </row>
    <row r="230" spans="1:65" s="12" customFormat="1" ht="22.9" customHeight="1">
      <c r="B230" s="159"/>
      <c r="C230" s="160"/>
      <c r="D230" s="161" t="s">
        <v>73</v>
      </c>
      <c r="E230" s="174" t="s">
        <v>195</v>
      </c>
      <c r="F230" s="174" t="s">
        <v>299</v>
      </c>
      <c r="G230" s="160"/>
      <c r="H230" s="160"/>
      <c r="I230" s="163"/>
      <c r="J230" s="163"/>
      <c r="K230" s="175">
        <f>BK230</f>
        <v>0</v>
      </c>
      <c r="L230" s="160"/>
      <c r="M230" s="165"/>
      <c r="N230" s="166"/>
      <c r="O230" s="167"/>
      <c r="P230" s="167"/>
      <c r="Q230" s="168">
        <f>Q231</f>
        <v>0</v>
      </c>
      <c r="R230" s="168">
        <f>R231</f>
        <v>0</v>
      </c>
      <c r="S230" s="167"/>
      <c r="T230" s="169">
        <f>T231</f>
        <v>0</v>
      </c>
      <c r="U230" s="167"/>
      <c r="V230" s="169">
        <f>V231</f>
        <v>10.489500000000001</v>
      </c>
      <c r="W230" s="167"/>
      <c r="X230" s="169">
        <f>X231</f>
        <v>0</v>
      </c>
      <c r="Y230" s="170"/>
      <c r="AR230" s="171" t="s">
        <v>82</v>
      </c>
      <c r="AT230" s="172" t="s">
        <v>73</v>
      </c>
      <c r="AU230" s="172" t="s">
        <v>82</v>
      </c>
      <c r="AY230" s="171" t="s">
        <v>139</v>
      </c>
      <c r="BK230" s="173">
        <f>BK231</f>
        <v>0</v>
      </c>
    </row>
    <row r="231" spans="1:65" s="12" customFormat="1" ht="20.85" customHeight="1">
      <c r="B231" s="159"/>
      <c r="C231" s="160"/>
      <c r="D231" s="161" t="s">
        <v>73</v>
      </c>
      <c r="E231" s="174" t="s">
        <v>300</v>
      </c>
      <c r="F231" s="174" t="s">
        <v>301</v>
      </c>
      <c r="G231" s="160"/>
      <c r="H231" s="160"/>
      <c r="I231" s="163"/>
      <c r="J231" s="163"/>
      <c r="K231" s="175">
        <f>BK231</f>
        <v>0</v>
      </c>
      <c r="L231" s="160"/>
      <c r="M231" s="165"/>
      <c r="N231" s="166"/>
      <c r="O231" s="167"/>
      <c r="P231" s="167"/>
      <c r="Q231" s="168">
        <f>SUM(Q232:Q236)</f>
        <v>0</v>
      </c>
      <c r="R231" s="168">
        <f>SUM(R232:R236)</f>
        <v>0</v>
      </c>
      <c r="S231" s="167"/>
      <c r="T231" s="169">
        <f>SUM(T232:T236)</f>
        <v>0</v>
      </c>
      <c r="U231" s="167"/>
      <c r="V231" s="169">
        <f>SUM(V232:V236)</f>
        <v>10.489500000000001</v>
      </c>
      <c r="W231" s="167"/>
      <c r="X231" s="169">
        <f>SUM(X232:X236)</f>
        <v>0</v>
      </c>
      <c r="Y231" s="170"/>
      <c r="AR231" s="171" t="s">
        <v>82</v>
      </c>
      <c r="AT231" s="172" t="s">
        <v>73</v>
      </c>
      <c r="AU231" s="172" t="s">
        <v>84</v>
      </c>
      <c r="AY231" s="171" t="s">
        <v>139</v>
      </c>
      <c r="BK231" s="173">
        <f>SUM(BK232:BK236)</f>
        <v>0</v>
      </c>
    </row>
    <row r="232" spans="1:65" s="2" customFormat="1" ht="24.2" customHeight="1">
      <c r="A232" s="35"/>
      <c r="B232" s="36"/>
      <c r="C232" s="176" t="s">
        <v>302</v>
      </c>
      <c r="D232" s="176" t="s">
        <v>143</v>
      </c>
      <c r="E232" s="177" t="s">
        <v>303</v>
      </c>
      <c r="F232" s="178" t="s">
        <v>304</v>
      </c>
      <c r="G232" s="179" t="s">
        <v>258</v>
      </c>
      <c r="H232" s="180">
        <v>67.5</v>
      </c>
      <c r="I232" s="181"/>
      <c r="J232" s="181"/>
      <c r="K232" s="182">
        <f>ROUND(P232*H232,2)</f>
        <v>0</v>
      </c>
      <c r="L232" s="178" t="s">
        <v>147</v>
      </c>
      <c r="M232" s="40"/>
      <c r="N232" s="183" t="s">
        <v>20</v>
      </c>
      <c r="O232" s="184" t="s">
        <v>43</v>
      </c>
      <c r="P232" s="185">
        <f>I232+J232</f>
        <v>0</v>
      </c>
      <c r="Q232" s="185">
        <f>ROUND(I232*H232,2)</f>
        <v>0</v>
      </c>
      <c r="R232" s="185">
        <f>ROUND(J232*H232,2)</f>
        <v>0</v>
      </c>
      <c r="S232" s="65"/>
      <c r="T232" s="186">
        <f>S232*H232</f>
        <v>0</v>
      </c>
      <c r="U232" s="186">
        <v>0.15540000000000001</v>
      </c>
      <c r="V232" s="186">
        <f>U232*H232</f>
        <v>10.489500000000001</v>
      </c>
      <c r="W232" s="186">
        <v>0</v>
      </c>
      <c r="X232" s="186">
        <f>W232*H232</f>
        <v>0</v>
      </c>
      <c r="Y232" s="187" t="s">
        <v>20</v>
      </c>
      <c r="Z232" s="35"/>
      <c r="AA232" s="35"/>
      <c r="AB232" s="35"/>
      <c r="AC232" s="35"/>
      <c r="AD232" s="35"/>
      <c r="AE232" s="35"/>
      <c r="AR232" s="188" t="s">
        <v>148</v>
      </c>
      <c r="AT232" s="188" t="s">
        <v>143</v>
      </c>
      <c r="AU232" s="188" t="s">
        <v>149</v>
      </c>
      <c r="AY232" s="18" t="s">
        <v>139</v>
      </c>
      <c r="BE232" s="189">
        <f>IF(O232="základní",K232,0)</f>
        <v>0</v>
      </c>
      <c r="BF232" s="189">
        <f>IF(O232="snížená",K232,0)</f>
        <v>0</v>
      </c>
      <c r="BG232" s="189">
        <f>IF(O232="zákl. přenesená",K232,0)</f>
        <v>0</v>
      </c>
      <c r="BH232" s="189">
        <f>IF(O232="sníž. přenesená",K232,0)</f>
        <v>0</v>
      </c>
      <c r="BI232" s="189">
        <f>IF(O232="nulová",K232,0)</f>
        <v>0</v>
      </c>
      <c r="BJ232" s="18" t="s">
        <v>82</v>
      </c>
      <c r="BK232" s="189">
        <f>ROUND(P232*H232,2)</f>
        <v>0</v>
      </c>
      <c r="BL232" s="18" t="s">
        <v>148</v>
      </c>
      <c r="BM232" s="188" t="s">
        <v>305</v>
      </c>
    </row>
    <row r="233" spans="1:65" s="2" customFormat="1" ht="11.25">
      <c r="A233" s="35"/>
      <c r="B233" s="36"/>
      <c r="C233" s="37"/>
      <c r="D233" s="190" t="s">
        <v>150</v>
      </c>
      <c r="E233" s="37"/>
      <c r="F233" s="191" t="s">
        <v>306</v>
      </c>
      <c r="G233" s="37"/>
      <c r="H233" s="37"/>
      <c r="I233" s="192"/>
      <c r="J233" s="192"/>
      <c r="K233" s="37"/>
      <c r="L233" s="37"/>
      <c r="M233" s="40"/>
      <c r="N233" s="193"/>
      <c r="O233" s="194"/>
      <c r="P233" s="65"/>
      <c r="Q233" s="65"/>
      <c r="R233" s="65"/>
      <c r="S233" s="65"/>
      <c r="T233" s="65"/>
      <c r="U233" s="65"/>
      <c r="V233" s="65"/>
      <c r="W233" s="65"/>
      <c r="X233" s="65"/>
      <c r="Y233" s="66"/>
      <c r="Z233" s="35"/>
      <c r="AA233" s="35"/>
      <c r="AB233" s="35"/>
      <c r="AC233" s="35"/>
      <c r="AD233" s="35"/>
      <c r="AE233" s="35"/>
      <c r="AT233" s="18" t="s">
        <v>150</v>
      </c>
      <c r="AU233" s="18" t="s">
        <v>149</v>
      </c>
    </row>
    <row r="234" spans="1:65" s="13" customFormat="1" ht="11.25">
      <c r="B234" s="195"/>
      <c r="C234" s="196"/>
      <c r="D234" s="197" t="s">
        <v>152</v>
      </c>
      <c r="E234" s="198" t="s">
        <v>20</v>
      </c>
      <c r="F234" s="199" t="s">
        <v>307</v>
      </c>
      <c r="G234" s="196"/>
      <c r="H234" s="198" t="s">
        <v>20</v>
      </c>
      <c r="I234" s="200"/>
      <c r="J234" s="200"/>
      <c r="K234" s="196"/>
      <c r="L234" s="196"/>
      <c r="M234" s="201"/>
      <c r="N234" s="202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4"/>
      <c r="AT234" s="205" t="s">
        <v>152</v>
      </c>
      <c r="AU234" s="205" t="s">
        <v>149</v>
      </c>
      <c r="AV234" s="13" t="s">
        <v>82</v>
      </c>
      <c r="AW234" s="13" t="s">
        <v>5</v>
      </c>
      <c r="AX234" s="13" t="s">
        <v>74</v>
      </c>
      <c r="AY234" s="205" t="s">
        <v>139</v>
      </c>
    </row>
    <row r="235" spans="1:65" s="14" customFormat="1" ht="11.25">
      <c r="B235" s="206"/>
      <c r="C235" s="207"/>
      <c r="D235" s="197" t="s">
        <v>152</v>
      </c>
      <c r="E235" s="208" t="s">
        <v>20</v>
      </c>
      <c r="F235" s="209" t="s">
        <v>308</v>
      </c>
      <c r="G235" s="207"/>
      <c r="H235" s="210">
        <v>67.5</v>
      </c>
      <c r="I235" s="211"/>
      <c r="J235" s="211"/>
      <c r="K235" s="207"/>
      <c r="L235" s="207"/>
      <c r="M235" s="212"/>
      <c r="N235" s="213"/>
      <c r="O235" s="214"/>
      <c r="P235" s="214"/>
      <c r="Q235" s="214"/>
      <c r="R235" s="214"/>
      <c r="S235" s="214"/>
      <c r="T235" s="214"/>
      <c r="U235" s="214"/>
      <c r="V235" s="214"/>
      <c r="W235" s="214"/>
      <c r="X235" s="214"/>
      <c r="Y235" s="215"/>
      <c r="AT235" s="216" t="s">
        <v>152</v>
      </c>
      <c r="AU235" s="216" t="s">
        <v>149</v>
      </c>
      <c r="AV235" s="14" t="s">
        <v>84</v>
      </c>
      <c r="AW235" s="14" t="s">
        <v>5</v>
      </c>
      <c r="AX235" s="14" t="s">
        <v>74</v>
      </c>
      <c r="AY235" s="216" t="s">
        <v>139</v>
      </c>
    </row>
    <row r="236" spans="1:65" s="15" customFormat="1" ht="11.25">
      <c r="B236" s="217"/>
      <c r="C236" s="218"/>
      <c r="D236" s="197" t="s">
        <v>152</v>
      </c>
      <c r="E236" s="219" t="s">
        <v>20</v>
      </c>
      <c r="F236" s="220" t="s">
        <v>155</v>
      </c>
      <c r="G236" s="218"/>
      <c r="H236" s="221">
        <v>67.5</v>
      </c>
      <c r="I236" s="222"/>
      <c r="J236" s="222"/>
      <c r="K236" s="218"/>
      <c r="L236" s="218"/>
      <c r="M236" s="223"/>
      <c r="N236" s="224"/>
      <c r="O236" s="225"/>
      <c r="P236" s="225"/>
      <c r="Q236" s="225"/>
      <c r="R236" s="225"/>
      <c r="S236" s="225"/>
      <c r="T236" s="225"/>
      <c r="U236" s="225"/>
      <c r="V236" s="225"/>
      <c r="W236" s="225"/>
      <c r="X236" s="225"/>
      <c r="Y236" s="226"/>
      <c r="AT236" s="227" t="s">
        <v>152</v>
      </c>
      <c r="AU236" s="227" t="s">
        <v>149</v>
      </c>
      <c r="AV236" s="15" t="s">
        <v>148</v>
      </c>
      <c r="AW236" s="15" t="s">
        <v>5</v>
      </c>
      <c r="AX236" s="15" t="s">
        <v>82</v>
      </c>
      <c r="AY236" s="227" t="s">
        <v>139</v>
      </c>
    </row>
    <row r="237" spans="1:65" s="12" customFormat="1" ht="22.9" customHeight="1">
      <c r="B237" s="159"/>
      <c r="C237" s="160"/>
      <c r="D237" s="161" t="s">
        <v>73</v>
      </c>
      <c r="E237" s="174" t="s">
        <v>309</v>
      </c>
      <c r="F237" s="174" t="s">
        <v>310</v>
      </c>
      <c r="G237" s="160"/>
      <c r="H237" s="160"/>
      <c r="I237" s="163"/>
      <c r="J237" s="163"/>
      <c r="K237" s="175">
        <f>BK237</f>
        <v>0</v>
      </c>
      <c r="L237" s="160"/>
      <c r="M237" s="165"/>
      <c r="N237" s="166"/>
      <c r="O237" s="167"/>
      <c r="P237" s="167"/>
      <c r="Q237" s="168">
        <f>SUM(Q238:Q244)</f>
        <v>0</v>
      </c>
      <c r="R237" s="168">
        <f>SUM(R238:R244)</f>
        <v>0</v>
      </c>
      <c r="S237" s="167"/>
      <c r="T237" s="169">
        <f>SUM(T238:T244)</f>
        <v>0</v>
      </c>
      <c r="U237" s="167"/>
      <c r="V237" s="169">
        <f>SUM(V238:V244)</f>
        <v>0</v>
      </c>
      <c r="W237" s="167"/>
      <c r="X237" s="169">
        <f>SUM(X238:X244)</f>
        <v>0</v>
      </c>
      <c r="Y237" s="170"/>
      <c r="AR237" s="171" t="s">
        <v>82</v>
      </c>
      <c r="AT237" s="172" t="s">
        <v>73</v>
      </c>
      <c r="AU237" s="172" t="s">
        <v>82</v>
      </c>
      <c r="AY237" s="171" t="s">
        <v>139</v>
      </c>
      <c r="BK237" s="173">
        <f>SUM(BK238:BK244)</f>
        <v>0</v>
      </c>
    </row>
    <row r="238" spans="1:65" s="2" customFormat="1" ht="24.2" customHeight="1">
      <c r="A238" s="35"/>
      <c r="B238" s="36"/>
      <c r="C238" s="176" t="s">
        <v>211</v>
      </c>
      <c r="D238" s="176" t="s">
        <v>143</v>
      </c>
      <c r="E238" s="177" t="s">
        <v>311</v>
      </c>
      <c r="F238" s="178" t="s">
        <v>312</v>
      </c>
      <c r="G238" s="179" t="s">
        <v>169</v>
      </c>
      <c r="H238" s="180">
        <v>488.05799999999999</v>
      </c>
      <c r="I238" s="181"/>
      <c r="J238" s="181"/>
      <c r="K238" s="182">
        <f>ROUND(P238*H238,2)</f>
        <v>0</v>
      </c>
      <c r="L238" s="178" t="s">
        <v>147</v>
      </c>
      <c r="M238" s="40"/>
      <c r="N238" s="183" t="s">
        <v>20</v>
      </c>
      <c r="O238" s="184" t="s">
        <v>43</v>
      </c>
      <c r="P238" s="185">
        <f>I238+J238</f>
        <v>0</v>
      </c>
      <c r="Q238" s="185">
        <f>ROUND(I238*H238,2)</f>
        <v>0</v>
      </c>
      <c r="R238" s="185">
        <f>ROUND(J238*H238,2)</f>
        <v>0</v>
      </c>
      <c r="S238" s="65"/>
      <c r="T238" s="186">
        <f>S238*H238</f>
        <v>0</v>
      </c>
      <c r="U238" s="186">
        <v>0</v>
      </c>
      <c r="V238" s="186">
        <f>U238*H238</f>
        <v>0</v>
      </c>
      <c r="W238" s="186">
        <v>0</v>
      </c>
      <c r="X238" s="186">
        <f>W238*H238</f>
        <v>0</v>
      </c>
      <c r="Y238" s="187" t="s">
        <v>20</v>
      </c>
      <c r="Z238" s="35"/>
      <c r="AA238" s="35"/>
      <c r="AB238" s="35"/>
      <c r="AC238" s="35"/>
      <c r="AD238" s="35"/>
      <c r="AE238" s="35"/>
      <c r="AR238" s="188" t="s">
        <v>148</v>
      </c>
      <c r="AT238" s="188" t="s">
        <v>143</v>
      </c>
      <c r="AU238" s="188" t="s">
        <v>84</v>
      </c>
      <c r="AY238" s="18" t="s">
        <v>139</v>
      </c>
      <c r="BE238" s="189">
        <f>IF(O238="základní",K238,0)</f>
        <v>0</v>
      </c>
      <c r="BF238" s="189">
        <f>IF(O238="snížená",K238,0)</f>
        <v>0</v>
      </c>
      <c r="BG238" s="189">
        <f>IF(O238="zákl. přenesená",K238,0)</f>
        <v>0</v>
      </c>
      <c r="BH238" s="189">
        <f>IF(O238="sníž. přenesená",K238,0)</f>
        <v>0</v>
      </c>
      <c r="BI238" s="189">
        <f>IF(O238="nulová",K238,0)</f>
        <v>0</v>
      </c>
      <c r="BJ238" s="18" t="s">
        <v>82</v>
      </c>
      <c r="BK238" s="189">
        <f>ROUND(P238*H238,2)</f>
        <v>0</v>
      </c>
      <c r="BL238" s="18" t="s">
        <v>148</v>
      </c>
      <c r="BM238" s="188" t="s">
        <v>313</v>
      </c>
    </row>
    <row r="239" spans="1:65" s="2" customFormat="1" ht="11.25">
      <c r="A239" s="35"/>
      <c r="B239" s="36"/>
      <c r="C239" s="37"/>
      <c r="D239" s="190" t="s">
        <v>150</v>
      </c>
      <c r="E239" s="37"/>
      <c r="F239" s="191" t="s">
        <v>314</v>
      </c>
      <c r="G239" s="37"/>
      <c r="H239" s="37"/>
      <c r="I239" s="192"/>
      <c r="J239" s="192"/>
      <c r="K239" s="37"/>
      <c r="L239" s="37"/>
      <c r="M239" s="40"/>
      <c r="N239" s="193"/>
      <c r="O239" s="194"/>
      <c r="P239" s="65"/>
      <c r="Q239" s="65"/>
      <c r="R239" s="65"/>
      <c r="S239" s="65"/>
      <c r="T239" s="65"/>
      <c r="U239" s="65"/>
      <c r="V239" s="65"/>
      <c r="W239" s="65"/>
      <c r="X239" s="65"/>
      <c r="Y239" s="66"/>
      <c r="Z239" s="35"/>
      <c r="AA239" s="35"/>
      <c r="AB239" s="35"/>
      <c r="AC239" s="35"/>
      <c r="AD239" s="35"/>
      <c r="AE239" s="35"/>
      <c r="AT239" s="18" t="s">
        <v>150</v>
      </c>
      <c r="AU239" s="18" t="s">
        <v>84</v>
      </c>
    </row>
    <row r="240" spans="1:65" s="13" customFormat="1" ht="11.25">
      <c r="B240" s="195"/>
      <c r="C240" s="196"/>
      <c r="D240" s="197" t="s">
        <v>152</v>
      </c>
      <c r="E240" s="198" t="s">
        <v>20</v>
      </c>
      <c r="F240" s="199" t="s">
        <v>315</v>
      </c>
      <c r="G240" s="196"/>
      <c r="H240" s="198" t="s">
        <v>20</v>
      </c>
      <c r="I240" s="200"/>
      <c r="J240" s="200"/>
      <c r="K240" s="196"/>
      <c r="L240" s="196"/>
      <c r="M240" s="201"/>
      <c r="N240" s="202"/>
      <c r="O240" s="203"/>
      <c r="P240" s="203"/>
      <c r="Q240" s="203"/>
      <c r="R240" s="203"/>
      <c r="S240" s="203"/>
      <c r="T240" s="203"/>
      <c r="U240" s="203"/>
      <c r="V240" s="203"/>
      <c r="W240" s="203"/>
      <c r="X240" s="203"/>
      <c r="Y240" s="204"/>
      <c r="AT240" s="205" t="s">
        <v>152</v>
      </c>
      <c r="AU240" s="205" t="s">
        <v>84</v>
      </c>
      <c r="AV240" s="13" t="s">
        <v>82</v>
      </c>
      <c r="AW240" s="13" t="s">
        <v>5</v>
      </c>
      <c r="AX240" s="13" t="s">
        <v>74</v>
      </c>
      <c r="AY240" s="205" t="s">
        <v>139</v>
      </c>
    </row>
    <row r="241" spans="1:51" s="14" customFormat="1" ht="11.25">
      <c r="B241" s="206"/>
      <c r="C241" s="207"/>
      <c r="D241" s="197" t="s">
        <v>152</v>
      </c>
      <c r="E241" s="208" t="s">
        <v>20</v>
      </c>
      <c r="F241" s="209" t="s">
        <v>316</v>
      </c>
      <c r="G241" s="207"/>
      <c r="H241" s="210">
        <v>469.24700000000001</v>
      </c>
      <c r="I241" s="211"/>
      <c r="J241" s="211"/>
      <c r="K241" s="207"/>
      <c r="L241" s="207"/>
      <c r="M241" s="212"/>
      <c r="N241" s="213"/>
      <c r="O241" s="214"/>
      <c r="P241" s="214"/>
      <c r="Q241" s="214"/>
      <c r="R241" s="214"/>
      <c r="S241" s="214"/>
      <c r="T241" s="214"/>
      <c r="U241" s="214"/>
      <c r="V241" s="214"/>
      <c r="W241" s="214"/>
      <c r="X241" s="214"/>
      <c r="Y241" s="215"/>
      <c r="AT241" s="216" t="s">
        <v>152</v>
      </c>
      <c r="AU241" s="216" t="s">
        <v>84</v>
      </c>
      <c r="AV241" s="14" t="s">
        <v>84</v>
      </c>
      <c r="AW241" s="14" t="s">
        <v>5</v>
      </c>
      <c r="AX241" s="14" t="s">
        <v>74</v>
      </c>
      <c r="AY241" s="216" t="s">
        <v>139</v>
      </c>
    </row>
    <row r="242" spans="1:51" s="13" customFormat="1" ht="11.25">
      <c r="B242" s="195"/>
      <c r="C242" s="196"/>
      <c r="D242" s="197" t="s">
        <v>152</v>
      </c>
      <c r="E242" s="198" t="s">
        <v>20</v>
      </c>
      <c r="F242" s="199" t="s">
        <v>317</v>
      </c>
      <c r="G242" s="196"/>
      <c r="H242" s="198" t="s">
        <v>20</v>
      </c>
      <c r="I242" s="200"/>
      <c r="J242" s="200"/>
      <c r="K242" s="196"/>
      <c r="L242" s="196"/>
      <c r="M242" s="201"/>
      <c r="N242" s="202"/>
      <c r="O242" s="203"/>
      <c r="P242" s="203"/>
      <c r="Q242" s="203"/>
      <c r="R242" s="203"/>
      <c r="S242" s="203"/>
      <c r="T242" s="203"/>
      <c r="U242" s="203"/>
      <c r="V242" s="203"/>
      <c r="W242" s="203"/>
      <c r="X242" s="203"/>
      <c r="Y242" s="204"/>
      <c r="AT242" s="205" t="s">
        <v>152</v>
      </c>
      <c r="AU242" s="205" t="s">
        <v>84</v>
      </c>
      <c r="AV242" s="13" t="s">
        <v>82</v>
      </c>
      <c r="AW242" s="13" t="s">
        <v>5</v>
      </c>
      <c r="AX242" s="13" t="s">
        <v>74</v>
      </c>
      <c r="AY242" s="205" t="s">
        <v>139</v>
      </c>
    </row>
    <row r="243" spans="1:51" s="14" customFormat="1" ht="11.25">
      <c r="B243" s="206"/>
      <c r="C243" s="207"/>
      <c r="D243" s="197" t="s">
        <v>152</v>
      </c>
      <c r="E243" s="208" t="s">
        <v>20</v>
      </c>
      <c r="F243" s="209" t="s">
        <v>318</v>
      </c>
      <c r="G243" s="207"/>
      <c r="H243" s="210">
        <v>18.811</v>
      </c>
      <c r="I243" s="211"/>
      <c r="J243" s="211"/>
      <c r="K243" s="207"/>
      <c r="L243" s="207"/>
      <c r="M243" s="212"/>
      <c r="N243" s="213"/>
      <c r="O243" s="214"/>
      <c r="P243" s="214"/>
      <c r="Q243" s="214"/>
      <c r="R243" s="214"/>
      <c r="S243" s="214"/>
      <c r="T243" s="214"/>
      <c r="U243" s="214"/>
      <c r="V243" s="214"/>
      <c r="W243" s="214"/>
      <c r="X243" s="214"/>
      <c r="Y243" s="215"/>
      <c r="AT243" s="216" t="s">
        <v>152</v>
      </c>
      <c r="AU243" s="216" t="s">
        <v>84</v>
      </c>
      <c r="AV243" s="14" t="s">
        <v>84</v>
      </c>
      <c r="AW243" s="14" t="s">
        <v>5</v>
      </c>
      <c r="AX243" s="14" t="s">
        <v>74</v>
      </c>
      <c r="AY243" s="216" t="s">
        <v>139</v>
      </c>
    </row>
    <row r="244" spans="1:51" s="15" customFormat="1" ht="11.25">
      <c r="B244" s="217"/>
      <c r="C244" s="218"/>
      <c r="D244" s="197" t="s">
        <v>152</v>
      </c>
      <c r="E244" s="219" t="s">
        <v>20</v>
      </c>
      <c r="F244" s="220" t="s">
        <v>155</v>
      </c>
      <c r="G244" s="218"/>
      <c r="H244" s="221">
        <v>488.05799999999999</v>
      </c>
      <c r="I244" s="222"/>
      <c r="J244" s="222"/>
      <c r="K244" s="218"/>
      <c r="L244" s="218"/>
      <c r="M244" s="223"/>
      <c r="N244" s="238"/>
      <c r="O244" s="239"/>
      <c r="P244" s="239"/>
      <c r="Q244" s="239"/>
      <c r="R244" s="239"/>
      <c r="S244" s="239"/>
      <c r="T244" s="239"/>
      <c r="U244" s="239"/>
      <c r="V244" s="239"/>
      <c r="W244" s="239"/>
      <c r="X244" s="239"/>
      <c r="Y244" s="240"/>
      <c r="AT244" s="227" t="s">
        <v>152</v>
      </c>
      <c r="AU244" s="227" t="s">
        <v>84</v>
      </c>
      <c r="AV244" s="15" t="s">
        <v>148</v>
      </c>
      <c r="AW244" s="15" t="s">
        <v>5</v>
      </c>
      <c r="AX244" s="15" t="s">
        <v>82</v>
      </c>
      <c r="AY244" s="227" t="s">
        <v>139</v>
      </c>
    </row>
    <row r="245" spans="1:51" s="2" customFormat="1" ht="6.95" customHeight="1">
      <c r="A245" s="35"/>
      <c r="B245" s="48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0"/>
      <c r="N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</row>
  </sheetData>
  <sheetProtection algorithmName="SHA-512" hashValue="Z6fB5MNBhllsaz0BdRX73SZyXuHKEWu732BM7Vw5NcDzssOJVIun1FE+7VyKB9FuXwrbufYq5jt/mozaNiYcjw==" saltValue="SvaqsZf4yV9fTw8MRs5vJNLIxqEOHZNFaUHnryR8jztSpx7ZLuRQ1J4XMd3XpXbUFcODfy/yHCHGpeO0aYyLrg==" spinCount="100000" sheet="1" objects="1" scenarios="1" formatColumns="0" formatRows="0" autoFilter="0"/>
  <autoFilter ref="C90:L244"/>
  <mergeCells count="9">
    <mergeCell ref="E52:H52"/>
    <mergeCell ref="E81:H81"/>
    <mergeCell ref="E83:H83"/>
    <mergeCell ref="M2:Z2"/>
    <mergeCell ref="E7:H7"/>
    <mergeCell ref="E9:H9"/>
    <mergeCell ref="E18:H18"/>
    <mergeCell ref="E27:H27"/>
    <mergeCell ref="E50:H50"/>
  </mergeCells>
  <hyperlinks>
    <hyperlink ref="F96" r:id="rId1"/>
    <hyperlink ref="F101" r:id="rId2"/>
    <hyperlink ref="F106" r:id="rId3"/>
    <hyperlink ref="F111" r:id="rId4"/>
    <hyperlink ref="F116" r:id="rId5"/>
    <hyperlink ref="F125" r:id="rId6"/>
    <hyperlink ref="F134" r:id="rId7"/>
    <hyperlink ref="F140" r:id="rId8"/>
    <hyperlink ref="F147" r:id="rId9"/>
    <hyperlink ref="F154" r:id="rId10"/>
    <hyperlink ref="F162" r:id="rId11"/>
    <hyperlink ref="F168" r:id="rId12"/>
    <hyperlink ref="F173" r:id="rId13"/>
    <hyperlink ref="F178" r:id="rId14"/>
    <hyperlink ref="F183" r:id="rId15"/>
    <hyperlink ref="F193" r:id="rId16"/>
    <hyperlink ref="F216" r:id="rId17"/>
    <hyperlink ref="F220" r:id="rId18"/>
    <hyperlink ref="F224" r:id="rId19"/>
    <hyperlink ref="F233" r:id="rId20"/>
    <hyperlink ref="F239" r:id="rId2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365"/>
      <c r="N2" s="365"/>
      <c r="O2" s="365"/>
      <c r="P2" s="365"/>
      <c r="Q2" s="365"/>
      <c r="R2" s="365"/>
      <c r="S2" s="365"/>
      <c r="T2" s="365"/>
      <c r="U2" s="365"/>
      <c r="V2" s="365"/>
      <c r="W2" s="365"/>
      <c r="X2" s="365"/>
      <c r="Y2" s="365"/>
      <c r="Z2" s="365"/>
      <c r="AT2" s="18" t="s">
        <v>87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21"/>
      <c r="AT3" s="18" t="s">
        <v>84</v>
      </c>
    </row>
    <row r="4" spans="1:46" s="1" customFormat="1" ht="24.95" customHeight="1">
      <c r="B4" s="21"/>
      <c r="D4" s="105" t="s">
        <v>97</v>
      </c>
      <c r="M4" s="21"/>
      <c r="N4" s="106" t="s">
        <v>11</v>
      </c>
      <c r="AT4" s="18" t="s">
        <v>4</v>
      </c>
    </row>
    <row r="5" spans="1:46" s="1" customFormat="1" ht="6.95" customHeight="1">
      <c r="B5" s="21"/>
      <c r="M5" s="21"/>
    </row>
    <row r="6" spans="1:46" s="1" customFormat="1" ht="12" customHeight="1">
      <c r="B6" s="21"/>
      <c r="D6" s="107" t="s">
        <v>17</v>
      </c>
      <c r="M6" s="21"/>
    </row>
    <row r="7" spans="1:46" s="1" customFormat="1" ht="16.5" customHeight="1">
      <c r="B7" s="21"/>
      <c r="E7" s="366" t="str">
        <f>'Rekapitulace stavby'!K6</f>
        <v>18-16 - III-18035 Dnešice - oprava</v>
      </c>
      <c r="F7" s="367"/>
      <c r="G7" s="367"/>
      <c r="H7" s="367"/>
      <c r="M7" s="21"/>
    </row>
    <row r="8" spans="1:46" s="2" customFormat="1" ht="12" customHeight="1">
      <c r="A8" s="35"/>
      <c r="B8" s="40"/>
      <c r="C8" s="35"/>
      <c r="D8" s="107" t="s">
        <v>98</v>
      </c>
      <c r="E8" s="35"/>
      <c r="F8" s="35"/>
      <c r="G8" s="35"/>
      <c r="H8" s="35"/>
      <c r="I8" s="35"/>
      <c r="J8" s="35"/>
      <c r="K8" s="35"/>
      <c r="L8" s="35"/>
      <c r="M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8" t="s">
        <v>319</v>
      </c>
      <c r="F9" s="369"/>
      <c r="G9" s="369"/>
      <c r="H9" s="369"/>
      <c r="I9" s="35"/>
      <c r="J9" s="35"/>
      <c r="K9" s="35"/>
      <c r="L9" s="35"/>
      <c r="M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7" t="s">
        <v>19</v>
      </c>
      <c r="E11" s="35"/>
      <c r="F11" s="109" t="s">
        <v>20</v>
      </c>
      <c r="G11" s="35"/>
      <c r="H11" s="35"/>
      <c r="I11" s="107" t="s">
        <v>21</v>
      </c>
      <c r="J11" s="109" t="s">
        <v>20</v>
      </c>
      <c r="K11" s="35"/>
      <c r="L11" s="35"/>
      <c r="M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7" t="s">
        <v>22</v>
      </c>
      <c r="E12" s="35"/>
      <c r="F12" s="109" t="s">
        <v>23</v>
      </c>
      <c r="G12" s="35"/>
      <c r="H12" s="35"/>
      <c r="I12" s="107" t="s">
        <v>24</v>
      </c>
      <c r="J12" s="110" t="str">
        <f>'Rekapitulace stavby'!AN8</f>
        <v>31.8.2021</v>
      </c>
      <c r="K12" s="35"/>
      <c r="L12" s="35"/>
      <c r="M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7" t="s">
        <v>26</v>
      </c>
      <c r="E14" s="35"/>
      <c r="F14" s="35"/>
      <c r="G14" s="35"/>
      <c r="H14" s="35"/>
      <c r="I14" s="107" t="s">
        <v>27</v>
      </c>
      <c r="J14" s="109" t="s">
        <v>28</v>
      </c>
      <c r="K14" s="35"/>
      <c r="L14" s="35"/>
      <c r="M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9" t="s">
        <v>100</v>
      </c>
      <c r="F15" s="35"/>
      <c r="G15" s="35"/>
      <c r="H15" s="35"/>
      <c r="I15" s="107" t="s">
        <v>30</v>
      </c>
      <c r="J15" s="109" t="s">
        <v>20</v>
      </c>
      <c r="K15" s="35"/>
      <c r="L15" s="35"/>
      <c r="M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31</v>
      </c>
      <c r="E17" s="35"/>
      <c r="F17" s="35"/>
      <c r="G17" s="35"/>
      <c r="H17" s="35"/>
      <c r="I17" s="107" t="s">
        <v>27</v>
      </c>
      <c r="J17" s="31" t="str">
        <f>'Rekapitulace stavby'!AN13</f>
        <v>Vyplň údaj</v>
      </c>
      <c r="K17" s="35"/>
      <c r="L17" s="35"/>
      <c r="M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0" t="str">
        <f>'Rekapitulace stavby'!E14</f>
        <v>Vyplň údaj</v>
      </c>
      <c r="F18" s="371"/>
      <c r="G18" s="371"/>
      <c r="H18" s="371"/>
      <c r="I18" s="107" t="s">
        <v>30</v>
      </c>
      <c r="J18" s="31" t="str">
        <f>'Rekapitulace stavby'!AN14</f>
        <v>Vyplň údaj</v>
      </c>
      <c r="K18" s="35"/>
      <c r="L18" s="35"/>
      <c r="M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33</v>
      </c>
      <c r="E20" s="35"/>
      <c r="F20" s="35"/>
      <c r="G20" s="35"/>
      <c r="H20" s="35"/>
      <c r="I20" s="107" t="s">
        <v>27</v>
      </c>
      <c r="J20" s="109" t="str">
        <f>IF('Rekapitulace stavby'!AN16="","",'Rekapitulace stavby'!AN16)</f>
        <v/>
      </c>
      <c r="K20" s="35"/>
      <c r="L20" s="35"/>
      <c r="M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tr">
        <f>IF('Rekapitulace stavby'!E17="","",'Rekapitulace stavby'!E17)</f>
        <v xml:space="preserve"> </v>
      </c>
      <c r="F21" s="35"/>
      <c r="G21" s="35"/>
      <c r="H21" s="35"/>
      <c r="I21" s="107" t="s">
        <v>30</v>
      </c>
      <c r="J21" s="109" t="str">
        <f>IF('Rekapitulace stavby'!AN17="","",'Rekapitulace stavby'!AN17)</f>
        <v/>
      </c>
      <c r="K21" s="35"/>
      <c r="L21" s="35"/>
      <c r="M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35</v>
      </c>
      <c r="E23" s="35"/>
      <c r="F23" s="35"/>
      <c r="G23" s="35"/>
      <c r="H23" s="35"/>
      <c r="I23" s="107" t="s">
        <v>27</v>
      </c>
      <c r="J23" s="109" t="str">
        <f>IF('Rekapitulace stavby'!AN19="","",'Rekapitulace stavby'!AN19)</f>
        <v/>
      </c>
      <c r="K23" s="35"/>
      <c r="L23" s="35"/>
      <c r="M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tr">
        <f>IF('Rekapitulace stavby'!E20="","",'Rekapitulace stavby'!E20)</f>
        <v xml:space="preserve"> </v>
      </c>
      <c r="F24" s="35"/>
      <c r="G24" s="35"/>
      <c r="H24" s="35"/>
      <c r="I24" s="107" t="s">
        <v>30</v>
      </c>
      <c r="J24" s="109" t="str">
        <f>IF('Rekapitulace stavby'!AN20="","",'Rekapitulace stavby'!AN20)</f>
        <v/>
      </c>
      <c r="K24" s="35"/>
      <c r="L24" s="35"/>
      <c r="M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36</v>
      </c>
      <c r="E26" s="35"/>
      <c r="F26" s="35"/>
      <c r="G26" s="35"/>
      <c r="H26" s="35"/>
      <c r="I26" s="35"/>
      <c r="J26" s="35"/>
      <c r="K26" s="35"/>
      <c r="L26" s="35"/>
      <c r="M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1"/>
      <c r="B27" s="112"/>
      <c r="C27" s="111"/>
      <c r="D27" s="111"/>
      <c r="E27" s="372" t="s">
        <v>20</v>
      </c>
      <c r="F27" s="372"/>
      <c r="G27" s="372"/>
      <c r="H27" s="372"/>
      <c r="I27" s="111"/>
      <c r="J27" s="111"/>
      <c r="K27" s="111"/>
      <c r="L27" s="111"/>
      <c r="M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14"/>
      <c r="M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.75">
      <c r="A30" s="35"/>
      <c r="B30" s="40"/>
      <c r="C30" s="35"/>
      <c r="D30" s="35"/>
      <c r="E30" s="107" t="s">
        <v>101</v>
      </c>
      <c r="F30" s="35"/>
      <c r="G30" s="35"/>
      <c r="H30" s="35"/>
      <c r="I30" s="35"/>
      <c r="J30" s="35"/>
      <c r="K30" s="115">
        <f>I61</f>
        <v>0</v>
      </c>
      <c r="L30" s="35"/>
      <c r="M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12.75">
      <c r="A31" s="35"/>
      <c r="B31" s="40"/>
      <c r="C31" s="35"/>
      <c r="D31" s="35"/>
      <c r="E31" s="107" t="s">
        <v>102</v>
      </c>
      <c r="F31" s="35"/>
      <c r="G31" s="35"/>
      <c r="H31" s="35"/>
      <c r="I31" s="35"/>
      <c r="J31" s="35"/>
      <c r="K31" s="115">
        <f>J61</f>
        <v>0</v>
      </c>
      <c r="L31" s="35"/>
      <c r="M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16" t="s">
        <v>38</v>
      </c>
      <c r="E32" s="35"/>
      <c r="F32" s="35"/>
      <c r="G32" s="35"/>
      <c r="H32" s="35"/>
      <c r="I32" s="35"/>
      <c r="J32" s="35"/>
      <c r="K32" s="117">
        <f>ROUND(K85, 2)</f>
        <v>0</v>
      </c>
      <c r="L32" s="35"/>
      <c r="M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4"/>
      <c r="E33" s="114"/>
      <c r="F33" s="114"/>
      <c r="G33" s="114"/>
      <c r="H33" s="114"/>
      <c r="I33" s="114"/>
      <c r="J33" s="114"/>
      <c r="K33" s="114"/>
      <c r="L33" s="114"/>
      <c r="M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18" t="s">
        <v>40</v>
      </c>
      <c r="G34" s="35"/>
      <c r="H34" s="35"/>
      <c r="I34" s="118" t="s">
        <v>39</v>
      </c>
      <c r="J34" s="35"/>
      <c r="K34" s="118" t="s">
        <v>41</v>
      </c>
      <c r="L34" s="35"/>
      <c r="M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19" t="s">
        <v>42</v>
      </c>
      <c r="E35" s="107" t="s">
        <v>43</v>
      </c>
      <c r="F35" s="115">
        <f>ROUND((SUM(BE85:BE134)),  2)</f>
        <v>0</v>
      </c>
      <c r="G35" s="35"/>
      <c r="H35" s="35"/>
      <c r="I35" s="120">
        <v>0.21</v>
      </c>
      <c r="J35" s="35"/>
      <c r="K35" s="115">
        <f>ROUND(((SUM(BE85:BE134))*I35),  2)</f>
        <v>0</v>
      </c>
      <c r="L35" s="35"/>
      <c r="M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07" t="s">
        <v>44</v>
      </c>
      <c r="F36" s="115">
        <f>ROUND((SUM(BF85:BF134)),  2)</f>
        <v>0</v>
      </c>
      <c r="G36" s="35"/>
      <c r="H36" s="35"/>
      <c r="I36" s="120">
        <v>0.15</v>
      </c>
      <c r="J36" s="35"/>
      <c r="K36" s="115">
        <f>ROUND(((SUM(BF85:BF134))*I36),  2)</f>
        <v>0</v>
      </c>
      <c r="L36" s="35"/>
      <c r="M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7" t="s">
        <v>45</v>
      </c>
      <c r="F37" s="115">
        <f>ROUND((SUM(BG85:BG134)),  2)</f>
        <v>0</v>
      </c>
      <c r="G37" s="35"/>
      <c r="H37" s="35"/>
      <c r="I37" s="120">
        <v>0.21</v>
      </c>
      <c r="J37" s="35"/>
      <c r="K37" s="115">
        <f>0</f>
        <v>0</v>
      </c>
      <c r="L37" s="35"/>
      <c r="M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07" t="s">
        <v>46</v>
      </c>
      <c r="F38" s="115">
        <f>ROUND((SUM(BH85:BH134)),  2)</f>
        <v>0</v>
      </c>
      <c r="G38" s="35"/>
      <c r="H38" s="35"/>
      <c r="I38" s="120">
        <v>0.15</v>
      </c>
      <c r="J38" s="35"/>
      <c r="K38" s="115">
        <f>0</f>
        <v>0</v>
      </c>
      <c r="L38" s="35"/>
      <c r="M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07" t="s">
        <v>47</v>
      </c>
      <c r="F39" s="115">
        <f>ROUND((SUM(BI85:BI134)),  2)</f>
        <v>0</v>
      </c>
      <c r="G39" s="35"/>
      <c r="H39" s="35"/>
      <c r="I39" s="120">
        <v>0</v>
      </c>
      <c r="J39" s="35"/>
      <c r="K39" s="115">
        <f>0</f>
        <v>0</v>
      </c>
      <c r="L39" s="35"/>
      <c r="M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1"/>
      <c r="D41" s="122" t="s">
        <v>48</v>
      </c>
      <c r="E41" s="123"/>
      <c r="F41" s="123"/>
      <c r="G41" s="124" t="s">
        <v>49</v>
      </c>
      <c r="H41" s="125" t="s">
        <v>50</v>
      </c>
      <c r="I41" s="123"/>
      <c r="J41" s="123"/>
      <c r="K41" s="126">
        <f>SUM(K32:K39)</f>
        <v>0</v>
      </c>
      <c r="L41" s="127"/>
      <c r="M41" s="108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28"/>
      <c r="C42" s="129"/>
      <c r="D42" s="129"/>
      <c r="E42" s="129"/>
      <c r="F42" s="129"/>
      <c r="G42" s="129"/>
      <c r="H42" s="129"/>
      <c r="I42" s="129"/>
      <c r="J42" s="129"/>
      <c r="K42" s="129"/>
      <c r="L42" s="129"/>
      <c r="M42" s="108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0"/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103</v>
      </c>
      <c r="D47" s="37"/>
      <c r="E47" s="37"/>
      <c r="F47" s="37"/>
      <c r="G47" s="37"/>
      <c r="H47" s="37"/>
      <c r="I47" s="37"/>
      <c r="J47" s="37"/>
      <c r="K47" s="37"/>
      <c r="L47" s="37"/>
      <c r="M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17</v>
      </c>
      <c r="D49" s="37"/>
      <c r="E49" s="37"/>
      <c r="F49" s="37"/>
      <c r="G49" s="37"/>
      <c r="H49" s="37"/>
      <c r="I49" s="37"/>
      <c r="J49" s="37"/>
      <c r="K49" s="37"/>
      <c r="L49" s="37"/>
      <c r="M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3" t="str">
        <f>E7</f>
        <v>18-16 - III-18035 Dnešice - oprava</v>
      </c>
      <c r="F50" s="374"/>
      <c r="G50" s="374"/>
      <c r="H50" s="374"/>
      <c r="I50" s="37"/>
      <c r="J50" s="37"/>
      <c r="K50" s="37"/>
      <c r="L50" s="37"/>
      <c r="M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12" customHeight="1">
      <c r="A51" s="35"/>
      <c r="B51" s="36"/>
      <c r="C51" s="30" t="s">
        <v>98</v>
      </c>
      <c r="D51" s="37"/>
      <c r="E51" s="37"/>
      <c r="F51" s="37"/>
      <c r="G51" s="37"/>
      <c r="H51" s="37"/>
      <c r="I51" s="37"/>
      <c r="J51" s="37"/>
      <c r="K51" s="37"/>
      <c r="L51" s="37"/>
      <c r="M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6.5" customHeight="1">
      <c r="A52" s="35"/>
      <c r="B52" s="36"/>
      <c r="C52" s="37"/>
      <c r="D52" s="37"/>
      <c r="E52" s="326" t="str">
        <f>E9</f>
        <v>SO 102 - komunikace - sanace_01</v>
      </c>
      <c r="F52" s="375"/>
      <c r="G52" s="375"/>
      <c r="H52" s="375"/>
      <c r="I52" s="37"/>
      <c r="J52" s="37"/>
      <c r="K52" s="37"/>
      <c r="L52" s="37"/>
      <c r="M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2" customHeight="1">
      <c r="A54" s="35"/>
      <c r="B54" s="36"/>
      <c r="C54" s="30" t="s">
        <v>22</v>
      </c>
      <c r="D54" s="37"/>
      <c r="E54" s="37"/>
      <c r="F54" s="28" t="str">
        <f>F12</f>
        <v>Dnešice</v>
      </c>
      <c r="G54" s="37"/>
      <c r="H54" s="37"/>
      <c r="I54" s="30" t="s">
        <v>24</v>
      </c>
      <c r="J54" s="60" t="str">
        <f>IF(J12="","",J12)</f>
        <v>31.8.2021</v>
      </c>
      <c r="K54" s="37"/>
      <c r="L54" s="37"/>
      <c r="M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5.2" customHeight="1">
      <c r="A56" s="35"/>
      <c r="B56" s="36"/>
      <c r="C56" s="30" t="s">
        <v>26</v>
      </c>
      <c r="D56" s="37"/>
      <c r="E56" s="37"/>
      <c r="F56" s="28" t="str">
        <f>E15</f>
        <v>Správa a údržba silnic Plzeňského kraje p.o.</v>
      </c>
      <c r="G56" s="37"/>
      <c r="H56" s="37"/>
      <c r="I56" s="30" t="s">
        <v>33</v>
      </c>
      <c r="J56" s="33" t="str">
        <f>E21</f>
        <v xml:space="preserve"> </v>
      </c>
      <c r="K56" s="37"/>
      <c r="L56" s="37"/>
      <c r="M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15.2" customHeight="1">
      <c r="A57" s="35"/>
      <c r="B57" s="36"/>
      <c r="C57" s="30" t="s">
        <v>31</v>
      </c>
      <c r="D57" s="37"/>
      <c r="E57" s="37"/>
      <c r="F57" s="28" t="str">
        <f>IF(E18="","",E18)</f>
        <v>Vyplň údaj</v>
      </c>
      <c r="G57" s="37"/>
      <c r="H57" s="37"/>
      <c r="I57" s="30" t="s">
        <v>35</v>
      </c>
      <c r="J57" s="33" t="str">
        <f>E24</f>
        <v xml:space="preserve"> </v>
      </c>
      <c r="K57" s="37"/>
      <c r="L57" s="37"/>
      <c r="M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9.25" customHeight="1">
      <c r="A59" s="35"/>
      <c r="B59" s="36"/>
      <c r="C59" s="132" t="s">
        <v>104</v>
      </c>
      <c r="D59" s="133"/>
      <c r="E59" s="133"/>
      <c r="F59" s="133"/>
      <c r="G59" s="133"/>
      <c r="H59" s="133"/>
      <c r="I59" s="134" t="s">
        <v>105</v>
      </c>
      <c r="J59" s="134" t="s">
        <v>106</v>
      </c>
      <c r="K59" s="134" t="s">
        <v>107</v>
      </c>
      <c r="L59" s="133"/>
      <c r="M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108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2.9" customHeight="1">
      <c r="A61" s="35"/>
      <c r="B61" s="36"/>
      <c r="C61" s="135" t="s">
        <v>72</v>
      </c>
      <c r="D61" s="37"/>
      <c r="E61" s="37"/>
      <c r="F61" s="37"/>
      <c r="G61" s="37"/>
      <c r="H61" s="37"/>
      <c r="I61" s="78">
        <f t="shared" ref="I61:J63" si="0">Q85</f>
        <v>0</v>
      </c>
      <c r="J61" s="78">
        <f t="shared" si="0"/>
        <v>0</v>
      </c>
      <c r="K61" s="78">
        <f>K85</f>
        <v>0</v>
      </c>
      <c r="L61" s="37"/>
      <c r="M61" s="108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U61" s="18" t="s">
        <v>108</v>
      </c>
    </row>
    <row r="62" spans="1:47" s="9" customFormat="1" ht="24.95" customHeight="1">
      <c r="B62" s="136"/>
      <c r="C62" s="137"/>
      <c r="D62" s="138" t="s">
        <v>109</v>
      </c>
      <c r="E62" s="139"/>
      <c r="F62" s="139"/>
      <c r="G62" s="139"/>
      <c r="H62" s="139"/>
      <c r="I62" s="140">
        <f t="shared" si="0"/>
        <v>0</v>
      </c>
      <c r="J62" s="140">
        <f t="shared" si="0"/>
        <v>0</v>
      </c>
      <c r="K62" s="140">
        <f>K86</f>
        <v>0</v>
      </c>
      <c r="L62" s="137"/>
      <c r="M62" s="141"/>
    </row>
    <row r="63" spans="1:47" s="10" customFormat="1" ht="19.899999999999999" customHeight="1">
      <c r="B63" s="142"/>
      <c r="C63" s="143"/>
      <c r="D63" s="144" t="s">
        <v>110</v>
      </c>
      <c r="E63" s="145"/>
      <c r="F63" s="145"/>
      <c r="G63" s="145"/>
      <c r="H63" s="145"/>
      <c r="I63" s="146">
        <f t="shared" si="0"/>
        <v>0</v>
      </c>
      <c r="J63" s="146">
        <f t="shared" si="0"/>
        <v>0</v>
      </c>
      <c r="K63" s="146">
        <f>K87</f>
        <v>0</v>
      </c>
      <c r="L63" s="143"/>
      <c r="M63" s="147"/>
    </row>
    <row r="64" spans="1:47" s="10" customFormat="1" ht="19.899999999999999" customHeight="1">
      <c r="B64" s="142"/>
      <c r="C64" s="143"/>
      <c r="D64" s="144" t="s">
        <v>112</v>
      </c>
      <c r="E64" s="145"/>
      <c r="F64" s="145"/>
      <c r="G64" s="145"/>
      <c r="H64" s="145"/>
      <c r="I64" s="146">
        <f>Q103</f>
        <v>0</v>
      </c>
      <c r="J64" s="146">
        <f>R103</f>
        <v>0</v>
      </c>
      <c r="K64" s="146">
        <f>K103</f>
        <v>0</v>
      </c>
      <c r="L64" s="143"/>
      <c r="M64" s="147"/>
    </row>
    <row r="65" spans="1:31" s="10" customFormat="1" ht="19.899999999999999" customHeight="1">
      <c r="B65" s="142"/>
      <c r="C65" s="143"/>
      <c r="D65" s="144" t="s">
        <v>320</v>
      </c>
      <c r="E65" s="145"/>
      <c r="F65" s="145"/>
      <c r="G65" s="145"/>
      <c r="H65" s="145"/>
      <c r="I65" s="146">
        <f>Q119</f>
        <v>0</v>
      </c>
      <c r="J65" s="146">
        <f>R119</f>
        <v>0</v>
      </c>
      <c r="K65" s="146">
        <f>K119</f>
        <v>0</v>
      </c>
      <c r="L65" s="143"/>
      <c r="M65" s="147"/>
    </row>
    <row r="66" spans="1:31" s="2" customFormat="1" ht="21.7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108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s="2" customFormat="1" ht="6.95" customHeight="1">
      <c r="A67" s="35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108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pans="1:31" s="2" customFormat="1" ht="6.95" customHeight="1">
      <c r="A71" s="35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108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24.95" customHeight="1">
      <c r="A72" s="35"/>
      <c r="B72" s="36"/>
      <c r="C72" s="24" t="s">
        <v>119</v>
      </c>
      <c r="D72" s="37"/>
      <c r="E72" s="37"/>
      <c r="F72" s="37"/>
      <c r="G72" s="37"/>
      <c r="H72" s="37"/>
      <c r="I72" s="37"/>
      <c r="J72" s="37"/>
      <c r="K72" s="37"/>
      <c r="L72" s="37"/>
      <c r="M72" s="108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108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17</v>
      </c>
      <c r="D74" s="37"/>
      <c r="E74" s="37"/>
      <c r="F74" s="37"/>
      <c r="G74" s="37"/>
      <c r="H74" s="37"/>
      <c r="I74" s="37"/>
      <c r="J74" s="37"/>
      <c r="K74" s="37"/>
      <c r="L74" s="37"/>
      <c r="M74" s="108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73" t="str">
        <f>E7</f>
        <v>18-16 - III-18035 Dnešice - oprava</v>
      </c>
      <c r="F75" s="374"/>
      <c r="G75" s="374"/>
      <c r="H75" s="374"/>
      <c r="I75" s="37"/>
      <c r="J75" s="37"/>
      <c r="K75" s="37"/>
      <c r="L75" s="37"/>
      <c r="M75" s="108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98</v>
      </c>
      <c r="D76" s="37"/>
      <c r="E76" s="37"/>
      <c r="F76" s="37"/>
      <c r="G76" s="37"/>
      <c r="H76" s="37"/>
      <c r="I76" s="37"/>
      <c r="J76" s="37"/>
      <c r="K76" s="37"/>
      <c r="L76" s="37"/>
      <c r="M76" s="10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26" t="str">
        <f>E9</f>
        <v>SO 102 - komunikace - sanace_01</v>
      </c>
      <c r="F77" s="375"/>
      <c r="G77" s="375"/>
      <c r="H77" s="375"/>
      <c r="I77" s="37"/>
      <c r="J77" s="37"/>
      <c r="K77" s="37"/>
      <c r="L77" s="37"/>
      <c r="M77" s="10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10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22</v>
      </c>
      <c r="D79" s="37"/>
      <c r="E79" s="37"/>
      <c r="F79" s="28" t="str">
        <f>F12</f>
        <v>Dnešice</v>
      </c>
      <c r="G79" s="37"/>
      <c r="H79" s="37"/>
      <c r="I79" s="30" t="s">
        <v>24</v>
      </c>
      <c r="J79" s="60" t="str">
        <f>IF(J12="","",J12)</f>
        <v>31.8.2021</v>
      </c>
      <c r="K79" s="37"/>
      <c r="L79" s="37"/>
      <c r="M79" s="10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10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2" customHeight="1">
      <c r="A81" s="35"/>
      <c r="B81" s="36"/>
      <c r="C81" s="30" t="s">
        <v>26</v>
      </c>
      <c r="D81" s="37"/>
      <c r="E81" s="37"/>
      <c r="F81" s="28" t="str">
        <f>E15</f>
        <v>Správa a údržba silnic Plzeňského kraje p.o.</v>
      </c>
      <c r="G81" s="37"/>
      <c r="H81" s="37"/>
      <c r="I81" s="30" t="s">
        <v>33</v>
      </c>
      <c r="J81" s="33" t="str">
        <f>E21</f>
        <v xml:space="preserve"> </v>
      </c>
      <c r="K81" s="37"/>
      <c r="L81" s="37"/>
      <c r="M81" s="108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30" t="s">
        <v>31</v>
      </c>
      <c r="D82" s="37"/>
      <c r="E82" s="37"/>
      <c r="F82" s="28" t="str">
        <f>IF(E18="","",E18)</f>
        <v>Vyplň údaj</v>
      </c>
      <c r="G82" s="37"/>
      <c r="H82" s="37"/>
      <c r="I82" s="30" t="s">
        <v>35</v>
      </c>
      <c r="J82" s="33" t="str">
        <f>E24</f>
        <v xml:space="preserve"> </v>
      </c>
      <c r="K82" s="37"/>
      <c r="L82" s="37"/>
      <c r="M82" s="108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108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11" customFormat="1" ht="29.25" customHeight="1">
      <c r="A84" s="148"/>
      <c r="B84" s="149"/>
      <c r="C84" s="150" t="s">
        <v>120</v>
      </c>
      <c r="D84" s="151" t="s">
        <v>57</v>
      </c>
      <c r="E84" s="151" t="s">
        <v>53</v>
      </c>
      <c r="F84" s="151" t="s">
        <v>54</v>
      </c>
      <c r="G84" s="151" t="s">
        <v>121</v>
      </c>
      <c r="H84" s="151" t="s">
        <v>122</v>
      </c>
      <c r="I84" s="151" t="s">
        <v>123</v>
      </c>
      <c r="J84" s="151" t="s">
        <v>124</v>
      </c>
      <c r="K84" s="151" t="s">
        <v>107</v>
      </c>
      <c r="L84" s="152" t="s">
        <v>125</v>
      </c>
      <c r="M84" s="153"/>
      <c r="N84" s="69" t="s">
        <v>20</v>
      </c>
      <c r="O84" s="70" t="s">
        <v>42</v>
      </c>
      <c r="P84" s="70" t="s">
        <v>126</v>
      </c>
      <c r="Q84" s="70" t="s">
        <v>127</v>
      </c>
      <c r="R84" s="70" t="s">
        <v>128</v>
      </c>
      <c r="S84" s="70" t="s">
        <v>129</v>
      </c>
      <c r="T84" s="70" t="s">
        <v>130</v>
      </c>
      <c r="U84" s="70" t="s">
        <v>131</v>
      </c>
      <c r="V84" s="70" t="s">
        <v>132</v>
      </c>
      <c r="W84" s="70" t="s">
        <v>133</v>
      </c>
      <c r="X84" s="70" t="s">
        <v>134</v>
      </c>
      <c r="Y84" s="71" t="s">
        <v>135</v>
      </c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5"/>
      <c r="B85" s="36"/>
      <c r="C85" s="76" t="s">
        <v>136</v>
      </c>
      <c r="D85" s="37"/>
      <c r="E85" s="37"/>
      <c r="F85" s="37"/>
      <c r="G85" s="37"/>
      <c r="H85" s="37"/>
      <c r="I85" s="37"/>
      <c r="J85" s="37"/>
      <c r="K85" s="154">
        <f>BK85</f>
        <v>0</v>
      </c>
      <c r="L85" s="37"/>
      <c r="M85" s="40"/>
      <c r="N85" s="72"/>
      <c r="O85" s="155"/>
      <c r="P85" s="73"/>
      <c r="Q85" s="156">
        <f>Q86</f>
        <v>0</v>
      </c>
      <c r="R85" s="156">
        <f>R86</f>
        <v>0</v>
      </c>
      <c r="S85" s="73"/>
      <c r="T85" s="157">
        <f>T86</f>
        <v>0</v>
      </c>
      <c r="U85" s="73"/>
      <c r="V85" s="157">
        <f>V86</f>
        <v>0</v>
      </c>
      <c r="W85" s="73"/>
      <c r="X85" s="157">
        <f>X86</f>
        <v>157.5</v>
      </c>
      <c r="Y85" s="74"/>
      <c r="Z85" s="35"/>
      <c r="AA85" s="35"/>
      <c r="AB85" s="35"/>
      <c r="AC85" s="35"/>
      <c r="AD85" s="35"/>
      <c r="AE85" s="35"/>
      <c r="AT85" s="18" t="s">
        <v>73</v>
      </c>
      <c r="AU85" s="18" t="s">
        <v>108</v>
      </c>
      <c r="BK85" s="158">
        <f>BK86</f>
        <v>0</v>
      </c>
    </row>
    <row r="86" spans="1:65" s="12" customFormat="1" ht="25.9" customHeight="1">
      <c r="B86" s="159"/>
      <c r="C86" s="160"/>
      <c r="D86" s="161" t="s">
        <v>73</v>
      </c>
      <c r="E86" s="162" t="s">
        <v>137</v>
      </c>
      <c r="F86" s="162" t="s">
        <v>138</v>
      </c>
      <c r="G86" s="160"/>
      <c r="H86" s="160"/>
      <c r="I86" s="163"/>
      <c r="J86" s="163"/>
      <c r="K86" s="164">
        <f>BK86</f>
        <v>0</v>
      </c>
      <c r="L86" s="160"/>
      <c r="M86" s="165"/>
      <c r="N86" s="166"/>
      <c r="O86" s="167"/>
      <c r="P86" s="167"/>
      <c r="Q86" s="168">
        <f>Q87+Q103+Q119</f>
        <v>0</v>
      </c>
      <c r="R86" s="168">
        <f>R87+R103+R119</f>
        <v>0</v>
      </c>
      <c r="S86" s="167"/>
      <c r="T86" s="169">
        <f>T87+T103+T119</f>
        <v>0</v>
      </c>
      <c r="U86" s="167"/>
      <c r="V86" s="169">
        <f>V87+V103+V119</f>
        <v>0</v>
      </c>
      <c r="W86" s="167"/>
      <c r="X86" s="169">
        <f>X87+X103+X119</f>
        <v>157.5</v>
      </c>
      <c r="Y86" s="170"/>
      <c r="AR86" s="171" t="s">
        <v>82</v>
      </c>
      <c r="AT86" s="172" t="s">
        <v>73</v>
      </c>
      <c r="AU86" s="172" t="s">
        <v>74</v>
      </c>
      <c r="AY86" s="171" t="s">
        <v>139</v>
      </c>
      <c r="BK86" s="173">
        <f>BK87+BK103+BK119</f>
        <v>0</v>
      </c>
    </row>
    <row r="87" spans="1:65" s="12" customFormat="1" ht="22.9" customHeight="1">
      <c r="B87" s="159"/>
      <c r="C87" s="160"/>
      <c r="D87" s="161" t="s">
        <v>73</v>
      </c>
      <c r="E87" s="174" t="s">
        <v>82</v>
      </c>
      <c r="F87" s="174" t="s">
        <v>140</v>
      </c>
      <c r="G87" s="160"/>
      <c r="H87" s="160"/>
      <c r="I87" s="163"/>
      <c r="J87" s="163"/>
      <c r="K87" s="175">
        <f>BK87</f>
        <v>0</v>
      </c>
      <c r="L87" s="160"/>
      <c r="M87" s="165"/>
      <c r="N87" s="166"/>
      <c r="O87" s="167"/>
      <c r="P87" s="167"/>
      <c r="Q87" s="168">
        <f>SUM(Q88:Q102)</f>
        <v>0</v>
      </c>
      <c r="R87" s="168">
        <f>SUM(R88:R102)</f>
        <v>0</v>
      </c>
      <c r="S87" s="167"/>
      <c r="T87" s="169">
        <f>SUM(T88:T102)</f>
        <v>0</v>
      </c>
      <c r="U87" s="167"/>
      <c r="V87" s="169">
        <f>SUM(V88:V102)</f>
        <v>0</v>
      </c>
      <c r="W87" s="167"/>
      <c r="X87" s="169">
        <f>SUM(X88:X102)</f>
        <v>157.5</v>
      </c>
      <c r="Y87" s="170"/>
      <c r="AR87" s="171" t="s">
        <v>82</v>
      </c>
      <c r="AT87" s="172" t="s">
        <v>73</v>
      </c>
      <c r="AU87" s="172" t="s">
        <v>82</v>
      </c>
      <c r="AY87" s="171" t="s">
        <v>139</v>
      </c>
      <c r="BK87" s="173">
        <f>SUM(BK88:BK102)</f>
        <v>0</v>
      </c>
    </row>
    <row r="88" spans="1:65" s="2" customFormat="1" ht="37.9" customHeight="1">
      <c r="A88" s="35"/>
      <c r="B88" s="36"/>
      <c r="C88" s="176" t="s">
        <v>82</v>
      </c>
      <c r="D88" s="176" t="s">
        <v>143</v>
      </c>
      <c r="E88" s="177" t="s">
        <v>321</v>
      </c>
      <c r="F88" s="178" t="s">
        <v>322</v>
      </c>
      <c r="G88" s="179" t="s">
        <v>146</v>
      </c>
      <c r="H88" s="180">
        <v>210</v>
      </c>
      <c r="I88" s="181"/>
      <c r="J88" s="181"/>
      <c r="K88" s="182">
        <f>ROUND(P88*H88,2)</f>
        <v>0</v>
      </c>
      <c r="L88" s="178" t="s">
        <v>147</v>
      </c>
      <c r="M88" s="40"/>
      <c r="N88" s="183" t="s">
        <v>20</v>
      </c>
      <c r="O88" s="184" t="s">
        <v>43</v>
      </c>
      <c r="P88" s="185">
        <f>I88+J88</f>
        <v>0</v>
      </c>
      <c r="Q88" s="185">
        <f>ROUND(I88*H88,2)</f>
        <v>0</v>
      </c>
      <c r="R88" s="185">
        <f>ROUND(J88*H88,2)</f>
        <v>0</v>
      </c>
      <c r="S88" s="65"/>
      <c r="T88" s="186">
        <f>S88*H88</f>
        <v>0</v>
      </c>
      <c r="U88" s="186">
        <v>0</v>
      </c>
      <c r="V88" s="186">
        <f>U88*H88</f>
        <v>0</v>
      </c>
      <c r="W88" s="186">
        <v>0.75</v>
      </c>
      <c r="X88" s="186">
        <f>W88*H88</f>
        <v>157.5</v>
      </c>
      <c r="Y88" s="187" t="s">
        <v>20</v>
      </c>
      <c r="Z88" s="35"/>
      <c r="AA88" s="35"/>
      <c r="AB88" s="35"/>
      <c r="AC88" s="35"/>
      <c r="AD88" s="35"/>
      <c r="AE88" s="35"/>
      <c r="AR88" s="188" t="s">
        <v>148</v>
      </c>
      <c r="AT88" s="188" t="s">
        <v>143</v>
      </c>
      <c r="AU88" s="188" t="s">
        <v>84</v>
      </c>
      <c r="AY88" s="18" t="s">
        <v>139</v>
      </c>
      <c r="BE88" s="189">
        <f>IF(O88="základní",K88,0)</f>
        <v>0</v>
      </c>
      <c r="BF88" s="189">
        <f>IF(O88="snížená",K88,0)</f>
        <v>0</v>
      </c>
      <c r="BG88" s="189">
        <f>IF(O88="zákl. přenesená",K88,0)</f>
        <v>0</v>
      </c>
      <c r="BH88" s="189">
        <f>IF(O88="sníž. přenesená",K88,0)</f>
        <v>0</v>
      </c>
      <c r="BI88" s="189">
        <f>IF(O88="nulová",K88,0)</f>
        <v>0</v>
      </c>
      <c r="BJ88" s="18" t="s">
        <v>82</v>
      </c>
      <c r="BK88" s="189">
        <f>ROUND(P88*H88,2)</f>
        <v>0</v>
      </c>
      <c r="BL88" s="18" t="s">
        <v>148</v>
      </c>
      <c r="BM88" s="188" t="s">
        <v>323</v>
      </c>
    </row>
    <row r="89" spans="1:65" s="2" customFormat="1" ht="11.25">
      <c r="A89" s="35"/>
      <c r="B89" s="36"/>
      <c r="C89" s="37"/>
      <c r="D89" s="190" t="s">
        <v>150</v>
      </c>
      <c r="E89" s="37"/>
      <c r="F89" s="191" t="s">
        <v>324</v>
      </c>
      <c r="G89" s="37"/>
      <c r="H89" s="37"/>
      <c r="I89" s="192"/>
      <c r="J89" s="192"/>
      <c r="K89" s="37"/>
      <c r="L89" s="37"/>
      <c r="M89" s="40"/>
      <c r="N89" s="193"/>
      <c r="O89" s="194"/>
      <c r="P89" s="65"/>
      <c r="Q89" s="65"/>
      <c r="R89" s="65"/>
      <c r="S89" s="65"/>
      <c r="T89" s="65"/>
      <c r="U89" s="65"/>
      <c r="V89" s="65"/>
      <c r="W89" s="65"/>
      <c r="X89" s="65"/>
      <c r="Y89" s="66"/>
      <c r="Z89" s="35"/>
      <c r="AA89" s="35"/>
      <c r="AB89" s="35"/>
      <c r="AC89" s="35"/>
      <c r="AD89" s="35"/>
      <c r="AE89" s="35"/>
      <c r="AT89" s="18" t="s">
        <v>150</v>
      </c>
      <c r="AU89" s="18" t="s">
        <v>84</v>
      </c>
    </row>
    <row r="90" spans="1:65" s="13" customFormat="1" ht="11.25">
      <c r="B90" s="195"/>
      <c r="C90" s="196"/>
      <c r="D90" s="197" t="s">
        <v>152</v>
      </c>
      <c r="E90" s="198" t="s">
        <v>20</v>
      </c>
      <c r="F90" s="199" t="s">
        <v>325</v>
      </c>
      <c r="G90" s="196"/>
      <c r="H90" s="198" t="s">
        <v>20</v>
      </c>
      <c r="I90" s="200"/>
      <c r="J90" s="200"/>
      <c r="K90" s="196"/>
      <c r="L90" s="196"/>
      <c r="M90" s="201"/>
      <c r="N90" s="202"/>
      <c r="O90" s="203"/>
      <c r="P90" s="203"/>
      <c r="Q90" s="203"/>
      <c r="R90" s="203"/>
      <c r="S90" s="203"/>
      <c r="T90" s="203"/>
      <c r="U90" s="203"/>
      <c r="V90" s="203"/>
      <c r="W90" s="203"/>
      <c r="X90" s="203"/>
      <c r="Y90" s="204"/>
      <c r="AT90" s="205" t="s">
        <v>152</v>
      </c>
      <c r="AU90" s="205" t="s">
        <v>84</v>
      </c>
      <c r="AV90" s="13" t="s">
        <v>82</v>
      </c>
      <c r="AW90" s="13" t="s">
        <v>5</v>
      </c>
      <c r="AX90" s="13" t="s">
        <v>74</v>
      </c>
      <c r="AY90" s="205" t="s">
        <v>139</v>
      </c>
    </row>
    <row r="91" spans="1:65" s="13" customFormat="1" ht="11.25">
      <c r="B91" s="195"/>
      <c r="C91" s="196"/>
      <c r="D91" s="197" t="s">
        <v>152</v>
      </c>
      <c r="E91" s="198" t="s">
        <v>20</v>
      </c>
      <c r="F91" s="199" t="s">
        <v>326</v>
      </c>
      <c r="G91" s="196"/>
      <c r="H91" s="198" t="s">
        <v>20</v>
      </c>
      <c r="I91" s="200"/>
      <c r="J91" s="200"/>
      <c r="K91" s="196"/>
      <c r="L91" s="196"/>
      <c r="M91" s="201"/>
      <c r="N91" s="202"/>
      <c r="O91" s="203"/>
      <c r="P91" s="203"/>
      <c r="Q91" s="203"/>
      <c r="R91" s="203"/>
      <c r="S91" s="203"/>
      <c r="T91" s="203"/>
      <c r="U91" s="203"/>
      <c r="V91" s="203"/>
      <c r="W91" s="203"/>
      <c r="X91" s="203"/>
      <c r="Y91" s="204"/>
      <c r="AT91" s="205" t="s">
        <v>152</v>
      </c>
      <c r="AU91" s="205" t="s">
        <v>84</v>
      </c>
      <c r="AV91" s="13" t="s">
        <v>82</v>
      </c>
      <c r="AW91" s="13" t="s">
        <v>5</v>
      </c>
      <c r="AX91" s="13" t="s">
        <v>74</v>
      </c>
      <c r="AY91" s="205" t="s">
        <v>139</v>
      </c>
    </row>
    <row r="92" spans="1:65" s="14" customFormat="1" ht="11.25">
      <c r="B92" s="206"/>
      <c r="C92" s="207"/>
      <c r="D92" s="197" t="s">
        <v>152</v>
      </c>
      <c r="E92" s="208" t="s">
        <v>20</v>
      </c>
      <c r="F92" s="209" t="s">
        <v>327</v>
      </c>
      <c r="G92" s="207"/>
      <c r="H92" s="210">
        <v>210</v>
      </c>
      <c r="I92" s="211"/>
      <c r="J92" s="211"/>
      <c r="K92" s="207"/>
      <c r="L92" s="207"/>
      <c r="M92" s="212"/>
      <c r="N92" s="213"/>
      <c r="O92" s="214"/>
      <c r="P92" s="214"/>
      <c r="Q92" s="214"/>
      <c r="R92" s="214"/>
      <c r="S92" s="214"/>
      <c r="T92" s="214"/>
      <c r="U92" s="214"/>
      <c r="V92" s="214"/>
      <c r="W92" s="214"/>
      <c r="X92" s="214"/>
      <c r="Y92" s="215"/>
      <c r="AT92" s="216" t="s">
        <v>152</v>
      </c>
      <c r="AU92" s="216" t="s">
        <v>84</v>
      </c>
      <c r="AV92" s="14" t="s">
        <v>84</v>
      </c>
      <c r="AW92" s="14" t="s">
        <v>5</v>
      </c>
      <c r="AX92" s="14" t="s">
        <v>82</v>
      </c>
      <c r="AY92" s="216" t="s">
        <v>139</v>
      </c>
    </row>
    <row r="93" spans="1:65" s="2" customFormat="1" ht="24">
      <c r="A93" s="35"/>
      <c r="B93" s="36"/>
      <c r="C93" s="176" t="s">
        <v>84</v>
      </c>
      <c r="D93" s="176" t="s">
        <v>143</v>
      </c>
      <c r="E93" s="177" t="s">
        <v>328</v>
      </c>
      <c r="F93" s="178" t="s">
        <v>329</v>
      </c>
      <c r="G93" s="179" t="s">
        <v>158</v>
      </c>
      <c r="H93" s="180">
        <v>42</v>
      </c>
      <c r="I93" s="181"/>
      <c r="J93" s="181"/>
      <c r="K93" s="182">
        <f>ROUND(P93*H93,2)</f>
        <v>0</v>
      </c>
      <c r="L93" s="178" t="s">
        <v>147</v>
      </c>
      <c r="M93" s="40"/>
      <c r="N93" s="183" t="s">
        <v>20</v>
      </c>
      <c r="O93" s="184" t="s">
        <v>43</v>
      </c>
      <c r="P93" s="185">
        <f>I93+J93</f>
        <v>0</v>
      </c>
      <c r="Q93" s="185">
        <f>ROUND(I93*H93,2)</f>
        <v>0</v>
      </c>
      <c r="R93" s="185">
        <f>ROUND(J93*H93,2)</f>
        <v>0</v>
      </c>
      <c r="S93" s="65"/>
      <c r="T93" s="186">
        <f>S93*H93</f>
        <v>0</v>
      </c>
      <c r="U93" s="186">
        <v>0</v>
      </c>
      <c r="V93" s="186">
        <f>U93*H93</f>
        <v>0</v>
      </c>
      <c r="W93" s="186">
        <v>0</v>
      </c>
      <c r="X93" s="186">
        <f>W93*H93</f>
        <v>0</v>
      </c>
      <c r="Y93" s="187" t="s">
        <v>20</v>
      </c>
      <c r="Z93" s="35"/>
      <c r="AA93" s="35"/>
      <c r="AB93" s="35"/>
      <c r="AC93" s="35"/>
      <c r="AD93" s="35"/>
      <c r="AE93" s="35"/>
      <c r="AR93" s="188" t="s">
        <v>148</v>
      </c>
      <c r="AT93" s="188" t="s">
        <v>143</v>
      </c>
      <c r="AU93" s="188" t="s">
        <v>84</v>
      </c>
      <c r="AY93" s="18" t="s">
        <v>139</v>
      </c>
      <c r="BE93" s="189">
        <f>IF(O93="základní",K93,0)</f>
        <v>0</v>
      </c>
      <c r="BF93" s="189">
        <f>IF(O93="snížená",K93,0)</f>
        <v>0</v>
      </c>
      <c r="BG93" s="189">
        <f>IF(O93="zákl. přenesená",K93,0)</f>
        <v>0</v>
      </c>
      <c r="BH93" s="189">
        <f>IF(O93="sníž. přenesená",K93,0)</f>
        <v>0</v>
      </c>
      <c r="BI93" s="189">
        <f>IF(O93="nulová",K93,0)</f>
        <v>0</v>
      </c>
      <c r="BJ93" s="18" t="s">
        <v>82</v>
      </c>
      <c r="BK93" s="189">
        <f>ROUND(P93*H93,2)</f>
        <v>0</v>
      </c>
      <c r="BL93" s="18" t="s">
        <v>148</v>
      </c>
      <c r="BM93" s="188" t="s">
        <v>330</v>
      </c>
    </row>
    <row r="94" spans="1:65" s="2" customFormat="1" ht="11.25">
      <c r="A94" s="35"/>
      <c r="B94" s="36"/>
      <c r="C94" s="37"/>
      <c r="D94" s="190" t="s">
        <v>150</v>
      </c>
      <c r="E94" s="37"/>
      <c r="F94" s="191" t="s">
        <v>331</v>
      </c>
      <c r="G94" s="37"/>
      <c r="H94" s="37"/>
      <c r="I94" s="192"/>
      <c r="J94" s="192"/>
      <c r="K94" s="37"/>
      <c r="L94" s="37"/>
      <c r="M94" s="40"/>
      <c r="N94" s="193"/>
      <c r="O94" s="194"/>
      <c r="P94" s="65"/>
      <c r="Q94" s="65"/>
      <c r="R94" s="65"/>
      <c r="S94" s="65"/>
      <c r="T94" s="65"/>
      <c r="U94" s="65"/>
      <c r="V94" s="65"/>
      <c r="W94" s="65"/>
      <c r="X94" s="65"/>
      <c r="Y94" s="66"/>
      <c r="Z94" s="35"/>
      <c r="AA94" s="35"/>
      <c r="AB94" s="35"/>
      <c r="AC94" s="35"/>
      <c r="AD94" s="35"/>
      <c r="AE94" s="35"/>
      <c r="AT94" s="18" t="s">
        <v>150</v>
      </c>
      <c r="AU94" s="18" t="s">
        <v>84</v>
      </c>
    </row>
    <row r="95" spans="1:65" s="13" customFormat="1" ht="11.25">
      <c r="B95" s="195"/>
      <c r="C95" s="196"/>
      <c r="D95" s="197" t="s">
        <v>152</v>
      </c>
      <c r="E95" s="198" t="s">
        <v>20</v>
      </c>
      <c r="F95" s="199" t="s">
        <v>332</v>
      </c>
      <c r="G95" s="196"/>
      <c r="H95" s="198" t="s">
        <v>20</v>
      </c>
      <c r="I95" s="200"/>
      <c r="J95" s="200"/>
      <c r="K95" s="196"/>
      <c r="L95" s="196"/>
      <c r="M95" s="201"/>
      <c r="N95" s="202"/>
      <c r="O95" s="203"/>
      <c r="P95" s="203"/>
      <c r="Q95" s="203"/>
      <c r="R95" s="203"/>
      <c r="S95" s="203"/>
      <c r="T95" s="203"/>
      <c r="U95" s="203"/>
      <c r="V95" s="203"/>
      <c r="W95" s="203"/>
      <c r="X95" s="203"/>
      <c r="Y95" s="204"/>
      <c r="AT95" s="205" t="s">
        <v>152</v>
      </c>
      <c r="AU95" s="205" t="s">
        <v>84</v>
      </c>
      <c r="AV95" s="13" t="s">
        <v>82</v>
      </c>
      <c r="AW95" s="13" t="s">
        <v>5</v>
      </c>
      <c r="AX95" s="13" t="s">
        <v>74</v>
      </c>
      <c r="AY95" s="205" t="s">
        <v>139</v>
      </c>
    </row>
    <row r="96" spans="1:65" s="13" customFormat="1" ht="11.25">
      <c r="B96" s="195"/>
      <c r="C96" s="196"/>
      <c r="D96" s="197" t="s">
        <v>152</v>
      </c>
      <c r="E96" s="198" t="s">
        <v>20</v>
      </c>
      <c r="F96" s="199" t="s">
        <v>326</v>
      </c>
      <c r="G96" s="196"/>
      <c r="H96" s="198" t="s">
        <v>20</v>
      </c>
      <c r="I96" s="200"/>
      <c r="J96" s="200"/>
      <c r="K96" s="196"/>
      <c r="L96" s="196"/>
      <c r="M96" s="201"/>
      <c r="N96" s="202"/>
      <c r="O96" s="203"/>
      <c r="P96" s="203"/>
      <c r="Q96" s="203"/>
      <c r="R96" s="203"/>
      <c r="S96" s="203"/>
      <c r="T96" s="203"/>
      <c r="U96" s="203"/>
      <c r="V96" s="203"/>
      <c r="W96" s="203"/>
      <c r="X96" s="203"/>
      <c r="Y96" s="204"/>
      <c r="AT96" s="205" t="s">
        <v>152</v>
      </c>
      <c r="AU96" s="205" t="s">
        <v>84</v>
      </c>
      <c r="AV96" s="13" t="s">
        <v>82</v>
      </c>
      <c r="AW96" s="13" t="s">
        <v>5</v>
      </c>
      <c r="AX96" s="13" t="s">
        <v>74</v>
      </c>
      <c r="AY96" s="205" t="s">
        <v>139</v>
      </c>
    </row>
    <row r="97" spans="1:65" s="14" customFormat="1" ht="11.25">
      <c r="B97" s="206"/>
      <c r="C97" s="207"/>
      <c r="D97" s="197" t="s">
        <v>152</v>
      </c>
      <c r="E97" s="208" t="s">
        <v>20</v>
      </c>
      <c r="F97" s="209" t="s">
        <v>333</v>
      </c>
      <c r="G97" s="207"/>
      <c r="H97" s="210">
        <v>42</v>
      </c>
      <c r="I97" s="211"/>
      <c r="J97" s="211"/>
      <c r="K97" s="207"/>
      <c r="L97" s="207"/>
      <c r="M97" s="212"/>
      <c r="N97" s="213"/>
      <c r="O97" s="214"/>
      <c r="P97" s="214"/>
      <c r="Q97" s="214"/>
      <c r="R97" s="214"/>
      <c r="S97" s="214"/>
      <c r="T97" s="214"/>
      <c r="U97" s="214"/>
      <c r="V97" s="214"/>
      <c r="W97" s="214"/>
      <c r="X97" s="214"/>
      <c r="Y97" s="215"/>
      <c r="AT97" s="216" t="s">
        <v>152</v>
      </c>
      <c r="AU97" s="216" t="s">
        <v>84</v>
      </c>
      <c r="AV97" s="14" t="s">
        <v>84</v>
      </c>
      <c r="AW97" s="14" t="s">
        <v>5</v>
      </c>
      <c r="AX97" s="14" t="s">
        <v>82</v>
      </c>
      <c r="AY97" s="216" t="s">
        <v>139</v>
      </c>
    </row>
    <row r="98" spans="1:65" s="2" customFormat="1" ht="24">
      <c r="A98" s="35"/>
      <c r="B98" s="36"/>
      <c r="C98" s="176" t="s">
        <v>149</v>
      </c>
      <c r="D98" s="176" t="s">
        <v>143</v>
      </c>
      <c r="E98" s="177" t="s">
        <v>334</v>
      </c>
      <c r="F98" s="178" t="s">
        <v>335</v>
      </c>
      <c r="G98" s="179" t="s">
        <v>146</v>
      </c>
      <c r="H98" s="180">
        <v>210</v>
      </c>
      <c r="I98" s="181"/>
      <c r="J98" s="181"/>
      <c r="K98" s="182">
        <f>ROUND(P98*H98,2)</f>
        <v>0</v>
      </c>
      <c r="L98" s="178" t="s">
        <v>147</v>
      </c>
      <c r="M98" s="40"/>
      <c r="N98" s="183" t="s">
        <v>20</v>
      </c>
      <c r="O98" s="184" t="s">
        <v>43</v>
      </c>
      <c r="P98" s="185">
        <f>I98+J98</f>
        <v>0</v>
      </c>
      <c r="Q98" s="185">
        <f>ROUND(I98*H98,2)</f>
        <v>0</v>
      </c>
      <c r="R98" s="185">
        <f>ROUND(J98*H98,2)</f>
        <v>0</v>
      </c>
      <c r="S98" s="65"/>
      <c r="T98" s="186">
        <f>S98*H98</f>
        <v>0</v>
      </c>
      <c r="U98" s="186">
        <v>0</v>
      </c>
      <c r="V98" s="186">
        <f>U98*H98</f>
        <v>0</v>
      </c>
      <c r="W98" s="186">
        <v>0</v>
      </c>
      <c r="X98" s="186">
        <f>W98*H98</f>
        <v>0</v>
      </c>
      <c r="Y98" s="187" t="s">
        <v>20</v>
      </c>
      <c r="Z98" s="35"/>
      <c r="AA98" s="35"/>
      <c r="AB98" s="35"/>
      <c r="AC98" s="35"/>
      <c r="AD98" s="35"/>
      <c r="AE98" s="35"/>
      <c r="AR98" s="188" t="s">
        <v>148</v>
      </c>
      <c r="AT98" s="188" t="s">
        <v>143</v>
      </c>
      <c r="AU98" s="188" t="s">
        <v>84</v>
      </c>
      <c r="AY98" s="18" t="s">
        <v>139</v>
      </c>
      <c r="BE98" s="189">
        <f>IF(O98="základní",K98,0)</f>
        <v>0</v>
      </c>
      <c r="BF98" s="189">
        <f>IF(O98="snížená",K98,0)</f>
        <v>0</v>
      </c>
      <c r="BG98" s="189">
        <f>IF(O98="zákl. přenesená",K98,0)</f>
        <v>0</v>
      </c>
      <c r="BH98" s="189">
        <f>IF(O98="sníž. přenesená",K98,0)</f>
        <v>0</v>
      </c>
      <c r="BI98" s="189">
        <f>IF(O98="nulová",K98,0)</f>
        <v>0</v>
      </c>
      <c r="BJ98" s="18" t="s">
        <v>82</v>
      </c>
      <c r="BK98" s="189">
        <f>ROUND(P98*H98,2)</f>
        <v>0</v>
      </c>
      <c r="BL98" s="18" t="s">
        <v>148</v>
      </c>
      <c r="BM98" s="188" t="s">
        <v>336</v>
      </c>
    </row>
    <row r="99" spans="1:65" s="2" customFormat="1" ht="11.25">
      <c r="A99" s="35"/>
      <c r="B99" s="36"/>
      <c r="C99" s="37"/>
      <c r="D99" s="190" t="s">
        <v>150</v>
      </c>
      <c r="E99" s="37"/>
      <c r="F99" s="191" t="s">
        <v>337</v>
      </c>
      <c r="G99" s="37"/>
      <c r="H99" s="37"/>
      <c r="I99" s="192"/>
      <c r="J99" s="192"/>
      <c r="K99" s="37"/>
      <c r="L99" s="37"/>
      <c r="M99" s="40"/>
      <c r="N99" s="193"/>
      <c r="O99" s="194"/>
      <c r="P99" s="65"/>
      <c r="Q99" s="65"/>
      <c r="R99" s="65"/>
      <c r="S99" s="65"/>
      <c r="T99" s="65"/>
      <c r="U99" s="65"/>
      <c r="V99" s="65"/>
      <c r="W99" s="65"/>
      <c r="X99" s="65"/>
      <c r="Y99" s="66"/>
      <c r="Z99" s="35"/>
      <c r="AA99" s="35"/>
      <c r="AB99" s="35"/>
      <c r="AC99" s="35"/>
      <c r="AD99" s="35"/>
      <c r="AE99" s="35"/>
      <c r="AT99" s="18" t="s">
        <v>150</v>
      </c>
      <c r="AU99" s="18" t="s">
        <v>84</v>
      </c>
    </row>
    <row r="100" spans="1:65" s="13" customFormat="1" ht="11.25">
      <c r="B100" s="195"/>
      <c r="C100" s="196"/>
      <c r="D100" s="197" t="s">
        <v>152</v>
      </c>
      <c r="E100" s="198" t="s">
        <v>20</v>
      </c>
      <c r="F100" s="199" t="s">
        <v>338</v>
      </c>
      <c r="G100" s="196"/>
      <c r="H100" s="198" t="s">
        <v>20</v>
      </c>
      <c r="I100" s="200"/>
      <c r="J100" s="200"/>
      <c r="K100" s="196"/>
      <c r="L100" s="196"/>
      <c r="M100" s="201"/>
      <c r="N100" s="202"/>
      <c r="O100" s="203"/>
      <c r="P100" s="203"/>
      <c r="Q100" s="203"/>
      <c r="R100" s="203"/>
      <c r="S100" s="203"/>
      <c r="T100" s="203"/>
      <c r="U100" s="203"/>
      <c r="V100" s="203"/>
      <c r="W100" s="203"/>
      <c r="X100" s="203"/>
      <c r="Y100" s="204"/>
      <c r="AT100" s="205" t="s">
        <v>152</v>
      </c>
      <c r="AU100" s="205" t="s">
        <v>84</v>
      </c>
      <c r="AV100" s="13" t="s">
        <v>82</v>
      </c>
      <c r="AW100" s="13" t="s">
        <v>5</v>
      </c>
      <c r="AX100" s="13" t="s">
        <v>74</v>
      </c>
      <c r="AY100" s="205" t="s">
        <v>139</v>
      </c>
    </row>
    <row r="101" spans="1:65" s="13" customFormat="1" ht="11.25">
      <c r="B101" s="195"/>
      <c r="C101" s="196"/>
      <c r="D101" s="197" t="s">
        <v>152</v>
      </c>
      <c r="E101" s="198" t="s">
        <v>20</v>
      </c>
      <c r="F101" s="199" t="s">
        <v>326</v>
      </c>
      <c r="G101" s="196"/>
      <c r="H101" s="198" t="s">
        <v>20</v>
      </c>
      <c r="I101" s="200"/>
      <c r="J101" s="200"/>
      <c r="K101" s="196"/>
      <c r="L101" s="196"/>
      <c r="M101" s="201"/>
      <c r="N101" s="202"/>
      <c r="O101" s="203"/>
      <c r="P101" s="203"/>
      <c r="Q101" s="203"/>
      <c r="R101" s="203"/>
      <c r="S101" s="203"/>
      <c r="T101" s="203"/>
      <c r="U101" s="203"/>
      <c r="V101" s="203"/>
      <c r="W101" s="203"/>
      <c r="X101" s="203"/>
      <c r="Y101" s="204"/>
      <c r="AT101" s="205" t="s">
        <v>152</v>
      </c>
      <c r="AU101" s="205" t="s">
        <v>84</v>
      </c>
      <c r="AV101" s="13" t="s">
        <v>82</v>
      </c>
      <c r="AW101" s="13" t="s">
        <v>5</v>
      </c>
      <c r="AX101" s="13" t="s">
        <v>74</v>
      </c>
      <c r="AY101" s="205" t="s">
        <v>139</v>
      </c>
    </row>
    <row r="102" spans="1:65" s="14" customFormat="1" ht="11.25">
      <c r="B102" s="206"/>
      <c r="C102" s="207"/>
      <c r="D102" s="197" t="s">
        <v>152</v>
      </c>
      <c r="E102" s="208" t="s">
        <v>20</v>
      </c>
      <c r="F102" s="209" t="s">
        <v>327</v>
      </c>
      <c r="G102" s="207"/>
      <c r="H102" s="210">
        <v>210</v>
      </c>
      <c r="I102" s="211"/>
      <c r="J102" s="211"/>
      <c r="K102" s="207"/>
      <c r="L102" s="207"/>
      <c r="M102" s="212"/>
      <c r="N102" s="213"/>
      <c r="O102" s="214"/>
      <c r="P102" s="214"/>
      <c r="Q102" s="214"/>
      <c r="R102" s="214"/>
      <c r="S102" s="214"/>
      <c r="T102" s="214"/>
      <c r="U102" s="214"/>
      <c r="V102" s="214"/>
      <c r="W102" s="214"/>
      <c r="X102" s="214"/>
      <c r="Y102" s="215"/>
      <c r="AT102" s="216" t="s">
        <v>152</v>
      </c>
      <c r="AU102" s="216" t="s">
        <v>84</v>
      </c>
      <c r="AV102" s="14" t="s">
        <v>84</v>
      </c>
      <c r="AW102" s="14" t="s">
        <v>5</v>
      </c>
      <c r="AX102" s="14" t="s">
        <v>82</v>
      </c>
      <c r="AY102" s="216" t="s">
        <v>139</v>
      </c>
    </row>
    <row r="103" spans="1:65" s="12" customFormat="1" ht="22.9" customHeight="1">
      <c r="B103" s="159"/>
      <c r="C103" s="160"/>
      <c r="D103" s="161" t="s">
        <v>73</v>
      </c>
      <c r="E103" s="174" t="s">
        <v>174</v>
      </c>
      <c r="F103" s="174" t="s">
        <v>221</v>
      </c>
      <c r="G103" s="160"/>
      <c r="H103" s="160"/>
      <c r="I103" s="163"/>
      <c r="J103" s="163"/>
      <c r="K103" s="175">
        <f>BK103</f>
        <v>0</v>
      </c>
      <c r="L103" s="160"/>
      <c r="M103" s="165"/>
      <c r="N103" s="166"/>
      <c r="O103" s="167"/>
      <c r="P103" s="167"/>
      <c r="Q103" s="168">
        <f>SUM(Q104:Q118)</f>
        <v>0</v>
      </c>
      <c r="R103" s="168">
        <f>SUM(R104:R118)</f>
        <v>0</v>
      </c>
      <c r="S103" s="167"/>
      <c r="T103" s="169">
        <f>SUM(T104:T118)</f>
        <v>0</v>
      </c>
      <c r="U103" s="167"/>
      <c r="V103" s="169">
        <f>SUM(V104:V118)</f>
        <v>0</v>
      </c>
      <c r="W103" s="167"/>
      <c r="X103" s="169">
        <f>SUM(X104:X118)</f>
        <v>0</v>
      </c>
      <c r="Y103" s="170"/>
      <c r="AR103" s="171" t="s">
        <v>82</v>
      </c>
      <c r="AT103" s="172" t="s">
        <v>73</v>
      </c>
      <c r="AU103" s="172" t="s">
        <v>82</v>
      </c>
      <c r="AY103" s="171" t="s">
        <v>139</v>
      </c>
      <c r="BK103" s="173">
        <f>SUM(BK104:BK118)</f>
        <v>0</v>
      </c>
    </row>
    <row r="104" spans="1:65" s="2" customFormat="1" ht="24">
      <c r="A104" s="35"/>
      <c r="B104" s="36"/>
      <c r="C104" s="176" t="s">
        <v>148</v>
      </c>
      <c r="D104" s="176" t="s">
        <v>143</v>
      </c>
      <c r="E104" s="177" t="s">
        <v>339</v>
      </c>
      <c r="F104" s="178" t="s">
        <v>340</v>
      </c>
      <c r="G104" s="179" t="s">
        <v>146</v>
      </c>
      <c r="H104" s="180">
        <v>210</v>
      </c>
      <c r="I104" s="181"/>
      <c r="J104" s="181"/>
      <c r="K104" s="182">
        <f>ROUND(P104*H104,2)</f>
        <v>0</v>
      </c>
      <c r="L104" s="178" t="s">
        <v>341</v>
      </c>
      <c r="M104" s="40"/>
      <c r="N104" s="183" t="s">
        <v>20</v>
      </c>
      <c r="O104" s="184" t="s">
        <v>43</v>
      </c>
      <c r="P104" s="185">
        <f>I104+J104</f>
        <v>0</v>
      </c>
      <c r="Q104" s="185">
        <f>ROUND(I104*H104,2)</f>
        <v>0</v>
      </c>
      <c r="R104" s="185">
        <f>ROUND(J104*H104,2)</f>
        <v>0</v>
      </c>
      <c r="S104" s="65"/>
      <c r="T104" s="186">
        <f>S104*H104</f>
        <v>0</v>
      </c>
      <c r="U104" s="186">
        <v>0</v>
      </c>
      <c r="V104" s="186">
        <f>U104*H104</f>
        <v>0</v>
      </c>
      <c r="W104" s="186">
        <v>0</v>
      </c>
      <c r="X104" s="186">
        <f>W104*H104</f>
        <v>0</v>
      </c>
      <c r="Y104" s="187" t="s">
        <v>20</v>
      </c>
      <c r="Z104" s="35"/>
      <c r="AA104" s="35"/>
      <c r="AB104" s="35"/>
      <c r="AC104" s="35"/>
      <c r="AD104" s="35"/>
      <c r="AE104" s="35"/>
      <c r="AR104" s="188" t="s">
        <v>148</v>
      </c>
      <c r="AT104" s="188" t="s">
        <v>143</v>
      </c>
      <c r="AU104" s="188" t="s">
        <v>84</v>
      </c>
      <c r="AY104" s="18" t="s">
        <v>139</v>
      </c>
      <c r="BE104" s="189">
        <f>IF(O104="základní",K104,0)</f>
        <v>0</v>
      </c>
      <c r="BF104" s="189">
        <f>IF(O104="snížená",K104,0)</f>
        <v>0</v>
      </c>
      <c r="BG104" s="189">
        <f>IF(O104="zákl. přenesená",K104,0)</f>
        <v>0</v>
      </c>
      <c r="BH104" s="189">
        <f>IF(O104="sníž. přenesená",K104,0)</f>
        <v>0</v>
      </c>
      <c r="BI104" s="189">
        <f>IF(O104="nulová",K104,0)</f>
        <v>0</v>
      </c>
      <c r="BJ104" s="18" t="s">
        <v>82</v>
      </c>
      <c r="BK104" s="189">
        <f>ROUND(P104*H104,2)</f>
        <v>0</v>
      </c>
      <c r="BL104" s="18" t="s">
        <v>148</v>
      </c>
      <c r="BM104" s="188" t="s">
        <v>342</v>
      </c>
    </row>
    <row r="105" spans="1:65" s="2" customFormat="1" ht="11.25">
      <c r="A105" s="35"/>
      <c r="B105" s="36"/>
      <c r="C105" s="37"/>
      <c r="D105" s="190" t="s">
        <v>150</v>
      </c>
      <c r="E105" s="37"/>
      <c r="F105" s="191" t="s">
        <v>343</v>
      </c>
      <c r="G105" s="37"/>
      <c r="H105" s="37"/>
      <c r="I105" s="192"/>
      <c r="J105" s="192"/>
      <c r="K105" s="37"/>
      <c r="L105" s="37"/>
      <c r="M105" s="40"/>
      <c r="N105" s="193"/>
      <c r="O105" s="194"/>
      <c r="P105" s="65"/>
      <c r="Q105" s="65"/>
      <c r="R105" s="65"/>
      <c r="S105" s="65"/>
      <c r="T105" s="65"/>
      <c r="U105" s="65"/>
      <c r="V105" s="65"/>
      <c r="W105" s="65"/>
      <c r="X105" s="65"/>
      <c r="Y105" s="66"/>
      <c r="Z105" s="35"/>
      <c r="AA105" s="35"/>
      <c r="AB105" s="35"/>
      <c r="AC105" s="35"/>
      <c r="AD105" s="35"/>
      <c r="AE105" s="35"/>
      <c r="AT105" s="18" t="s">
        <v>150</v>
      </c>
      <c r="AU105" s="18" t="s">
        <v>84</v>
      </c>
    </row>
    <row r="106" spans="1:65" s="13" customFormat="1" ht="11.25">
      <c r="B106" s="195"/>
      <c r="C106" s="196"/>
      <c r="D106" s="197" t="s">
        <v>152</v>
      </c>
      <c r="E106" s="198" t="s">
        <v>20</v>
      </c>
      <c r="F106" s="199" t="s">
        <v>344</v>
      </c>
      <c r="G106" s="196"/>
      <c r="H106" s="198" t="s">
        <v>20</v>
      </c>
      <c r="I106" s="200"/>
      <c r="J106" s="200"/>
      <c r="K106" s="196"/>
      <c r="L106" s="196"/>
      <c r="M106" s="201"/>
      <c r="N106" s="202"/>
      <c r="O106" s="203"/>
      <c r="P106" s="203"/>
      <c r="Q106" s="203"/>
      <c r="R106" s="203"/>
      <c r="S106" s="203"/>
      <c r="T106" s="203"/>
      <c r="U106" s="203"/>
      <c r="V106" s="203"/>
      <c r="W106" s="203"/>
      <c r="X106" s="203"/>
      <c r="Y106" s="204"/>
      <c r="AT106" s="205" t="s">
        <v>152</v>
      </c>
      <c r="AU106" s="205" t="s">
        <v>84</v>
      </c>
      <c r="AV106" s="13" t="s">
        <v>82</v>
      </c>
      <c r="AW106" s="13" t="s">
        <v>5</v>
      </c>
      <c r="AX106" s="13" t="s">
        <v>74</v>
      </c>
      <c r="AY106" s="205" t="s">
        <v>139</v>
      </c>
    </row>
    <row r="107" spans="1:65" s="13" customFormat="1" ht="11.25">
      <c r="B107" s="195"/>
      <c r="C107" s="196"/>
      <c r="D107" s="197" t="s">
        <v>152</v>
      </c>
      <c r="E107" s="198" t="s">
        <v>20</v>
      </c>
      <c r="F107" s="199" t="s">
        <v>326</v>
      </c>
      <c r="G107" s="196"/>
      <c r="H107" s="198" t="s">
        <v>20</v>
      </c>
      <c r="I107" s="200"/>
      <c r="J107" s="200"/>
      <c r="K107" s="196"/>
      <c r="L107" s="196"/>
      <c r="M107" s="201"/>
      <c r="N107" s="202"/>
      <c r="O107" s="203"/>
      <c r="P107" s="203"/>
      <c r="Q107" s="203"/>
      <c r="R107" s="203"/>
      <c r="S107" s="203"/>
      <c r="T107" s="203"/>
      <c r="U107" s="203"/>
      <c r="V107" s="203"/>
      <c r="W107" s="203"/>
      <c r="X107" s="203"/>
      <c r="Y107" s="204"/>
      <c r="AT107" s="205" t="s">
        <v>152</v>
      </c>
      <c r="AU107" s="205" t="s">
        <v>84</v>
      </c>
      <c r="AV107" s="13" t="s">
        <v>82</v>
      </c>
      <c r="AW107" s="13" t="s">
        <v>5</v>
      </c>
      <c r="AX107" s="13" t="s">
        <v>74</v>
      </c>
      <c r="AY107" s="205" t="s">
        <v>139</v>
      </c>
    </row>
    <row r="108" spans="1:65" s="14" customFormat="1" ht="11.25">
      <c r="B108" s="206"/>
      <c r="C108" s="207"/>
      <c r="D108" s="197" t="s">
        <v>152</v>
      </c>
      <c r="E108" s="208" t="s">
        <v>20</v>
      </c>
      <c r="F108" s="209" t="s">
        <v>327</v>
      </c>
      <c r="G108" s="207"/>
      <c r="H108" s="210">
        <v>210</v>
      </c>
      <c r="I108" s="211"/>
      <c r="J108" s="211"/>
      <c r="K108" s="207"/>
      <c r="L108" s="207"/>
      <c r="M108" s="212"/>
      <c r="N108" s="213"/>
      <c r="O108" s="214"/>
      <c r="P108" s="214"/>
      <c r="Q108" s="214"/>
      <c r="R108" s="214"/>
      <c r="S108" s="214"/>
      <c r="T108" s="214"/>
      <c r="U108" s="214"/>
      <c r="V108" s="214"/>
      <c r="W108" s="214"/>
      <c r="X108" s="214"/>
      <c r="Y108" s="215"/>
      <c r="AT108" s="216" t="s">
        <v>152</v>
      </c>
      <c r="AU108" s="216" t="s">
        <v>84</v>
      </c>
      <c r="AV108" s="14" t="s">
        <v>84</v>
      </c>
      <c r="AW108" s="14" t="s">
        <v>5</v>
      </c>
      <c r="AX108" s="14" t="s">
        <v>82</v>
      </c>
      <c r="AY108" s="216" t="s">
        <v>139</v>
      </c>
    </row>
    <row r="109" spans="1:65" s="2" customFormat="1" ht="24.2" customHeight="1">
      <c r="A109" s="35"/>
      <c r="B109" s="36"/>
      <c r="C109" s="176" t="s">
        <v>174</v>
      </c>
      <c r="D109" s="176" t="s">
        <v>143</v>
      </c>
      <c r="E109" s="177" t="s">
        <v>345</v>
      </c>
      <c r="F109" s="178" t="s">
        <v>346</v>
      </c>
      <c r="G109" s="179" t="s">
        <v>146</v>
      </c>
      <c r="H109" s="180">
        <v>210</v>
      </c>
      <c r="I109" s="181"/>
      <c r="J109" s="181"/>
      <c r="K109" s="182">
        <f>ROUND(P109*H109,2)</f>
        <v>0</v>
      </c>
      <c r="L109" s="178" t="s">
        <v>147</v>
      </c>
      <c r="M109" s="40"/>
      <c r="N109" s="183" t="s">
        <v>20</v>
      </c>
      <c r="O109" s="184" t="s">
        <v>43</v>
      </c>
      <c r="P109" s="185">
        <f>I109+J109</f>
        <v>0</v>
      </c>
      <c r="Q109" s="185">
        <f>ROUND(I109*H109,2)</f>
        <v>0</v>
      </c>
      <c r="R109" s="185">
        <f>ROUND(J109*H109,2)</f>
        <v>0</v>
      </c>
      <c r="S109" s="65"/>
      <c r="T109" s="186">
        <f>S109*H109</f>
        <v>0</v>
      </c>
      <c r="U109" s="186">
        <v>0</v>
      </c>
      <c r="V109" s="186">
        <f>U109*H109</f>
        <v>0</v>
      </c>
      <c r="W109" s="186">
        <v>0</v>
      </c>
      <c r="X109" s="186">
        <f>W109*H109</f>
        <v>0</v>
      </c>
      <c r="Y109" s="187" t="s">
        <v>20</v>
      </c>
      <c r="Z109" s="35"/>
      <c r="AA109" s="35"/>
      <c r="AB109" s="35"/>
      <c r="AC109" s="35"/>
      <c r="AD109" s="35"/>
      <c r="AE109" s="35"/>
      <c r="AR109" s="188" t="s">
        <v>148</v>
      </c>
      <c r="AT109" s="188" t="s">
        <v>143</v>
      </c>
      <c r="AU109" s="188" t="s">
        <v>84</v>
      </c>
      <c r="AY109" s="18" t="s">
        <v>139</v>
      </c>
      <c r="BE109" s="189">
        <f>IF(O109="základní",K109,0)</f>
        <v>0</v>
      </c>
      <c r="BF109" s="189">
        <f>IF(O109="snížená",K109,0)</f>
        <v>0</v>
      </c>
      <c r="BG109" s="189">
        <f>IF(O109="zákl. přenesená",K109,0)</f>
        <v>0</v>
      </c>
      <c r="BH109" s="189">
        <f>IF(O109="sníž. přenesená",K109,0)</f>
        <v>0</v>
      </c>
      <c r="BI109" s="189">
        <f>IF(O109="nulová",K109,0)</f>
        <v>0</v>
      </c>
      <c r="BJ109" s="18" t="s">
        <v>82</v>
      </c>
      <c r="BK109" s="189">
        <f>ROUND(P109*H109,2)</f>
        <v>0</v>
      </c>
      <c r="BL109" s="18" t="s">
        <v>148</v>
      </c>
      <c r="BM109" s="188" t="s">
        <v>347</v>
      </c>
    </row>
    <row r="110" spans="1:65" s="2" customFormat="1" ht="11.25">
      <c r="A110" s="35"/>
      <c r="B110" s="36"/>
      <c r="C110" s="37"/>
      <c r="D110" s="190" t="s">
        <v>150</v>
      </c>
      <c r="E110" s="37"/>
      <c r="F110" s="191" t="s">
        <v>348</v>
      </c>
      <c r="G110" s="37"/>
      <c r="H110" s="37"/>
      <c r="I110" s="192"/>
      <c r="J110" s="192"/>
      <c r="K110" s="37"/>
      <c r="L110" s="37"/>
      <c r="M110" s="40"/>
      <c r="N110" s="193"/>
      <c r="O110" s="194"/>
      <c r="P110" s="65"/>
      <c r="Q110" s="65"/>
      <c r="R110" s="65"/>
      <c r="S110" s="65"/>
      <c r="T110" s="65"/>
      <c r="U110" s="65"/>
      <c r="V110" s="65"/>
      <c r="W110" s="65"/>
      <c r="X110" s="65"/>
      <c r="Y110" s="66"/>
      <c r="Z110" s="35"/>
      <c r="AA110" s="35"/>
      <c r="AB110" s="35"/>
      <c r="AC110" s="35"/>
      <c r="AD110" s="35"/>
      <c r="AE110" s="35"/>
      <c r="AT110" s="18" t="s">
        <v>150</v>
      </c>
      <c r="AU110" s="18" t="s">
        <v>84</v>
      </c>
    </row>
    <row r="111" spans="1:65" s="13" customFormat="1" ht="11.25">
      <c r="B111" s="195"/>
      <c r="C111" s="196"/>
      <c r="D111" s="197" t="s">
        <v>152</v>
      </c>
      <c r="E111" s="198" t="s">
        <v>20</v>
      </c>
      <c r="F111" s="199" t="s">
        <v>344</v>
      </c>
      <c r="G111" s="196"/>
      <c r="H111" s="198" t="s">
        <v>20</v>
      </c>
      <c r="I111" s="200"/>
      <c r="J111" s="200"/>
      <c r="K111" s="196"/>
      <c r="L111" s="196"/>
      <c r="M111" s="201"/>
      <c r="N111" s="202"/>
      <c r="O111" s="203"/>
      <c r="P111" s="203"/>
      <c r="Q111" s="203"/>
      <c r="R111" s="203"/>
      <c r="S111" s="203"/>
      <c r="T111" s="203"/>
      <c r="U111" s="203"/>
      <c r="V111" s="203"/>
      <c r="W111" s="203"/>
      <c r="X111" s="203"/>
      <c r="Y111" s="204"/>
      <c r="AT111" s="205" t="s">
        <v>152</v>
      </c>
      <c r="AU111" s="205" t="s">
        <v>84</v>
      </c>
      <c r="AV111" s="13" t="s">
        <v>82</v>
      </c>
      <c r="AW111" s="13" t="s">
        <v>5</v>
      </c>
      <c r="AX111" s="13" t="s">
        <v>74</v>
      </c>
      <c r="AY111" s="205" t="s">
        <v>139</v>
      </c>
    </row>
    <row r="112" spans="1:65" s="13" customFormat="1" ht="11.25">
      <c r="B112" s="195"/>
      <c r="C112" s="196"/>
      <c r="D112" s="197" t="s">
        <v>152</v>
      </c>
      <c r="E112" s="198" t="s">
        <v>20</v>
      </c>
      <c r="F112" s="199" t="s">
        <v>326</v>
      </c>
      <c r="G112" s="196"/>
      <c r="H112" s="198" t="s">
        <v>20</v>
      </c>
      <c r="I112" s="200"/>
      <c r="J112" s="200"/>
      <c r="K112" s="196"/>
      <c r="L112" s="196"/>
      <c r="M112" s="201"/>
      <c r="N112" s="202"/>
      <c r="O112" s="203"/>
      <c r="P112" s="203"/>
      <c r="Q112" s="203"/>
      <c r="R112" s="203"/>
      <c r="S112" s="203"/>
      <c r="T112" s="203"/>
      <c r="U112" s="203"/>
      <c r="V112" s="203"/>
      <c r="W112" s="203"/>
      <c r="X112" s="203"/>
      <c r="Y112" s="204"/>
      <c r="AT112" s="205" t="s">
        <v>152</v>
      </c>
      <c r="AU112" s="205" t="s">
        <v>84</v>
      </c>
      <c r="AV112" s="13" t="s">
        <v>82</v>
      </c>
      <c r="AW112" s="13" t="s">
        <v>5</v>
      </c>
      <c r="AX112" s="13" t="s">
        <v>74</v>
      </c>
      <c r="AY112" s="205" t="s">
        <v>139</v>
      </c>
    </row>
    <row r="113" spans="1:65" s="14" customFormat="1" ht="11.25">
      <c r="B113" s="206"/>
      <c r="C113" s="207"/>
      <c r="D113" s="197" t="s">
        <v>152</v>
      </c>
      <c r="E113" s="208" t="s">
        <v>20</v>
      </c>
      <c r="F113" s="209" t="s">
        <v>327</v>
      </c>
      <c r="G113" s="207"/>
      <c r="H113" s="210">
        <v>210</v>
      </c>
      <c r="I113" s="211"/>
      <c r="J113" s="211"/>
      <c r="K113" s="207"/>
      <c r="L113" s="207"/>
      <c r="M113" s="212"/>
      <c r="N113" s="213"/>
      <c r="O113" s="214"/>
      <c r="P113" s="214"/>
      <c r="Q113" s="214"/>
      <c r="R113" s="214"/>
      <c r="S113" s="214"/>
      <c r="T113" s="214"/>
      <c r="U113" s="214"/>
      <c r="V113" s="214"/>
      <c r="W113" s="214"/>
      <c r="X113" s="214"/>
      <c r="Y113" s="215"/>
      <c r="AT113" s="216" t="s">
        <v>152</v>
      </c>
      <c r="AU113" s="216" t="s">
        <v>84</v>
      </c>
      <c r="AV113" s="14" t="s">
        <v>84</v>
      </c>
      <c r="AW113" s="14" t="s">
        <v>5</v>
      </c>
      <c r="AX113" s="14" t="s">
        <v>82</v>
      </c>
      <c r="AY113" s="216" t="s">
        <v>139</v>
      </c>
    </row>
    <row r="114" spans="1:65" s="2" customFormat="1" ht="24.2" customHeight="1">
      <c r="A114" s="35"/>
      <c r="B114" s="36"/>
      <c r="C114" s="176" t="s">
        <v>164</v>
      </c>
      <c r="D114" s="176" t="s">
        <v>143</v>
      </c>
      <c r="E114" s="177" t="s">
        <v>349</v>
      </c>
      <c r="F114" s="178" t="s">
        <v>350</v>
      </c>
      <c r="G114" s="179" t="s">
        <v>146</v>
      </c>
      <c r="H114" s="180">
        <v>210</v>
      </c>
      <c r="I114" s="181"/>
      <c r="J114" s="181"/>
      <c r="K114" s="182">
        <f>ROUND(P114*H114,2)</f>
        <v>0</v>
      </c>
      <c r="L114" s="178" t="s">
        <v>147</v>
      </c>
      <c r="M114" s="40"/>
      <c r="N114" s="183" t="s">
        <v>20</v>
      </c>
      <c r="O114" s="184" t="s">
        <v>43</v>
      </c>
      <c r="P114" s="185">
        <f>I114+J114</f>
        <v>0</v>
      </c>
      <c r="Q114" s="185">
        <f>ROUND(I114*H114,2)</f>
        <v>0</v>
      </c>
      <c r="R114" s="185">
        <f>ROUND(J114*H114,2)</f>
        <v>0</v>
      </c>
      <c r="S114" s="65"/>
      <c r="T114" s="186">
        <f>S114*H114</f>
        <v>0</v>
      </c>
      <c r="U114" s="186">
        <v>0</v>
      </c>
      <c r="V114" s="186">
        <f>U114*H114</f>
        <v>0</v>
      </c>
      <c r="W114" s="186">
        <v>0</v>
      </c>
      <c r="X114" s="186">
        <f>W114*H114</f>
        <v>0</v>
      </c>
      <c r="Y114" s="187" t="s">
        <v>20</v>
      </c>
      <c r="Z114" s="35"/>
      <c r="AA114" s="35"/>
      <c r="AB114" s="35"/>
      <c r="AC114" s="35"/>
      <c r="AD114" s="35"/>
      <c r="AE114" s="35"/>
      <c r="AR114" s="188" t="s">
        <v>148</v>
      </c>
      <c r="AT114" s="188" t="s">
        <v>143</v>
      </c>
      <c r="AU114" s="188" t="s">
        <v>84</v>
      </c>
      <c r="AY114" s="18" t="s">
        <v>139</v>
      </c>
      <c r="BE114" s="189">
        <f>IF(O114="základní",K114,0)</f>
        <v>0</v>
      </c>
      <c r="BF114" s="189">
        <f>IF(O114="snížená",K114,0)</f>
        <v>0</v>
      </c>
      <c r="BG114" s="189">
        <f>IF(O114="zákl. přenesená",K114,0)</f>
        <v>0</v>
      </c>
      <c r="BH114" s="189">
        <f>IF(O114="sníž. přenesená",K114,0)</f>
        <v>0</v>
      </c>
      <c r="BI114" s="189">
        <f>IF(O114="nulová",K114,0)</f>
        <v>0</v>
      </c>
      <c r="BJ114" s="18" t="s">
        <v>82</v>
      </c>
      <c r="BK114" s="189">
        <f>ROUND(P114*H114,2)</f>
        <v>0</v>
      </c>
      <c r="BL114" s="18" t="s">
        <v>148</v>
      </c>
      <c r="BM114" s="188" t="s">
        <v>351</v>
      </c>
    </row>
    <row r="115" spans="1:65" s="2" customFormat="1" ht="11.25">
      <c r="A115" s="35"/>
      <c r="B115" s="36"/>
      <c r="C115" s="37"/>
      <c r="D115" s="190" t="s">
        <v>150</v>
      </c>
      <c r="E115" s="37"/>
      <c r="F115" s="191" t="s">
        <v>352</v>
      </c>
      <c r="G115" s="37"/>
      <c r="H115" s="37"/>
      <c r="I115" s="192"/>
      <c r="J115" s="192"/>
      <c r="K115" s="37"/>
      <c r="L115" s="37"/>
      <c r="M115" s="40"/>
      <c r="N115" s="193"/>
      <c r="O115" s="194"/>
      <c r="P115" s="65"/>
      <c r="Q115" s="65"/>
      <c r="R115" s="65"/>
      <c r="S115" s="65"/>
      <c r="T115" s="65"/>
      <c r="U115" s="65"/>
      <c r="V115" s="65"/>
      <c r="W115" s="65"/>
      <c r="X115" s="65"/>
      <c r="Y115" s="66"/>
      <c r="Z115" s="35"/>
      <c r="AA115" s="35"/>
      <c r="AB115" s="35"/>
      <c r="AC115" s="35"/>
      <c r="AD115" s="35"/>
      <c r="AE115" s="35"/>
      <c r="AT115" s="18" t="s">
        <v>150</v>
      </c>
      <c r="AU115" s="18" t="s">
        <v>84</v>
      </c>
    </row>
    <row r="116" spans="1:65" s="13" customFormat="1" ht="11.25">
      <c r="B116" s="195"/>
      <c r="C116" s="196"/>
      <c r="D116" s="197" t="s">
        <v>152</v>
      </c>
      <c r="E116" s="198" t="s">
        <v>20</v>
      </c>
      <c r="F116" s="199" t="s">
        <v>353</v>
      </c>
      <c r="G116" s="196"/>
      <c r="H116" s="198" t="s">
        <v>20</v>
      </c>
      <c r="I116" s="200"/>
      <c r="J116" s="200"/>
      <c r="K116" s="196"/>
      <c r="L116" s="196"/>
      <c r="M116" s="201"/>
      <c r="N116" s="202"/>
      <c r="O116" s="203"/>
      <c r="P116" s="203"/>
      <c r="Q116" s="203"/>
      <c r="R116" s="203"/>
      <c r="S116" s="203"/>
      <c r="T116" s="203"/>
      <c r="U116" s="203"/>
      <c r="V116" s="203"/>
      <c r="W116" s="203"/>
      <c r="X116" s="203"/>
      <c r="Y116" s="204"/>
      <c r="AT116" s="205" t="s">
        <v>152</v>
      </c>
      <c r="AU116" s="205" t="s">
        <v>84</v>
      </c>
      <c r="AV116" s="13" t="s">
        <v>82</v>
      </c>
      <c r="AW116" s="13" t="s">
        <v>5</v>
      </c>
      <c r="AX116" s="13" t="s">
        <v>74</v>
      </c>
      <c r="AY116" s="205" t="s">
        <v>139</v>
      </c>
    </row>
    <row r="117" spans="1:65" s="13" customFormat="1" ht="11.25">
      <c r="B117" s="195"/>
      <c r="C117" s="196"/>
      <c r="D117" s="197" t="s">
        <v>152</v>
      </c>
      <c r="E117" s="198" t="s">
        <v>20</v>
      </c>
      <c r="F117" s="199" t="s">
        <v>326</v>
      </c>
      <c r="G117" s="196"/>
      <c r="H117" s="198" t="s">
        <v>20</v>
      </c>
      <c r="I117" s="200"/>
      <c r="J117" s="200"/>
      <c r="K117" s="196"/>
      <c r="L117" s="196"/>
      <c r="M117" s="201"/>
      <c r="N117" s="202"/>
      <c r="O117" s="203"/>
      <c r="P117" s="203"/>
      <c r="Q117" s="203"/>
      <c r="R117" s="203"/>
      <c r="S117" s="203"/>
      <c r="T117" s="203"/>
      <c r="U117" s="203"/>
      <c r="V117" s="203"/>
      <c r="W117" s="203"/>
      <c r="X117" s="203"/>
      <c r="Y117" s="204"/>
      <c r="AT117" s="205" t="s">
        <v>152</v>
      </c>
      <c r="AU117" s="205" t="s">
        <v>84</v>
      </c>
      <c r="AV117" s="13" t="s">
        <v>82</v>
      </c>
      <c r="AW117" s="13" t="s">
        <v>5</v>
      </c>
      <c r="AX117" s="13" t="s">
        <v>74</v>
      </c>
      <c r="AY117" s="205" t="s">
        <v>139</v>
      </c>
    </row>
    <row r="118" spans="1:65" s="14" customFormat="1" ht="11.25">
      <c r="B118" s="206"/>
      <c r="C118" s="207"/>
      <c r="D118" s="197" t="s">
        <v>152</v>
      </c>
      <c r="E118" s="208" t="s">
        <v>20</v>
      </c>
      <c r="F118" s="209" t="s">
        <v>327</v>
      </c>
      <c r="G118" s="207"/>
      <c r="H118" s="210">
        <v>210</v>
      </c>
      <c r="I118" s="211"/>
      <c r="J118" s="211"/>
      <c r="K118" s="207"/>
      <c r="L118" s="207"/>
      <c r="M118" s="212"/>
      <c r="N118" s="213"/>
      <c r="O118" s="214"/>
      <c r="P118" s="214"/>
      <c r="Q118" s="214"/>
      <c r="R118" s="214"/>
      <c r="S118" s="214"/>
      <c r="T118" s="214"/>
      <c r="U118" s="214"/>
      <c r="V118" s="214"/>
      <c r="W118" s="214"/>
      <c r="X118" s="214"/>
      <c r="Y118" s="215"/>
      <c r="AT118" s="216" t="s">
        <v>152</v>
      </c>
      <c r="AU118" s="216" t="s">
        <v>84</v>
      </c>
      <c r="AV118" s="14" t="s">
        <v>84</v>
      </c>
      <c r="AW118" s="14" t="s">
        <v>5</v>
      </c>
      <c r="AX118" s="14" t="s">
        <v>82</v>
      </c>
      <c r="AY118" s="216" t="s">
        <v>139</v>
      </c>
    </row>
    <row r="119" spans="1:65" s="12" customFormat="1" ht="22.9" customHeight="1">
      <c r="B119" s="159"/>
      <c r="C119" s="160"/>
      <c r="D119" s="161" t="s">
        <v>73</v>
      </c>
      <c r="E119" s="174" t="s">
        <v>354</v>
      </c>
      <c r="F119" s="174" t="s">
        <v>355</v>
      </c>
      <c r="G119" s="160"/>
      <c r="H119" s="160"/>
      <c r="I119" s="163"/>
      <c r="J119" s="163"/>
      <c r="K119" s="175">
        <f>BK119</f>
        <v>0</v>
      </c>
      <c r="L119" s="160"/>
      <c r="M119" s="165"/>
      <c r="N119" s="166"/>
      <c r="O119" s="167"/>
      <c r="P119" s="167"/>
      <c r="Q119" s="168">
        <f>SUM(Q120:Q134)</f>
        <v>0</v>
      </c>
      <c r="R119" s="168">
        <f>SUM(R120:R134)</f>
        <v>0</v>
      </c>
      <c r="S119" s="167"/>
      <c r="T119" s="169">
        <f>SUM(T120:T134)</f>
        <v>0</v>
      </c>
      <c r="U119" s="167"/>
      <c r="V119" s="169">
        <f>SUM(V120:V134)</f>
        <v>0</v>
      </c>
      <c r="W119" s="167"/>
      <c r="X119" s="169">
        <f>SUM(X120:X134)</f>
        <v>0</v>
      </c>
      <c r="Y119" s="170"/>
      <c r="AR119" s="171" t="s">
        <v>82</v>
      </c>
      <c r="AT119" s="172" t="s">
        <v>73</v>
      </c>
      <c r="AU119" s="172" t="s">
        <v>82</v>
      </c>
      <c r="AY119" s="171" t="s">
        <v>139</v>
      </c>
      <c r="BK119" s="173">
        <f>SUM(BK120:BK134)</f>
        <v>0</v>
      </c>
    </row>
    <row r="120" spans="1:65" s="2" customFormat="1" ht="24.2" customHeight="1">
      <c r="A120" s="35"/>
      <c r="B120" s="36"/>
      <c r="C120" s="176" t="s">
        <v>185</v>
      </c>
      <c r="D120" s="176" t="s">
        <v>143</v>
      </c>
      <c r="E120" s="177" t="s">
        <v>356</v>
      </c>
      <c r="F120" s="178" t="s">
        <v>357</v>
      </c>
      <c r="G120" s="179" t="s">
        <v>169</v>
      </c>
      <c r="H120" s="180">
        <v>237.3</v>
      </c>
      <c r="I120" s="181"/>
      <c r="J120" s="181"/>
      <c r="K120" s="182">
        <f>ROUND(P120*H120,2)</f>
        <v>0</v>
      </c>
      <c r="L120" s="178" t="s">
        <v>147</v>
      </c>
      <c r="M120" s="40"/>
      <c r="N120" s="183" t="s">
        <v>20</v>
      </c>
      <c r="O120" s="184" t="s">
        <v>43</v>
      </c>
      <c r="P120" s="185">
        <f>I120+J120</f>
        <v>0</v>
      </c>
      <c r="Q120" s="185">
        <f>ROUND(I120*H120,2)</f>
        <v>0</v>
      </c>
      <c r="R120" s="185">
        <f>ROUND(J120*H120,2)</f>
        <v>0</v>
      </c>
      <c r="S120" s="65"/>
      <c r="T120" s="186">
        <f>S120*H120</f>
        <v>0</v>
      </c>
      <c r="U120" s="186">
        <v>0</v>
      </c>
      <c r="V120" s="186">
        <f>U120*H120</f>
        <v>0</v>
      </c>
      <c r="W120" s="186">
        <v>0</v>
      </c>
      <c r="X120" s="186">
        <f>W120*H120</f>
        <v>0</v>
      </c>
      <c r="Y120" s="187" t="s">
        <v>20</v>
      </c>
      <c r="Z120" s="35"/>
      <c r="AA120" s="35"/>
      <c r="AB120" s="35"/>
      <c r="AC120" s="35"/>
      <c r="AD120" s="35"/>
      <c r="AE120" s="35"/>
      <c r="AR120" s="188" t="s">
        <v>148</v>
      </c>
      <c r="AT120" s="188" t="s">
        <v>143</v>
      </c>
      <c r="AU120" s="188" t="s">
        <v>84</v>
      </c>
      <c r="AY120" s="18" t="s">
        <v>139</v>
      </c>
      <c r="BE120" s="189">
        <f>IF(O120="základní",K120,0)</f>
        <v>0</v>
      </c>
      <c r="BF120" s="189">
        <f>IF(O120="snížená",K120,0)</f>
        <v>0</v>
      </c>
      <c r="BG120" s="189">
        <f>IF(O120="zákl. přenesená",K120,0)</f>
        <v>0</v>
      </c>
      <c r="BH120" s="189">
        <f>IF(O120="sníž. přenesená",K120,0)</f>
        <v>0</v>
      </c>
      <c r="BI120" s="189">
        <f>IF(O120="nulová",K120,0)</f>
        <v>0</v>
      </c>
      <c r="BJ120" s="18" t="s">
        <v>82</v>
      </c>
      <c r="BK120" s="189">
        <f>ROUND(P120*H120,2)</f>
        <v>0</v>
      </c>
      <c r="BL120" s="18" t="s">
        <v>148</v>
      </c>
      <c r="BM120" s="188" t="s">
        <v>358</v>
      </c>
    </row>
    <row r="121" spans="1:65" s="2" customFormat="1" ht="11.25">
      <c r="A121" s="35"/>
      <c r="B121" s="36"/>
      <c r="C121" s="37"/>
      <c r="D121" s="190" t="s">
        <v>150</v>
      </c>
      <c r="E121" s="37"/>
      <c r="F121" s="191" t="s">
        <v>359</v>
      </c>
      <c r="G121" s="37"/>
      <c r="H121" s="37"/>
      <c r="I121" s="192"/>
      <c r="J121" s="192"/>
      <c r="K121" s="37"/>
      <c r="L121" s="37"/>
      <c r="M121" s="40"/>
      <c r="N121" s="193"/>
      <c r="O121" s="194"/>
      <c r="P121" s="65"/>
      <c r="Q121" s="65"/>
      <c r="R121" s="65"/>
      <c r="S121" s="65"/>
      <c r="T121" s="65"/>
      <c r="U121" s="65"/>
      <c r="V121" s="65"/>
      <c r="W121" s="65"/>
      <c r="X121" s="65"/>
      <c r="Y121" s="66"/>
      <c r="Z121" s="35"/>
      <c r="AA121" s="35"/>
      <c r="AB121" s="35"/>
      <c r="AC121" s="35"/>
      <c r="AD121" s="35"/>
      <c r="AE121" s="35"/>
      <c r="AT121" s="18" t="s">
        <v>150</v>
      </c>
      <c r="AU121" s="18" t="s">
        <v>84</v>
      </c>
    </row>
    <row r="122" spans="1:65" s="13" customFormat="1" ht="11.25">
      <c r="B122" s="195"/>
      <c r="C122" s="196"/>
      <c r="D122" s="197" t="s">
        <v>152</v>
      </c>
      <c r="E122" s="198" t="s">
        <v>20</v>
      </c>
      <c r="F122" s="199" t="s">
        <v>360</v>
      </c>
      <c r="G122" s="196"/>
      <c r="H122" s="198" t="s">
        <v>20</v>
      </c>
      <c r="I122" s="200"/>
      <c r="J122" s="200"/>
      <c r="K122" s="196"/>
      <c r="L122" s="196"/>
      <c r="M122" s="201"/>
      <c r="N122" s="202"/>
      <c r="O122" s="203"/>
      <c r="P122" s="203"/>
      <c r="Q122" s="203"/>
      <c r="R122" s="203"/>
      <c r="S122" s="203"/>
      <c r="T122" s="203"/>
      <c r="U122" s="203"/>
      <c r="V122" s="203"/>
      <c r="W122" s="203"/>
      <c r="X122" s="203"/>
      <c r="Y122" s="204"/>
      <c r="AT122" s="205" t="s">
        <v>152</v>
      </c>
      <c r="AU122" s="205" t="s">
        <v>84</v>
      </c>
      <c r="AV122" s="13" t="s">
        <v>82</v>
      </c>
      <c r="AW122" s="13" t="s">
        <v>5</v>
      </c>
      <c r="AX122" s="13" t="s">
        <v>74</v>
      </c>
      <c r="AY122" s="205" t="s">
        <v>139</v>
      </c>
    </row>
    <row r="123" spans="1:65" s="13" customFormat="1" ht="11.25">
      <c r="B123" s="195"/>
      <c r="C123" s="196"/>
      <c r="D123" s="197" t="s">
        <v>152</v>
      </c>
      <c r="E123" s="198" t="s">
        <v>20</v>
      </c>
      <c r="F123" s="199" t="s">
        <v>326</v>
      </c>
      <c r="G123" s="196"/>
      <c r="H123" s="198" t="s">
        <v>20</v>
      </c>
      <c r="I123" s="200"/>
      <c r="J123" s="200"/>
      <c r="K123" s="196"/>
      <c r="L123" s="196"/>
      <c r="M123" s="201"/>
      <c r="N123" s="202"/>
      <c r="O123" s="203"/>
      <c r="P123" s="203"/>
      <c r="Q123" s="203"/>
      <c r="R123" s="203"/>
      <c r="S123" s="203"/>
      <c r="T123" s="203"/>
      <c r="U123" s="203"/>
      <c r="V123" s="203"/>
      <c r="W123" s="203"/>
      <c r="X123" s="203"/>
      <c r="Y123" s="204"/>
      <c r="AT123" s="205" t="s">
        <v>152</v>
      </c>
      <c r="AU123" s="205" t="s">
        <v>84</v>
      </c>
      <c r="AV123" s="13" t="s">
        <v>82</v>
      </c>
      <c r="AW123" s="13" t="s">
        <v>5</v>
      </c>
      <c r="AX123" s="13" t="s">
        <v>74</v>
      </c>
      <c r="AY123" s="205" t="s">
        <v>139</v>
      </c>
    </row>
    <row r="124" spans="1:65" s="14" customFormat="1" ht="11.25">
      <c r="B124" s="206"/>
      <c r="C124" s="207"/>
      <c r="D124" s="197" t="s">
        <v>152</v>
      </c>
      <c r="E124" s="208" t="s">
        <v>20</v>
      </c>
      <c r="F124" s="209" t="s">
        <v>361</v>
      </c>
      <c r="G124" s="207"/>
      <c r="H124" s="210">
        <v>237.3</v>
      </c>
      <c r="I124" s="211"/>
      <c r="J124" s="211"/>
      <c r="K124" s="207"/>
      <c r="L124" s="207"/>
      <c r="M124" s="212"/>
      <c r="N124" s="213"/>
      <c r="O124" s="214"/>
      <c r="P124" s="214"/>
      <c r="Q124" s="214"/>
      <c r="R124" s="214"/>
      <c r="S124" s="214"/>
      <c r="T124" s="214"/>
      <c r="U124" s="214"/>
      <c r="V124" s="214"/>
      <c r="W124" s="214"/>
      <c r="X124" s="214"/>
      <c r="Y124" s="215"/>
      <c r="AT124" s="216" t="s">
        <v>152</v>
      </c>
      <c r="AU124" s="216" t="s">
        <v>84</v>
      </c>
      <c r="AV124" s="14" t="s">
        <v>84</v>
      </c>
      <c r="AW124" s="14" t="s">
        <v>5</v>
      </c>
      <c r="AX124" s="14" t="s">
        <v>82</v>
      </c>
      <c r="AY124" s="216" t="s">
        <v>139</v>
      </c>
    </row>
    <row r="125" spans="1:65" s="2" customFormat="1" ht="24.2" customHeight="1">
      <c r="A125" s="35"/>
      <c r="B125" s="36"/>
      <c r="C125" s="176" t="s">
        <v>170</v>
      </c>
      <c r="D125" s="176" t="s">
        <v>143</v>
      </c>
      <c r="E125" s="177" t="s">
        <v>362</v>
      </c>
      <c r="F125" s="178" t="s">
        <v>363</v>
      </c>
      <c r="G125" s="179" t="s">
        <v>169</v>
      </c>
      <c r="H125" s="180">
        <v>2135.6999999999998</v>
      </c>
      <c r="I125" s="181"/>
      <c r="J125" s="181"/>
      <c r="K125" s="182">
        <f>ROUND(P125*H125,2)</f>
        <v>0</v>
      </c>
      <c r="L125" s="178" t="s">
        <v>147</v>
      </c>
      <c r="M125" s="40"/>
      <c r="N125" s="183" t="s">
        <v>20</v>
      </c>
      <c r="O125" s="184" t="s">
        <v>43</v>
      </c>
      <c r="P125" s="185">
        <f>I125+J125</f>
        <v>0</v>
      </c>
      <c r="Q125" s="185">
        <f>ROUND(I125*H125,2)</f>
        <v>0</v>
      </c>
      <c r="R125" s="185">
        <f>ROUND(J125*H125,2)</f>
        <v>0</v>
      </c>
      <c r="S125" s="65"/>
      <c r="T125" s="186">
        <f>S125*H125</f>
        <v>0</v>
      </c>
      <c r="U125" s="186">
        <v>0</v>
      </c>
      <c r="V125" s="186">
        <f>U125*H125</f>
        <v>0</v>
      </c>
      <c r="W125" s="186">
        <v>0</v>
      </c>
      <c r="X125" s="186">
        <f>W125*H125</f>
        <v>0</v>
      </c>
      <c r="Y125" s="187" t="s">
        <v>20</v>
      </c>
      <c r="Z125" s="35"/>
      <c r="AA125" s="35"/>
      <c r="AB125" s="35"/>
      <c r="AC125" s="35"/>
      <c r="AD125" s="35"/>
      <c r="AE125" s="35"/>
      <c r="AR125" s="188" t="s">
        <v>148</v>
      </c>
      <c r="AT125" s="188" t="s">
        <v>143</v>
      </c>
      <c r="AU125" s="188" t="s">
        <v>84</v>
      </c>
      <c r="AY125" s="18" t="s">
        <v>139</v>
      </c>
      <c r="BE125" s="189">
        <f>IF(O125="základní",K125,0)</f>
        <v>0</v>
      </c>
      <c r="BF125" s="189">
        <f>IF(O125="snížená",K125,0)</f>
        <v>0</v>
      </c>
      <c r="BG125" s="189">
        <f>IF(O125="zákl. přenesená",K125,0)</f>
        <v>0</v>
      </c>
      <c r="BH125" s="189">
        <f>IF(O125="sníž. přenesená",K125,0)</f>
        <v>0</v>
      </c>
      <c r="BI125" s="189">
        <f>IF(O125="nulová",K125,0)</f>
        <v>0</v>
      </c>
      <c r="BJ125" s="18" t="s">
        <v>82</v>
      </c>
      <c r="BK125" s="189">
        <f>ROUND(P125*H125,2)</f>
        <v>0</v>
      </c>
      <c r="BL125" s="18" t="s">
        <v>148</v>
      </c>
      <c r="BM125" s="188" t="s">
        <v>364</v>
      </c>
    </row>
    <row r="126" spans="1:65" s="2" customFormat="1" ht="11.25">
      <c r="A126" s="35"/>
      <c r="B126" s="36"/>
      <c r="C126" s="37"/>
      <c r="D126" s="190" t="s">
        <v>150</v>
      </c>
      <c r="E126" s="37"/>
      <c r="F126" s="191" t="s">
        <v>365</v>
      </c>
      <c r="G126" s="37"/>
      <c r="H126" s="37"/>
      <c r="I126" s="192"/>
      <c r="J126" s="192"/>
      <c r="K126" s="37"/>
      <c r="L126" s="37"/>
      <c r="M126" s="40"/>
      <c r="N126" s="193"/>
      <c r="O126" s="194"/>
      <c r="P126" s="65"/>
      <c r="Q126" s="65"/>
      <c r="R126" s="65"/>
      <c r="S126" s="65"/>
      <c r="T126" s="65"/>
      <c r="U126" s="65"/>
      <c r="V126" s="65"/>
      <c r="W126" s="65"/>
      <c r="X126" s="65"/>
      <c r="Y126" s="66"/>
      <c r="Z126" s="35"/>
      <c r="AA126" s="35"/>
      <c r="AB126" s="35"/>
      <c r="AC126" s="35"/>
      <c r="AD126" s="35"/>
      <c r="AE126" s="35"/>
      <c r="AT126" s="18" t="s">
        <v>150</v>
      </c>
      <c r="AU126" s="18" t="s">
        <v>84</v>
      </c>
    </row>
    <row r="127" spans="1:65" s="13" customFormat="1" ht="11.25">
      <c r="B127" s="195"/>
      <c r="C127" s="196"/>
      <c r="D127" s="197" t="s">
        <v>152</v>
      </c>
      <c r="E127" s="198" t="s">
        <v>20</v>
      </c>
      <c r="F127" s="199" t="s">
        <v>366</v>
      </c>
      <c r="G127" s="196"/>
      <c r="H127" s="198" t="s">
        <v>20</v>
      </c>
      <c r="I127" s="200"/>
      <c r="J127" s="200"/>
      <c r="K127" s="196"/>
      <c r="L127" s="196"/>
      <c r="M127" s="201"/>
      <c r="N127" s="202"/>
      <c r="O127" s="203"/>
      <c r="P127" s="203"/>
      <c r="Q127" s="203"/>
      <c r="R127" s="203"/>
      <c r="S127" s="203"/>
      <c r="T127" s="203"/>
      <c r="U127" s="203"/>
      <c r="V127" s="203"/>
      <c r="W127" s="203"/>
      <c r="X127" s="203"/>
      <c r="Y127" s="204"/>
      <c r="AT127" s="205" t="s">
        <v>152</v>
      </c>
      <c r="AU127" s="205" t="s">
        <v>84</v>
      </c>
      <c r="AV127" s="13" t="s">
        <v>82</v>
      </c>
      <c r="AW127" s="13" t="s">
        <v>5</v>
      </c>
      <c r="AX127" s="13" t="s">
        <v>74</v>
      </c>
      <c r="AY127" s="205" t="s">
        <v>139</v>
      </c>
    </row>
    <row r="128" spans="1:65" s="13" customFormat="1" ht="11.25">
      <c r="B128" s="195"/>
      <c r="C128" s="196"/>
      <c r="D128" s="197" t="s">
        <v>152</v>
      </c>
      <c r="E128" s="198" t="s">
        <v>20</v>
      </c>
      <c r="F128" s="199" t="s">
        <v>326</v>
      </c>
      <c r="G128" s="196"/>
      <c r="H128" s="198" t="s">
        <v>20</v>
      </c>
      <c r="I128" s="200"/>
      <c r="J128" s="200"/>
      <c r="K128" s="196"/>
      <c r="L128" s="196"/>
      <c r="M128" s="201"/>
      <c r="N128" s="202"/>
      <c r="O128" s="203"/>
      <c r="P128" s="203"/>
      <c r="Q128" s="203"/>
      <c r="R128" s="203"/>
      <c r="S128" s="203"/>
      <c r="T128" s="203"/>
      <c r="U128" s="203"/>
      <c r="V128" s="203"/>
      <c r="W128" s="203"/>
      <c r="X128" s="203"/>
      <c r="Y128" s="204"/>
      <c r="AT128" s="205" t="s">
        <v>152</v>
      </c>
      <c r="AU128" s="205" t="s">
        <v>84</v>
      </c>
      <c r="AV128" s="13" t="s">
        <v>82</v>
      </c>
      <c r="AW128" s="13" t="s">
        <v>5</v>
      </c>
      <c r="AX128" s="13" t="s">
        <v>74</v>
      </c>
      <c r="AY128" s="205" t="s">
        <v>139</v>
      </c>
    </row>
    <row r="129" spans="1:65" s="14" customFormat="1" ht="11.25">
      <c r="B129" s="206"/>
      <c r="C129" s="207"/>
      <c r="D129" s="197" t="s">
        <v>152</v>
      </c>
      <c r="E129" s="208" t="s">
        <v>20</v>
      </c>
      <c r="F129" s="209" t="s">
        <v>367</v>
      </c>
      <c r="G129" s="207"/>
      <c r="H129" s="210">
        <v>2135.6999999999998</v>
      </c>
      <c r="I129" s="211"/>
      <c r="J129" s="211"/>
      <c r="K129" s="207"/>
      <c r="L129" s="207"/>
      <c r="M129" s="212"/>
      <c r="N129" s="213"/>
      <c r="O129" s="214"/>
      <c r="P129" s="214"/>
      <c r="Q129" s="214"/>
      <c r="R129" s="214"/>
      <c r="S129" s="214"/>
      <c r="T129" s="214"/>
      <c r="U129" s="214"/>
      <c r="V129" s="214"/>
      <c r="W129" s="214"/>
      <c r="X129" s="214"/>
      <c r="Y129" s="215"/>
      <c r="AT129" s="216" t="s">
        <v>152</v>
      </c>
      <c r="AU129" s="216" t="s">
        <v>84</v>
      </c>
      <c r="AV129" s="14" t="s">
        <v>84</v>
      </c>
      <c r="AW129" s="14" t="s">
        <v>5</v>
      </c>
      <c r="AX129" s="14" t="s">
        <v>82</v>
      </c>
      <c r="AY129" s="216" t="s">
        <v>139</v>
      </c>
    </row>
    <row r="130" spans="1:65" s="2" customFormat="1" ht="24.2" customHeight="1">
      <c r="A130" s="35"/>
      <c r="B130" s="36"/>
      <c r="C130" s="176" t="s">
        <v>195</v>
      </c>
      <c r="D130" s="176" t="s">
        <v>143</v>
      </c>
      <c r="E130" s="177" t="s">
        <v>368</v>
      </c>
      <c r="F130" s="178" t="s">
        <v>168</v>
      </c>
      <c r="G130" s="179" t="s">
        <v>169</v>
      </c>
      <c r="H130" s="180">
        <v>237.3</v>
      </c>
      <c r="I130" s="181"/>
      <c r="J130" s="181"/>
      <c r="K130" s="182">
        <f>ROUND(P130*H130,2)</f>
        <v>0</v>
      </c>
      <c r="L130" s="178" t="s">
        <v>147</v>
      </c>
      <c r="M130" s="40"/>
      <c r="N130" s="183" t="s">
        <v>20</v>
      </c>
      <c r="O130" s="184" t="s">
        <v>43</v>
      </c>
      <c r="P130" s="185">
        <f>I130+J130</f>
        <v>0</v>
      </c>
      <c r="Q130" s="185">
        <f>ROUND(I130*H130,2)</f>
        <v>0</v>
      </c>
      <c r="R130" s="185">
        <f>ROUND(J130*H130,2)</f>
        <v>0</v>
      </c>
      <c r="S130" s="65"/>
      <c r="T130" s="186">
        <f>S130*H130</f>
        <v>0</v>
      </c>
      <c r="U130" s="186">
        <v>0</v>
      </c>
      <c r="V130" s="186">
        <f>U130*H130</f>
        <v>0</v>
      </c>
      <c r="W130" s="186">
        <v>0</v>
      </c>
      <c r="X130" s="186">
        <f>W130*H130</f>
        <v>0</v>
      </c>
      <c r="Y130" s="187" t="s">
        <v>20</v>
      </c>
      <c r="Z130" s="35"/>
      <c r="AA130" s="35"/>
      <c r="AB130" s="35"/>
      <c r="AC130" s="35"/>
      <c r="AD130" s="35"/>
      <c r="AE130" s="35"/>
      <c r="AR130" s="188" t="s">
        <v>148</v>
      </c>
      <c r="AT130" s="188" t="s">
        <v>143</v>
      </c>
      <c r="AU130" s="188" t="s">
        <v>84</v>
      </c>
      <c r="AY130" s="18" t="s">
        <v>139</v>
      </c>
      <c r="BE130" s="189">
        <f>IF(O130="základní",K130,0)</f>
        <v>0</v>
      </c>
      <c r="BF130" s="189">
        <f>IF(O130="snížená",K130,0)</f>
        <v>0</v>
      </c>
      <c r="BG130" s="189">
        <f>IF(O130="zákl. přenesená",K130,0)</f>
        <v>0</v>
      </c>
      <c r="BH130" s="189">
        <f>IF(O130="sníž. přenesená",K130,0)</f>
        <v>0</v>
      </c>
      <c r="BI130" s="189">
        <f>IF(O130="nulová",K130,0)</f>
        <v>0</v>
      </c>
      <c r="BJ130" s="18" t="s">
        <v>82</v>
      </c>
      <c r="BK130" s="189">
        <f>ROUND(P130*H130,2)</f>
        <v>0</v>
      </c>
      <c r="BL130" s="18" t="s">
        <v>148</v>
      </c>
      <c r="BM130" s="188" t="s">
        <v>369</v>
      </c>
    </row>
    <row r="131" spans="1:65" s="2" customFormat="1" ht="11.25">
      <c r="A131" s="35"/>
      <c r="B131" s="36"/>
      <c r="C131" s="37"/>
      <c r="D131" s="190" t="s">
        <v>150</v>
      </c>
      <c r="E131" s="37"/>
      <c r="F131" s="191" t="s">
        <v>370</v>
      </c>
      <c r="G131" s="37"/>
      <c r="H131" s="37"/>
      <c r="I131" s="192"/>
      <c r="J131" s="192"/>
      <c r="K131" s="37"/>
      <c r="L131" s="37"/>
      <c r="M131" s="40"/>
      <c r="N131" s="193"/>
      <c r="O131" s="194"/>
      <c r="P131" s="65"/>
      <c r="Q131" s="65"/>
      <c r="R131" s="65"/>
      <c r="S131" s="65"/>
      <c r="T131" s="65"/>
      <c r="U131" s="65"/>
      <c r="V131" s="65"/>
      <c r="W131" s="65"/>
      <c r="X131" s="65"/>
      <c r="Y131" s="66"/>
      <c r="Z131" s="35"/>
      <c r="AA131" s="35"/>
      <c r="AB131" s="35"/>
      <c r="AC131" s="35"/>
      <c r="AD131" s="35"/>
      <c r="AE131" s="35"/>
      <c r="AT131" s="18" t="s">
        <v>150</v>
      </c>
      <c r="AU131" s="18" t="s">
        <v>84</v>
      </c>
    </row>
    <row r="132" spans="1:65" s="13" customFormat="1" ht="11.25">
      <c r="B132" s="195"/>
      <c r="C132" s="196"/>
      <c r="D132" s="197" t="s">
        <v>152</v>
      </c>
      <c r="E132" s="198" t="s">
        <v>20</v>
      </c>
      <c r="F132" s="199" t="s">
        <v>371</v>
      </c>
      <c r="G132" s="196"/>
      <c r="H132" s="198" t="s">
        <v>20</v>
      </c>
      <c r="I132" s="200"/>
      <c r="J132" s="200"/>
      <c r="K132" s="196"/>
      <c r="L132" s="196"/>
      <c r="M132" s="201"/>
      <c r="N132" s="202"/>
      <c r="O132" s="203"/>
      <c r="P132" s="203"/>
      <c r="Q132" s="203"/>
      <c r="R132" s="203"/>
      <c r="S132" s="203"/>
      <c r="T132" s="203"/>
      <c r="U132" s="203"/>
      <c r="V132" s="203"/>
      <c r="W132" s="203"/>
      <c r="X132" s="203"/>
      <c r="Y132" s="204"/>
      <c r="AT132" s="205" t="s">
        <v>152</v>
      </c>
      <c r="AU132" s="205" t="s">
        <v>84</v>
      </c>
      <c r="AV132" s="13" t="s">
        <v>82</v>
      </c>
      <c r="AW132" s="13" t="s">
        <v>5</v>
      </c>
      <c r="AX132" s="13" t="s">
        <v>74</v>
      </c>
      <c r="AY132" s="205" t="s">
        <v>139</v>
      </c>
    </row>
    <row r="133" spans="1:65" s="13" customFormat="1" ht="11.25">
      <c r="B133" s="195"/>
      <c r="C133" s="196"/>
      <c r="D133" s="197" t="s">
        <v>152</v>
      </c>
      <c r="E133" s="198" t="s">
        <v>20</v>
      </c>
      <c r="F133" s="199" t="s">
        <v>326</v>
      </c>
      <c r="G133" s="196"/>
      <c r="H133" s="198" t="s">
        <v>20</v>
      </c>
      <c r="I133" s="200"/>
      <c r="J133" s="200"/>
      <c r="K133" s="196"/>
      <c r="L133" s="196"/>
      <c r="M133" s="201"/>
      <c r="N133" s="202"/>
      <c r="O133" s="203"/>
      <c r="P133" s="203"/>
      <c r="Q133" s="203"/>
      <c r="R133" s="203"/>
      <c r="S133" s="203"/>
      <c r="T133" s="203"/>
      <c r="U133" s="203"/>
      <c r="V133" s="203"/>
      <c r="W133" s="203"/>
      <c r="X133" s="203"/>
      <c r="Y133" s="204"/>
      <c r="AT133" s="205" t="s">
        <v>152</v>
      </c>
      <c r="AU133" s="205" t="s">
        <v>84</v>
      </c>
      <c r="AV133" s="13" t="s">
        <v>82</v>
      </c>
      <c r="AW133" s="13" t="s">
        <v>5</v>
      </c>
      <c r="AX133" s="13" t="s">
        <v>74</v>
      </c>
      <c r="AY133" s="205" t="s">
        <v>139</v>
      </c>
    </row>
    <row r="134" spans="1:65" s="14" customFormat="1" ht="11.25">
      <c r="B134" s="206"/>
      <c r="C134" s="207"/>
      <c r="D134" s="197" t="s">
        <v>152</v>
      </c>
      <c r="E134" s="208" t="s">
        <v>20</v>
      </c>
      <c r="F134" s="209" t="s">
        <v>372</v>
      </c>
      <c r="G134" s="207"/>
      <c r="H134" s="210">
        <v>237.3</v>
      </c>
      <c r="I134" s="211"/>
      <c r="J134" s="211"/>
      <c r="K134" s="207"/>
      <c r="L134" s="207"/>
      <c r="M134" s="212"/>
      <c r="N134" s="241"/>
      <c r="O134" s="242"/>
      <c r="P134" s="242"/>
      <c r="Q134" s="242"/>
      <c r="R134" s="242"/>
      <c r="S134" s="242"/>
      <c r="T134" s="242"/>
      <c r="U134" s="242"/>
      <c r="V134" s="242"/>
      <c r="W134" s="242"/>
      <c r="X134" s="242"/>
      <c r="Y134" s="243"/>
      <c r="AT134" s="216" t="s">
        <v>152</v>
      </c>
      <c r="AU134" s="216" t="s">
        <v>84</v>
      </c>
      <c r="AV134" s="14" t="s">
        <v>84</v>
      </c>
      <c r="AW134" s="14" t="s">
        <v>5</v>
      </c>
      <c r="AX134" s="14" t="s">
        <v>82</v>
      </c>
      <c r="AY134" s="216" t="s">
        <v>139</v>
      </c>
    </row>
    <row r="135" spans="1:65" s="2" customFormat="1" ht="6.95" customHeight="1">
      <c r="A135" s="35"/>
      <c r="B135" s="48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0"/>
      <c r="N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</sheetData>
  <sheetProtection algorithmName="SHA-512" hashValue="0V9ZP89qH8rlRPrZ8fwwVFyWA1Re5p7i4oz9Vg30jKZzRWdpP0NHNs12iomuJ6ULPXohoDZkz9awwDsiKAh/Gw==" saltValue="KfFsB213+f9jdG2udP8mzD+0lOFWQMZoFqiQXarXe7c4KMp/LvCSfdEIO0jRoOTv2W2QPbpiZ2jYaOzfbiXwWA==" spinCount="100000" sheet="1" objects="1" scenarios="1" formatColumns="0" formatRows="0" autoFilter="0"/>
  <autoFilter ref="C84:L134"/>
  <mergeCells count="9">
    <mergeCell ref="E52:H52"/>
    <mergeCell ref="E75:H75"/>
    <mergeCell ref="E77:H77"/>
    <mergeCell ref="M2:Z2"/>
    <mergeCell ref="E7:H7"/>
    <mergeCell ref="E9:H9"/>
    <mergeCell ref="E18:H18"/>
    <mergeCell ref="E27:H27"/>
    <mergeCell ref="E50:H50"/>
  </mergeCells>
  <hyperlinks>
    <hyperlink ref="F89" r:id="rId1"/>
    <hyperlink ref="F94" r:id="rId2"/>
    <hyperlink ref="F99" r:id="rId3"/>
    <hyperlink ref="F105" r:id="rId4"/>
    <hyperlink ref="F110" r:id="rId5"/>
    <hyperlink ref="F115" r:id="rId6"/>
    <hyperlink ref="F121" r:id="rId7"/>
    <hyperlink ref="F126" r:id="rId8"/>
    <hyperlink ref="F131" r:id="rId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365"/>
      <c r="N2" s="365"/>
      <c r="O2" s="365"/>
      <c r="P2" s="365"/>
      <c r="Q2" s="365"/>
      <c r="R2" s="365"/>
      <c r="S2" s="365"/>
      <c r="T2" s="365"/>
      <c r="U2" s="365"/>
      <c r="V2" s="365"/>
      <c r="W2" s="365"/>
      <c r="X2" s="365"/>
      <c r="Y2" s="365"/>
      <c r="Z2" s="365"/>
      <c r="AT2" s="18" t="s">
        <v>90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21"/>
      <c r="AT3" s="18" t="s">
        <v>84</v>
      </c>
    </row>
    <row r="4" spans="1:46" s="1" customFormat="1" ht="24.95" customHeight="1">
      <c r="B4" s="21"/>
      <c r="D4" s="105" t="s">
        <v>97</v>
      </c>
      <c r="M4" s="21"/>
      <c r="N4" s="106" t="s">
        <v>11</v>
      </c>
      <c r="AT4" s="18" t="s">
        <v>4</v>
      </c>
    </row>
    <row r="5" spans="1:46" s="1" customFormat="1" ht="6.95" customHeight="1">
      <c r="B5" s="21"/>
      <c r="M5" s="21"/>
    </row>
    <row r="6" spans="1:46" s="1" customFormat="1" ht="12" customHeight="1">
      <c r="B6" s="21"/>
      <c r="D6" s="107" t="s">
        <v>17</v>
      </c>
      <c r="M6" s="21"/>
    </row>
    <row r="7" spans="1:46" s="1" customFormat="1" ht="16.5" customHeight="1">
      <c r="B7" s="21"/>
      <c r="E7" s="366" t="str">
        <f>'Rekapitulace stavby'!K6</f>
        <v>18-16 - III-18035 Dnešice - oprava</v>
      </c>
      <c r="F7" s="367"/>
      <c r="G7" s="367"/>
      <c r="H7" s="367"/>
      <c r="M7" s="21"/>
    </row>
    <row r="8" spans="1:46" s="2" customFormat="1" ht="12" customHeight="1">
      <c r="A8" s="35"/>
      <c r="B8" s="40"/>
      <c r="C8" s="35"/>
      <c r="D8" s="107" t="s">
        <v>98</v>
      </c>
      <c r="E8" s="35"/>
      <c r="F8" s="35"/>
      <c r="G8" s="35"/>
      <c r="H8" s="35"/>
      <c r="I8" s="35"/>
      <c r="J8" s="35"/>
      <c r="K8" s="35"/>
      <c r="L8" s="35"/>
      <c r="M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8" t="s">
        <v>373</v>
      </c>
      <c r="F9" s="369"/>
      <c r="G9" s="369"/>
      <c r="H9" s="369"/>
      <c r="I9" s="35"/>
      <c r="J9" s="35"/>
      <c r="K9" s="35"/>
      <c r="L9" s="35"/>
      <c r="M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7" t="s">
        <v>19</v>
      </c>
      <c r="E11" s="35"/>
      <c r="F11" s="109" t="s">
        <v>20</v>
      </c>
      <c r="G11" s="35"/>
      <c r="H11" s="35"/>
      <c r="I11" s="107" t="s">
        <v>21</v>
      </c>
      <c r="J11" s="109" t="s">
        <v>20</v>
      </c>
      <c r="K11" s="35"/>
      <c r="L11" s="35"/>
      <c r="M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7" t="s">
        <v>22</v>
      </c>
      <c r="E12" s="35"/>
      <c r="F12" s="109" t="s">
        <v>23</v>
      </c>
      <c r="G12" s="35"/>
      <c r="H12" s="35"/>
      <c r="I12" s="107" t="s">
        <v>24</v>
      </c>
      <c r="J12" s="110" t="str">
        <f>'Rekapitulace stavby'!AN8</f>
        <v>31.8.2021</v>
      </c>
      <c r="K12" s="35"/>
      <c r="L12" s="35"/>
      <c r="M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7" t="s">
        <v>26</v>
      </c>
      <c r="E14" s="35"/>
      <c r="F14" s="35"/>
      <c r="G14" s="35"/>
      <c r="H14" s="35"/>
      <c r="I14" s="107" t="s">
        <v>27</v>
      </c>
      <c r="J14" s="109" t="s">
        <v>28</v>
      </c>
      <c r="K14" s="35"/>
      <c r="L14" s="35"/>
      <c r="M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9" t="s">
        <v>100</v>
      </c>
      <c r="F15" s="35"/>
      <c r="G15" s="35"/>
      <c r="H15" s="35"/>
      <c r="I15" s="107" t="s">
        <v>30</v>
      </c>
      <c r="J15" s="109" t="s">
        <v>20</v>
      </c>
      <c r="K15" s="35"/>
      <c r="L15" s="35"/>
      <c r="M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31</v>
      </c>
      <c r="E17" s="35"/>
      <c r="F17" s="35"/>
      <c r="G17" s="35"/>
      <c r="H17" s="35"/>
      <c r="I17" s="107" t="s">
        <v>27</v>
      </c>
      <c r="J17" s="31" t="str">
        <f>'Rekapitulace stavby'!AN13</f>
        <v>Vyplň údaj</v>
      </c>
      <c r="K17" s="35"/>
      <c r="L17" s="35"/>
      <c r="M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0" t="str">
        <f>'Rekapitulace stavby'!E14</f>
        <v>Vyplň údaj</v>
      </c>
      <c r="F18" s="371"/>
      <c r="G18" s="371"/>
      <c r="H18" s="371"/>
      <c r="I18" s="107" t="s">
        <v>30</v>
      </c>
      <c r="J18" s="31" t="str">
        <f>'Rekapitulace stavby'!AN14</f>
        <v>Vyplň údaj</v>
      </c>
      <c r="K18" s="35"/>
      <c r="L18" s="35"/>
      <c r="M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33</v>
      </c>
      <c r="E20" s="35"/>
      <c r="F20" s="35"/>
      <c r="G20" s="35"/>
      <c r="H20" s="35"/>
      <c r="I20" s="107" t="s">
        <v>27</v>
      </c>
      <c r="J20" s="109" t="str">
        <f>IF('Rekapitulace stavby'!AN16="","",'Rekapitulace stavby'!AN16)</f>
        <v/>
      </c>
      <c r="K20" s="35"/>
      <c r="L20" s="35"/>
      <c r="M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tr">
        <f>IF('Rekapitulace stavby'!E17="","",'Rekapitulace stavby'!E17)</f>
        <v xml:space="preserve"> </v>
      </c>
      <c r="F21" s="35"/>
      <c r="G21" s="35"/>
      <c r="H21" s="35"/>
      <c r="I21" s="107" t="s">
        <v>30</v>
      </c>
      <c r="J21" s="109" t="str">
        <f>IF('Rekapitulace stavby'!AN17="","",'Rekapitulace stavby'!AN17)</f>
        <v/>
      </c>
      <c r="K21" s="35"/>
      <c r="L21" s="35"/>
      <c r="M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35</v>
      </c>
      <c r="E23" s="35"/>
      <c r="F23" s="35"/>
      <c r="G23" s="35"/>
      <c r="H23" s="35"/>
      <c r="I23" s="107" t="s">
        <v>27</v>
      </c>
      <c r="J23" s="109" t="str">
        <f>IF('Rekapitulace stavby'!AN19="","",'Rekapitulace stavby'!AN19)</f>
        <v/>
      </c>
      <c r="K23" s="35"/>
      <c r="L23" s="35"/>
      <c r="M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tr">
        <f>IF('Rekapitulace stavby'!E20="","",'Rekapitulace stavby'!E20)</f>
        <v xml:space="preserve"> </v>
      </c>
      <c r="F24" s="35"/>
      <c r="G24" s="35"/>
      <c r="H24" s="35"/>
      <c r="I24" s="107" t="s">
        <v>30</v>
      </c>
      <c r="J24" s="109" t="str">
        <f>IF('Rekapitulace stavby'!AN20="","",'Rekapitulace stavby'!AN20)</f>
        <v/>
      </c>
      <c r="K24" s="35"/>
      <c r="L24" s="35"/>
      <c r="M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36</v>
      </c>
      <c r="E26" s="35"/>
      <c r="F26" s="35"/>
      <c r="G26" s="35"/>
      <c r="H26" s="35"/>
      <c r="I26" s="35"/>
      <c r="J26" s="35"/>
      <c r="K26" s="35"/>
      <c r="L26" s="35"/>
      <c r="M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1"/>
      <c r="B27" s="112"/>
      <c r="C27" s="111"/>
      <c r="D27" s="111"/>
      <c r="E27" s="372" t="s">
        <v>20</v>
      </c>
      <c r="F27" s="372"/>
      <c r="G27" s="372"/>
      <c r="H27" s="372"/>
      <c r="I27" s="111"/>
      <c r="J27" s="111"/>
      <c r="K27" s="111"/>
      <c r="L27" s="111"/>
      <c r="M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14"/>
      <c r="M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.75">
      <c r="A30" s="35"/>
      <c r="B30" s="40"/>
      <c r="C30" s="35"/>
      <c r="D30" s="35"/>
      <c r="E30" s="107" t="s">
        <v>101</v>
      </c>
      <c r="F30" s="35"/>
      <c r="G30" s="35"/>
      <c r="H30" s="35"/>
      <c r="I30" s="35"/>
      <c r="J30" s="35"/>
      <c r="K30" s="115">
        <f>I61</f>
        <v>0</v>
      </c>
      <c r="L30" s="35"/>
      <c r="M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12.75">
      <c r="A31" s="35"/>
      <c r="B31" s="40"/>
      <c r="C31" s="35"/>
      <c r="D31" s="35"/>
      <c r="E31" s="107" t="s">
        <v>102</v>
      </c>
      <c r="F31" s="35"/>
      <c r="G31" s="35"/>
      <c r="H31" s="35"/>
      <c r="I31" s="35"/>
      <c r="J31" s="35"/>
      <c r="K31" s="115">
        <f>J61</f>
        <v>0</v>
      </c>
      <c r="L31" s="35"/>
      <c r="M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16" t="s">
        <v>38</v>
      </c>
      <c r="E32" s="35"/>
      <c r="F32" s="35"/>
      <c r="G32" s="35"/>
      <c r="H32" s="35"/>
      <c r="I32" s="35"/>
      <c r="J32" s="35"/>
      <c r="K32" s="117">
        <f>ROUND(K91, 2)</f>
        <v>0</v>
      </c>
      <c r="L32" s="35"/>
      <c r="M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4"/>
      <c r="E33" s="114"/>
      <c r="F33" s="114"/>
      <c r="G33" s="114"/>
      <c r="H33" s="114"/>
      <c r="I33" s="114"/>
      <c r="J33" s="114"/>
      <c r="K33" s="114"/>
      <c r="L33" s="114"/>
      <c r="M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18" t="s">
        <v>40</v>
      </c>
      <c r="G34" s="35"/>
      <c r="H34" s="35"/>
      <c r="I34" s="118" t="s">
        <v>39</v>
      </c>
      <c r="J34" s="35"/>
      <c r="K34" s="118" t="s">
        <v>41</v>
      </c>
      <c r="L34" s="35"/>
      <c r="M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19" t="s">
        <v>42</v>
      </c>
      <c r="E35" s="107" t="s">
        <v>43</v>
      </c>
      <c r="F35" s="115">
        <f>ROUND((SUM(BE91:BE218)),  2)</f>
        <v>0</v>
      </c>
      <c r="G35" s="35"/>
      <c r="H35" s="35"/>
      <c r="I35" s="120">
        <v>0.21</v>
      </c>
      <c r="J35" s="35"/>
      <c r="K35" s="115">
        <f>ROUND(((SUM(BE91:BE218))*I35),  2)</f>
        <v>0</v>
      </c>
      <c r="L35" s="35"/>
      <c r="M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07" t="s">
        <v>44</v>
      </c>
      <c r="F36" s="115">
        <f>ROUND((SUM(BF91:BF218)),  2)</f>
        <v>0</v>
      </c>
      <c r="G36" s="35"/>
      <c r="H36" s="35"/>
      <c r="I36" s="120">
        <v>0.15</v>
      </c>
      <c r="J36" s="35"/>
      <c r="K36" s="115">
        <f>ROUND(((SUM(BF91:BF218))*I36),  2)</f>
        <v>0</v>
      </c>
      <c r="L36" s="35"/>
      <c r="M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7" t="s">
        <v>45</v>
      </c>
      <c r="F37" s="115">
        <f>ROUND((SUM(BG91:BG218)),  2)</f>
        <v>0</v>
      </c>
      <c r="G37" s="35"/>
      <c r="H37" s="35"/>
      <c r="I37" s="120">
        <v>0.21</v>
      </c>
      <c r="J37" s="35"/>
      <c r="K37" s="115">
        <f>0</f>
        <v>0</v>
      </c>
      <c r="L37" s="35"/>
      <c r="M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07" t="s">
        <v>46</v>
      </c>
      <c r="F38" s="115">
        <f>ROUND((SUM(BH91:BH218)),  2)</f>
        <v>0</v>
      </c>
      <c r="G38" s="35"/>
      <c r="H38" s="35"/>
      <c r="I38" s="120">
        <v>0.15</v>
      </c>
      <c r="J38" s="35"/>
      <c r="K38" s="115">
        <f>0</f>
        <v>0</v>
      </c>
      <c r="L38" s="35"/>
      <c r="M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07" t="s">
        <v>47</v>
      </c>
      <c r="F39" s="115">
        <f>ROUND((SUM(BI91:BI218)),  2)</f>
        <v>0</v>
      </c>
      <c r="G39" s="35"/>
      <c r="H39" s="35"/>
      <c r="I39" s="120">
        <v>0</v>
      </c>
      <c r="J39" s="35"/>
      <c r="K39" s="115">
        <f>0</f>
        <v>0</v>
      </c>
      <c r="L39" s="35"/>
      <c r="M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1"/>
      <c r="D41" s="122" t="s">
        <v>48</v>
      </c>
      <c r="E41" s="123"/>
      <c r="F41" s="123"/>
      <c r="G41" s="124" t="s">
        <v>49</v>
      </c>
      <c r="H41" s="125" t="s">
        <v>50</v>
      </c>
      <c r="I41" s="123"/>
      <c r="J41" s="123"/>
      <c r="K41" s="126">
        <f>SUM(K32:K39)</f>
        <v>0</v>
      </c>
      <c r="L41" s="127"/>
      <c r="M41" s="108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28"/>
      <c r="C42" s="129"/>
      <c r="D42" s="129"/>
      <c r="E42" s="129"/>
      <c r="F42" s="129"/>
      <c r="G42" s="129"/>
      <c r="H42" s="129"/>
      <c r="I42" s="129"/>
      <c r="J42" s="129"/>
      <c r="K42" s="129"/>
      <c r="L42" s="129"/>
      <c r="M42" s="108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0"/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103</v>
      </c>
      <c r="D47" s="37"/>
      <c r="E47" s="37"/>
      <c r="F47" s="37"/>
      <c r="G47" s="37"/>
      <c r="H47" s="37"/>
      <c r="I47" s="37"/>
      <c r="J47" s="37"/>
      <c r="K47" s="37"/>
      <c r="L47" s="37"/>
      <c r="M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17</v>
      </c>
      <c r="D49" s="37"/>
      <c r="E49" s="37"/>
      <c r="F49" s="37"/>
      <c r="G49" s="37"/>
      <c r="H49" s="37"/>
      <c r="I49" s="37"/>
      <c r="J49" s="37"/>
      <c r="K49" s="37"/>
      <c r="L49" s="37"/>
      <c r="M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3" t="str">
        <f>E7</f>
        <v>18-16 - III-18035 Dnešice - oprava</v>
      </c>
      <c r="F50" s="374"/>
      <c r="G50" s="374"/>
      <c r="H50" s="374"/>
      <c r="I50" s="37"/>
      <c r="J50" s="37"/>
      <c r="K50" s="37"/>
      <c r="L50" s="37"/>
      <c r="M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12" customHeight="1">
      <c r="A51" s="35"/>
      <c r="B51" s="36"/>
      <c r="C51" s="30" t="s">
        <v>98</v>
      </c>
      <c r="D51" s="37"/>
      <c r="E51" s="37"/>
      <c r="F51" s="37"/>
      <c r="G51" s="37"/>
      <c r="H51" s="37"/>
      <c r="I51" s="37"/>
      <c r="J51" s="37"/>
      <c r="K51" s="37"/>
      <c r="L51" s="37"/>
      <c r="M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6.5" customHeight="1">
      <c r="A52" s="35"/>
      <c r="B52" s="36"/>
      <c r="C52" s="37"/>
      <c r="D52" s="37"/>
      <c r="E52" s="326" t="str">
        <f>E9</f>
        <v>SO 103 - Komunikace 3</v>
      </c>
      <c r="F52" s="375"/>
      <c r="G52" s="375"/>
      <c r="H52" s="375"/>
      <c r="I52" s="37"/>
      <c r="J52" s="37"/>
      <c r="K52" s="37"/>
      <c r="L52" s="37"/>
      <c r="M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2" customHeight="1">
      <c r="A54" s="35"/>
      <c r="B54" s="36"/>
      <c r="C54" s="30" t="s">
        <v>22</v>
      </c>
      <c r="D54" s="37"/>
      <c r="E54" s="37"/>
      <c r="F54" s="28" t="str">
        <f>F12</f>
        <v>Dnešice</v>
      </c>
      <c r="G54" s="37"/>
      <c r="H54" s="37"/>
      <c r="I54" s="30" t="s">
        <v>24</v>
      </c>
      <c r="J54" s="60" t="str">
        <f>IF(J12="","",J12)</f>
        <v>31.8.2021</v>
      </c>
      <c r="K54" s="37"/>
      <c r="L54" s="37"/>
      <c r="M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5.2" customHeight="1">
      <c r="A56" s="35"/>
      <c r="B56" s="36"/>
      <c r="C56" s="30" t="s">
        <v>26</v>
      </c>
      <c r="D56" s="37"/>
      <c r="E56" s="37"/>
      <c r="F56" s="28" t="str">
        <f>E15</f>
        <v>Správa a údržba silnic Plzeňského kraje p.o.</v>
      </c>
      <c r="G56" s="37"/>
      <c r="H56" s="37"/>
      <c r="I56" s="30" t="s">
        <v>33</v>
      </c>
      <c r="J56" s="33" t="str">
        <f>E21</f>
        <v xml:space="preserve"> </v>
      </c>
      <c r="K56" s="37"/>
      <c r="L56" s="37"/>
      <c r="M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15.2" customHeight="1">
      <c r="A57" s="35"/>
      <c r="B57" s="36"/>
      <c r="C57" s="30" t="s">
        <v>31</v>
      </c>
      <c r="D57" s="37"/>
      <c r="E57" s="37"/>
      <c r="F57" s="28" t="str">
        <f>IF(E18="","",E18)</f>
        <v>Vyplň údaj</v>
      </c>
      <c r="G57" s="37"/>
      <c r="H57" s="37"/>
      <c r="I57" s="30" t="s">
        <v>35</v>
      </c>
      <c r="J57" s="33" t="str">
        <f>E24</f>
        <v xml:space="preserve"> </v>
      </c>
      <c r="K57" s="37"/>
      <c r="L57" s="37"/>
      <c r="M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9.25" customHeight="1">
      <c r="A59" s="35"/>
      <c r="B59" s="36"/>
      <c r="C59" s="132" t="s">
        <v>104</v>
      </c>
      <c r="D59" s="133"/>
      <c r="E59" s="133"/>
      <c r="F59" s="133"/>
      <c r="G59" s="133"/>
      <c r="H59" s="133"/>
      <c r="I59" s="134" t="s">
        <v>105</v>
      </c>
      <c r="J59" s="134" t="s">
        <v>106</v>
      </c>
      <c r="K59" s="134" t="s">
        <v>107</v>
      </c>
      <c r="L59" s="133"/>
      <c r="M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108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2.9" customHeight="1">
      <c r="A61" s="35"/>
      <c r="B61" s="36"/>
      <c r="C61" s="135" t="s">
        <v>72</v>
      </c>
      <c r="D61" s="37"/>
      <c r="E61" s="37"/>
      <c r="F61" s="37"/>
      <c r="G61" s="37"/>
      <c r="H61" s="37"/>
      <c r="I61" s="78">
        <f t="shared" ref="I61:J64" si="0">Q91</f>
        <v>0</v>
      </c>
      <c r="J61" s="78">
        <f t="shared" si="0"/>
        <v>0</v>
      </c>
      <c r="K61" s="78">
        <f>K91</f>
        <v>0</v>
      </c>
      <c r="L61" s="37"/>
      <c r="M61" s="108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U61" s="18" t="s">
        <v>108</v>
      </c>
    </row>
    <row r="62" spans="1:47" s="9" customFormat="1" ht="24.95" customHeight="1">
      <c r="B62" s="136"/>
      <c r="C62" s="137"/>
      <c r="D62" s="138" t="s">
        <v>109</v>
      </c>
      <c r="E62" s="139"/>
      <c r="F62" s="139"/>
      <c r="G62" s="139"/>
      <c r="H62" s="139"/>
      <c r="I62" s="140">
        <f t="shared" si="0"/>
        <v>0</v>
      </c>
      <c r="J62" s="140">
        <f t="shared" si="0"/>
        <v>0</v>
      </c>
      <c r="K62" s="140">
        <f>K92</f>
        <v>0</v>
      </c>
      <c r="L62" s="137"/>
      <c r="M62" s="141"/>
    </row>
    <row r="63" spans="1:47" s="10" customFormat="1" ht="19.899999999999999" customHeight="1">
      <c r="B63" s="142"/>
      <c r="C63" s="143"/>
      <c r="D63" s="144" t="s">
        <v>110</v>
      </c>
      <c r="E63" s="145"/>
      <c r="F63" s="145"/>
      <c r="G63" s="145"/>
      <c r="H63" s="145"/>
      <c r="I63" s="146">
        <f t="shared" si="0"/>
        <v>0</v>
      </c>
      <c r="J63" s="146">
        <f t="shared" si="0"/>
        <v>0</v>
      </c>
      <c r="K63" s="146">
        <f>K93</f>
        <v>0</v>
      </c>
      <c r="L63" s="143"/>
      <c r="M63" s="147"/>
    </row>
    <row r="64" spans="1:47" s="10" customFormat="1" ht="14.85" customHeight="1">
      <c r="B64" s="142"/>
      <c r="C64" s="143"/>
      <c r="D64" s="144" t="s">
        <v>111</v>
      </c>
      <c r="E64" s="145"/>
      <c r="F64" s="145"/>
      <c r="G64" s="145"/>
      <c r="H64" s="145"/>
      <c r="I64" s="146">
        <f t="shared" si="0"/>
        <v>0</v>
      </c>
      <c r="J64" s="146">
        <f t="shared" si="0"/>
        <v>0</v>
      </c>
      <c r="K64" s="146">
        <f>K94</f>
        <v>0</v>
      </c>
      <c r="L64" s="143"/>
      <c r="M64" s="147"/>
    </row>
    <row r="65" spans="1:31" s="10" customFormat="1" ht="19.899999999999999" customHeight="1">
      <c r="B65" s="142"/>
      <c r="C65" s="143"/>
      <c r="D65" s="144" t="s">
        <v>112</v>
      </c>
      <c r="E65" s="145"/>
      <c r="F65" s="145"/>
      <c r="G65" s="145"/>
      <c r="H65" s="145"/>
      <c r="I65" s="146">
        <f>Q143</f>
        <v>0</v>
      </c>
      <c r="J65" s="146">
        <f>R143</f>
        <v>0</v>
      </c>
      <c r="K65" s="146">
        <f>K143</f>
        <v>0</v>
      </c>
      <c r="L65" s="143"/>
      <c r="M65" s="147"/>
    </row>
    <row r="66" spans="1:31" s="10" customFormat="1" ht="14.85" customHeight="1">
      <c r="B66" s="142"/>
      <c r="C66" s="143"/>
      <c r="D66" s="144" t="s">
        <v>113</v>
      </c>
      <c r="E66" s="145"/>
      <c r="F66" s="145"/>
      <c r="G66" s="145"/>
      <c r="H66" s="145"/>
      <c r="I66" s="146">
        <f>Q167</f>
        <v>0</v>
      </c>
      <c r="J66" s="146">
        <f>R167</f>
        <v>0</v>
      </c>
      <c r="K66" s="146">
        <f>K167</f>
        <v>0</v>
      </c>
      <c r="L66" s="143"/>
      <c r="M66" s="147"/>
    </row>
    <row r="67" spans="1:31" s="10" customFormat="1" ht="14.85" customHeight="1">
      <c r="B67" s="142"/>
      <c r="C67" s="143"/>
      <c r="D67" s="144" t="s">
        <v>114</v>
      </c>
      <c r="E67" s="145"/>
      <c r="F67" s="145"/>
      <c r="G67" s="145"/>
      <c r="H67" s="145"/>
      <c r="I67" s="146">
        <f>Q177</f>
        <v>0</v>
      </c>
      <c r="J67" s="146">
        <f>R177</f>
        <v>0</v>
      </c>
      <c r="K67" s="146">
        <f>K177</f>
        <v>0</v>
      </c>
      <c r="L67" s="143"/>
      <c r="M67" s="147"/>
    </row>
    <row r="68" spans="1:31" s="10" customFormat="1" ht="19.899999999999999" customHeight="1">
      <c r="B68" s="142"/>
      <c r="C68" s="143"/>
      <c r="D68" s="144" t="s">
        <v>115</v>
      </c>
      <c r="E68" s="145"/>
      <c r="F68" s="145"/>
      <c r="G68" s="145"/>
      <c r="H68" s="145"/>
      <c r="I68" s="146">
        <f>Q183</f>
        <v>0</v>
      </c>
      <c r="J68" s="146">
        <f>R183</f>
        <v>0</v>
      </c>
      <c r="K68" s="146">
        <f>K183</f>
        <v>0</v>
      </c>
      <c r="L68" s="143"/>
      <c r="M68" s="147"/>
    </row>
    <row r="69" spans="1:31" s="10" customFormat="1" ht="19.899999999999999" customHeight="1">
      <c r="B69" s="142"/>
      <c r="C69" s="143"/>
      <c r="D69" s="144" t="s">
        <v>116</v>
      </c>
      <c r="E69" s="145"/>
      <c r="F69" s="145"/>
      <c r="G69" s="145"/>
      <c r="H69" s="145"/>
      <c r="I69" s="146">
        <f>Q199</f>
        <v>0</v>
      </c>
      <c r="J69" s="146">
        <f>R199</f>
        <v>0</v>
      </c>
      <c r="K69" s="146">
        <f>K199</f>
        <v>0</v>
      </c>
      <c r="L69" s="143"/>
      <c r="M69" s="147"/>
    </row>
    <row r="70" spans="1:31" s="10" customFormat="1" ht="14.85" customHeight="1">
      <c r="B70" s="142"/>
      <c r="C70" s="143"/>
      <c r="D70" s="144" t="s">
        <v>117</v>
      </c>
      <c r="E70" s="145"/>
      <c r="F70" s="145"/>
      <c r="G70" s="145"/>
      <c r="H70" s="145"/>
      <c r="I70" s="146">
        <f>Q200</f>
        <v>0</v>
      </c>
      <c r="J70" s="146">
        <f>R200</f>
        <v>0</v>
      </c>
      <c r="K70" s="146">
        <f>K200</f>
        <v>0</v>
      </c>
      <c r="L70" s="143"/>
      <c r="M70" s="147"/>
    </row>
    <row r="71" spans="1:31" s="10" customFormat="1" ht="19.899999999999999" customHeight="1">
      <c r="B71" s="142"/>
      <c r="C71" s="143"/>
      <c r="D71" s="144" t="s">
        <v>118</v>
      </c>
      <c r="E71" s="145"/>
      <c r="F71" s="145"/>
      <c r="G71" s="145"/>
      <c r="H71" s="145"/>
      <c r="I71" s="146">
        <f>Q207</f>
        <v>0</v>
      </c>
      <c r="J71" s="146">
        <f>R207</f>
        <v>0</v>
      </c>
      <c r="K71" s="146">
        <f>K207</f>
        <v>0</v>
      </c>
      <c r="L71" s="143"/>
      <c r="M71" s="147"/>
    </row>
    <row r="72" spans="1:31" s="2" customFormat="1" ht="21.7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108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108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7" spans="1:31" s="2" customFormat="1" ht="6.95" customHeight="1">
      <c r="A77" s="35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10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4.95" customHeight="1">
      <c r="A78" s="35"/>
      <c r="B78" s="36"/>
      <c r="C78" s="24" t="s">
        <v>119</v>
      </c>
      <c r="D78" s="37"/>
      <c r="E78" s="37"/>
      <c r="F78" s="37"/>
      <c r="G78" s="37"/>
      <c r="H78" s="37"/>
      <c r="I78" s="37"/>
      <c r="J78" s="37"/>
      <c r="K78" s="37"/>
      <c r="L78" s="37"/>
      <c r="M78" s="10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10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17</v>
      </c>
      <c r="D80" s="37"/>
      <c r="E80" s="37"/>
      <c r="F80" s="37"/>
      <c r="G80" s="37"/>
      <c r="H80" s="37"/>
      <c r="I80" s="37"/>
      <c r="J80" s="37"/>
      <c r="K80" s="37"/>
      <c r="L80" s="37"/>
      <c r="M80" s="10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373" t="str">
        <f>E7</f>
        <v>18-16 - III-18035 Dnešice - oprava</v>
      </c>
      <c r="F81" s="374"/>
      <c r="G81" s="374"/>
      <c r="H81" s="374"/>
      <c r="I81" s="37"/>
      <c r="J81" s="37"/>
      <c r="K81" s="37"/>
      <c r="L81" s="37"/>
      <c r="M81" s="108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98</v>
      </c>
      <c r="D82" s="37"/>
      <c r="E82" s="37"/>
      <c r="F82" s="37"/>
      <c r="G82" s="37"/>
      <c r="H82" s="37"/>
      <c r="I82" s="37"/>
      <c r="J82" s="37"/>
      <c r="K82" s="37"/>
      <c r="L82" s="37"/>
      <c r="M82" s="108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26" t="str">
        <f>E9</f>
        <v>SO 103 - Komunikace 3</v>
      </c>
      <c r="F83" s="375"/>
      <c r="G83" s="375"/>
      <c r="H83" s="375"/>
      <c r="I83" s="37"/>
      <c r="J83" s="37"/>
      <c r="K83" s="37"/>
      <c r="L83" s="37"/>
      <c r="M83" s="108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108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30" t="s">
        <v>22</v>
      </c>
      <c r="D85" s="37"/>
      <c r="E85" s="37"/>
      <c r="F85" s="28" t="str">
        <f>F12</f>
        <v>Dnešice</v>
      </c>
      <c r="G85" s="37"/>
      <c r="H85" s="37"/>
      <c r="I85" s="30" t="s">
        <v>24</v>
      </c>
      <c r="J85" s="60" t="str">
        <f>IF(J12="","",J12)</f>
        <v>31.8.2021</v>
      </c>
      <c r="K85" s="37"/>
      <c r="L85" s="37"/>
      <c r="M85" s="108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108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26</v>
      </c>
      <c r="D87" s="37"/>
      <c r="E87" s="37"/>
      <c r="F87" s="28" t="str">
        <f>E15</f>
        <v>Správa a údržba silnic Plzeňského kraje p.o.</v>
      </c>
      <c r="G87" s="37"/>
      <c r="H87" s="37"/>
      <c r="I87" s="30" t="s">
        <v>33</v>
      </c>
      <c r="J87" s="33" t="str">
        <f>E21</f>
        <v xml:space="preserve"> </v>
      </c>
      <c r="K87" s="37"/>
      <c r="L87" s="37"/>
      <c r="M87" s="108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2" customHeight="1">
      <c r="A88" s="35"/>
      <c r="B88" s="36"/>
      <c r="C88" s="30" t="s">
        <v>31</v>
      </c>
      <c r="D88" s="37"/>
      <c r="E88" s="37"/>
      <c r="F88" s="28" t="str">
        <f>IF(E18="","",E18)</f>
        <v>Vyplň údaj</v>
      </c>
      <c r="G88" s="37"/>
      <c r="H88" s="37"/>
      <c r="I88" s="30" t="s">
        <v>35</v>
      </c>
      <c r="J88" s="33" t="str">
        <f>E24</f>
        <v xml:space="preserve"> </v>
      </c>
      <c r="K88" s="37"/>
      <c r="L88" s="37"/>
      <c r="M88" s="108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108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48"/>
      <c r="B90" s="149"/>
      <c r="C90" s="150" t="s">
        <v>120</v>
      </c>
      <c r="D90" s="151" t="s">
        <v>57</v>
      </c>
      <c r="E90" s="151" t="s">
        <v>53</v>
      </c>
      <c r="F90" s="151" t="s">
        <v>54</v>
      </c>
      <c r="G90" s="151" t="s">
        <v>121</v>
      </c>
      <c r="H90" s="151" t="s">
        <v>122</v>
      </c>
      <c r="I90" s="151" t="s">
        <v>123</v>
      </c>
      <c r="J90" s="151" t="s">
        <v>124</v>
      </c>
      <c r="K90" s="151" t="s">
        <v>107</v>
      </c>
      <c r="L90" s="152" t="s">
        <v>125</v>
      </c>
      <c r="M90" s="153"/>
      <c r="N90" s="69" t="s">
        <v>20</v>
      </c>
      <c r="O90" s="70" t="s">
        <v>42</v>
      </c>
      <c r="P90" s="70" t="s">
        <v>126</v>
      </c>
      <c r="Q90" s="70" t="s">
        <v>127</v>
      </c>
      <c r="R90" s="70" t="s">
        <v>128</v>
      </c>
      <c r="S90" s="70" t="s">
        <v>129</v>
      </c>
      <c r="T90" s="70" t="s">
        <v>130</v>
      </c>
      <c r="U90" s="70" t="s">
        <v>131</v>
      </c>
      <c r="V90" s="70" t="s">
        <v>132</v>
      </c>
      <c r="W90" s="70" t="s">
        <v>133</v>
      </c>
      <c r="X90" s="70" t="s">
        <v>134</v>
      </c>
      <c r="Y90" s="71" t="s">
        <v>135</v>
      </c>
      <c r="Z90" s="148"/>
      <c r="AA90" s="148"/>
      <c r="AB90" s="148"/>
      <c r="AC90" s="148"/>
      <c r="AD90" s="148"/>
      <c r="AE90" s="148"/>
    </row>
    <row r="91" spans="1:65" s="2" customFormat="1" ht="22.9" customHeight="1">
      <c r="A91" s="35"/>
      <c r="B91" s="36"/>
      <c r="C91" s="76" t="s">
        <v>136</v>
      </c>
      <c r="D91" s="37"/>
      <c r="E91" s="37"/>
      <c r="F91" s="37"/>
      <c r="G91" s="37"/>
      <c r="H91" s="37"/>
      <c r="I91" s="37"/>
      <c r="J91" s="37"/>
      <c r="K91" s="154">
        <f>BK91</f>
        <v>0</v>
      </c>
      <c r="L91" s="37"/>
      <c r="M91" s="40"/>
      <c r="N91" s="72"/>
      <c r="O91" s="155"/>
      <c r="P91" s="73"/>
      <c r="Q91" s="156">
        <f>Q92</f>
        <v>0</v>
      </c>
      <c r="R91" s="156">
        <f>R92</f>
        <v>0</v>
      </c>
      <c r="S91" s="73"/>
      <c r="T91" s="157">
        <f>T92</f>
        <v>0</v>
      </c>
      <c r="U91" s="73"/>
      <c r="V91" s="157">
        <f>V92</f>
        <v>386.81955997999995</v>
      </c>
      <c r="W91" s="73"/>
      <c r="X91" s="157">
        <f>X92</f>
        <v>150.32308599999999</v>
      </c>
      <c r="Y91" s="74"/>
      <c r="Z91" s="35"/>
      <c r="AA91" s="35"/>
      <c r="AB91" s="35"/>
      <c r="AC91" s="35"/>
      <c r="AD91" s="35"/>
      <c r="AE91" s="35"/>
      <c r="AT91" s="18" t="s">
        <v>73</v>
      </c>
      <c r="AU91" s="18" t="s">
        <v>108</v>
      </c>
      <c r="BK91" s="158">
        <f>BK92</f>
        <v>0</v>
      </c>
    </row>
    <row r="92" spans="1:65" s="12" customFormat="1" ht="25.9" customHeight="1">
      <c r="B92" s="159"/>
      <c r="C92" s="160"/>
      <c r="D92" s="161" t="s">
        <v>73</v>
      </c>
      <c r="E92" s="162" t="s">
        <v>137</v>
      </c>
      <c r="F92" s="162" t="s">
        <v>138</v>
      </c>
      <c r="G92" s="160"/>
      <c r="H92" s="160"/>
      <c r="I92" s="163"/>
      <c r="J92" s="163"/>
      <c r="K92" s="164">
        <f>BK92</f>
        <v>0</v>
      </c>
      <c r="L92" s="160"/>
      <c r="M92" s="165"/>
      <c r="N92" s="166"/>
      <c r="O92" s="167"/>
      <c r="P92" s="167"/>
      <c r="Q92" s="168">
        <f>Q93+Q143+Q183+Q199+Q207</f>
        <v>0</v>
      </c>
      <c r="R92" s="168">
        <f>R93+R143+R183+R199+R207</f>
        <v>0</v>
      </c>
      <c r="S92" s="167"/>
      <c r="T92" s="169">
        <f>T93+T143+T183+T199+T207</f>
        <v>0</v>
      </c>
      <c r="U92" s="167"/>
      <c r="V92" s="169">
        <f>V93+V143+V183+V199+V207</f>
        <v>386.81955997999995</v>
      </c>
      <c r="W92" s="167"/>
      <c r="X92" s="169">
        <f>X93+X143+X183+X199+X207</f>
        <v>150.32308599999999</v>
      </c>
      <c r="Y92" s="170"/>
      <c r="AR92" s="171" t="s">
        <v>82</v>
      </c>
      <c r="AT92" s="172" t="s">
        <v>73</v>
      </c>
      <c r="AU92" s="172" t="s">
        <v>74</v>
      </c>
      <c r="AY92" s="171" t="s">
        <v>139</v>
      </c>
      <c r="BK92" s="173">
        <f>BK93+BK143+BK183+BK199+BK207</f>
        <v>0</v>
      </c>
    </row>
    <row r="93" spans="1:65" s="12" customFormat="1" ht="22.9" customHeight="1">
      <c r="B93" s="159"/>
      <c r="C93" s="160"/>
      <c r="D93" s="161" t="s">
        <v>73</v>
      </c>
      <c r="E93" s="174" t="s">
        <v>82</v>
      </c>
      <c r="F93" s="174" t="s">
        <v>140</v>
      </c>
      <c r="G93" s="160"/>
      <c r="H93" s="160"/>
      <c r="I93" s="163"/>
      <c r="J93" s="163"/>
      <c r="K93" s="175">
        <f>BK93</f>
        <v>0</v>
      </c>
      <c r="L93" s="160"/>
      <c r="M93" s="165"/>
      <c r="N93" s="166"/>
      <c r="O93" s="167"/>
      <c r="P93" s="167"/>
      <c r="Q93" s="168">
        <f>Q94</f>
        <v>0</v>
      </c>
      <c r="R93" s="168">
        <f>R94</f>
        <v>0</v>
      </c>
      <c r="S93" s="167"/>
      <c r="T93" s="169">
        <f>T94</f>
        <v>0</v>
      </c>
      <c r="U93" s="167"/>
      <c r="V93" s="169">
        <f>V94</f>
        <v>9.4707180000000002E-2</v>
      </c>
      <c r="W93" s="167"/>
      <c r="X93" s="169">
        <f>X94</f>
        <v>150.32308599999999</v>
      </c>
      <c r="Y93" s="170"/>
      <c r="AR93" s="171" t="s">
        <v>82</v>
      </c>
      <c r="AT93" s="172" t="s">
        <v>73</v>
      </c>
      <c r="AU93" s="172" t="s">
        <v>82</v>
      </c>
      <c r="AY93" s="171" t="s">
        <v>139</v>
      </c>
      <c r="BK93" s="173">
        <f>BK94</f>
        <v>0</v>
      </c>
    </row>
    <row r="94" spans="1:65" s="12" customFormat="1" ht="20.85" customHeight="1">
      <c r="B94" s="159"/>
      <c r="C94" s="160"/>
      <c r="D94" s="161" t="s">
        <v>73</v>
      </c>
      <c r="E94" s="174" t="s">
        <v>141</v>
      </c>
      <c r="F94" s="174" t="s">
        <v>142</v>
      </c>
      <c r="G94" s="160"/>
      <c r="H94" s="160"/>
      <c r="I94" s="163"/>
      <c r="J94" s="163"/>
      <c r="K94" s="175">
        <f>BK94</f>
        <v>0</v>
      </c>
      <c r="L94" s="160"/>
      <c r="M94" s="165"/>
      <c r="N94" s="166"/>
      <c r="O94" s="167"/>
      <c r="P94" s="167"/>
      <c r="Q94" s="168">
        <f>SUM(Q95:Q142)</f>
        <v>0</v>
      </c>
      <c r="R94" s="168">
        <f>SUM(R95:R142)</f>
        <v>0</v>
      </c>
      <c r="S94" s="167"/>
      <c r="T94" s="169">
        <f>SUM(T95:T142)</f>
        <v>0</v>
      </c>
      <c r="U94" s="167"/>
      <c r="V94" s="169">
        <f>SUM(V95:V142)</f>
        <v>9.4707180000000002E-2</v>
      </c>
      <c r="W94" s="167"/>
      <c r="X94" s="169">
        <f>SUM(X95:X142)</f>
        <v>150.32308599999999</v>
      </c>
      <c r="Y94" s="170"/>
      <c r="AR94" s="171" t="s">
        <v>82</v>
      </c>
      <c r="AT94" s="172" t="s">
        <v>73</v>
      </c>
      <c r="AU94" s="172" t="s">
        <v>84</v>
      </c>
      <c r="AY94" s="171" t="s">
        <v>139</v>
      </c>
      <c r="BK94" s="173">
        <f>SUM(BK95:BK142)</f>
        <v>0</v>
      </c>
    </row>
    <row r="95" spans="1:65" s="2" customFormat="1" ht="24.2" customHeight="1">
      <c r="A95" s="35"/>
      <c r="B95" s="36"/>
      <c r="C95" s="176" t="s">
        <v>82</v>
      </c>
      <c r="D95" s="176" t="s">
        <v>143</v>
      </c>
      <c r="E95" s="177" t="s">
        <v>162</v>
      </c>
      <c r="F95" s="178" t="s">
        <v>163</v>
      </c>
      <c r="G95" s="179" t="s">
        <v>146</v>
      </c>
      <c r="H95" s="180">
        <v>1052.3019999999999</v>
      </c>
      <c r="I95" s="181"/>
      <c r="J95" s="181"/>
      <c r="K95" s="182">
        <f>ROUND(P95*H95,2)</f>
        <v>0</v>
      </c>
      <c r="L95" s="178" t="s">
        <v>147</v>
      </c>
      <c r="M95" s="40"/>
      <c r="N95" s="183" t="s">
        <v>20</v>
      </c>
      <c r="O95" s="184" t="s">
        <v>43</v>
      </c>
      <c r="P95" s="185">
        <f>I95+J95</f>
        <v>0</v>
      </c>
      <c r="Q95" s="185">
        <f>ROUND(I95*H95,2)</f>
        <v>0</v>
      </c>
      <c r="R95" s="185">
        <f>ROUND(J95*H95,2)</f>
        <v>0</v>
      </c>
      <c r="S95" s="65"/>
      <c r="T95" s="186">
        <f>S95*H95</f>
        <v>0</v>
      </c>
      <c r="U95" s="186">
        <v>9.0000000000000006E-5</v>
      </c>
      <c r="V95" s="186">
        <f>U95*H95</f>
        <v>9.4707180000000002E-2</v>
      </c>
      <c r="W95" s="186">
        <v>0.115</v>
      </c>
      <c r="X95" s="186">
        <f>W95*H95</f>
        <v>121.01473</v>
      </c>
      <c r="Y95" s="187" t="s">
        <v>20</v>
      </c>
      <c r="Z95" s="35"/>
      <c r="AA95" s="35"/>
      <c r="AB95" s="35"/>
      <c r="AC95" s="35"/>
      <c r="AD95" s="35"/>
      <c r="AE95" s="35"/>
      <c r="AR95" s="188" t="s">
        <v>148</v>
      </c>
      <c r="AT95" s="188" t="s">
        <v>143</v>
      </c>
      <c r="AU95" s="188" t="s">
        <v>149</v>
      </c>
      <c r="AY95" s="18" t="s">
        <v>139</v>
      </c>
      <c r="BE95" s="189">
        <f>IF(O95="základní",K95,0)</f>
        <v>0</v>
      </c>
      <c r="BF95" s="189">
        <f>IF(O95="snížená",K95,0)</f>
        <v>0</v>
      </c>
      <c r="BG95" s="189">
        <f>IF(O95="zákl. přenesená",K95,0)</f>
        <v>0</v>
      </c>
      <c r="BH95" s="189">
        <f>IF(O95="sníž. přenesená",K95,0)</f>
        <v>0</v>
      </c>
      <c r="BI95" s="189">
        <f>IF(O95="nulová",K95,0)</f>
        <v>0</v>
      </c>
      <c r="BJ95" s="18" t="s">
        <v>82</v>
      </c>
      <c r="BK95" s="189">
        <f>ROUND(P95*H95,2)</f>
        <v>0</v>
      </c>
      <c r="BL95" s="18" t="s">
        <v>148</v>
      </c>
      <c r="BM95" s="188" t="s">
        <v>84</v>
      </c>
    </row>
    <row r="96" spans="1:65" s="2" customFormat="1" ht="11.25">
      <c r="A96" s="35"/>
      <c r="B96" s="36"/>
      <c r="C96" s="37"/>
      <c r="D96" s="190" t="s">
        <v>150</v>
      </c>
      <c r="E96" s="37"/>
      <c r="F96" s="191" t="s">
        <v>165</v>
      </c>
      <c r="G96" s="37"/>
      <c r="H96" s="37"/>
      <c r="I96" s="192"/>
      <c r="J96" s="192"/>
      <c r="K96" s="37"/>
      <c r="L96" s="37"/>
      <c r="M96" s="40"/>
      <c r="N96" s="193"/>
      <c r="O96" s="194"/>
      <c r="P96" s="65"/>
      <c r="Q96" s="65"/>
      <c r="R96" s="65"/>
      <c r="S96" s="65"/>
      <c r="T96" s="65"/>
      <c r="U96" s="65"/>
      <c r="V96" s="65"/>
      <c r="W96" s="65"/>
      <c r="X96" s="65"/>
      <c r="Y96" s="66"/>
      <c r="Z96" s="35"/>
      <c r="AA96" s="35"/>
      <c r="AB96" s="35"/>
      <c r="AC96" s="35"/>
      <c r="AD96" s="35"/>
      <c r="AE96" s="35"/>
      <c r="AT96" s="18" t="s">
        <v>150</v>
      </c>
      <c r="AU96" s="18" t="s">
        <v>149</v>
      </c>
    </row>
    <row r="97" spans="1:65" s="13" customFormat="1" ht="11.25">
      <c r="B97" s="195"/>
      <c r="C97" s="196"/>
      <c r="D97" s="197" t="s">
        <v>152</v>
      </c>
      <c r="E97" s="198" t="s">
        <v>20</v>
      </c>
      <c r="F97" s="199" t="s">
        <v>374</v>
      </c>
      <c r="G97" s="196"/>
      <c r="H97" s="198" t="s">
        <v>20</v>
      </c>
      <c r="I97" s="200"/>
      <c r="J97" s="200"/>
      <c r="K97" s="196"/>
      <c r="L97" s="196"/>
      <c r="M97" s="201"/>
      <c r="N97" s="202"/>
      <c r="O97" s="203"/>
      <c r="P97" s="203"/>
      <c r="Q97" s="203"/>
      <c r="R97" s="203"/>
      <c r="S97" s="203"/>
      <c r="T97" s="203"/>
      <c r="U97" s="203"/>
      <c r="V97" s="203"/>
      <c r="W97" s="203"/>
      <c r="X97" s="203"/>
      <c r="Y97" s="204"/>
      <c r="AT97" s="205" t="s">
        <v>152</v>
      </c>
      <c r="AU97" s="205" t="s">
        <v>149</v>
      </c>
      <c r="AV97" s="13" t="s">
        <v>82</v>
      </c>
      <c r="AW97" s="13" t="s">
        <v>5</v>
      </c>
      <c r="AX97" s="13" t="s">
        <v>74</v>
      </c>
      <c r="AY97" s="205" t="s">
        <v>139</v>
      </c>
    </row>
    <row r="98" spans="1:65" s="14" customFormat="1" ht="11.25">
      <c r="B98" s="206"/>
      <c r="C98" s="207"/>
      <c r="D98" s="197" t="s">
        <v>152</v>
      </c>
      <c r="E98" s="208" t="s">
        <v>20</v>
      </c>
      <c r="F98" s="209" t="s">
        <v>375</v>
      </c>
      <c r="G98" s="207"/>
      <c r="H98" s="210">
        <v>1052.3019999999999</v>
      </c>
      <c r="I98" s="211"/>
      <c r="J98" s="211"/>
      <c r="K98" s="207"/>
      <c r="L98" s="207"/>
      <c r="M98" s="212"/>
      <c r="N98" s="213"/>
      <c r="O98" s="214"/>
      <c r="P98" s="214"/>
      <c r="Q98" s="214"/>
      <c r="R98" s="214"/>
      <c r="S98" s="214"/>
      <c r="T98" s="214"/>
      <c r="U98" s="214"/>
      <c r="V98" s="214"/>
      <c r="W98" s="214"/>
      <c r="X98" s="214"/>
      <c r="Y98" s="215"/>
      <c r="AT98" s="216" t="s">
        <v>152</v>
      </c>
      <c r="AU98" s="216" t="s">
        <v>149</v>
      </c>
      <c r="AV98" s="14" t="s">
        <v>84</v>
      </c>
      <c r="AW98" s="14" t="s">
        <v>5</v>
      </c>
      <c r="AX98" s="14" t="s">
        <v>74</v>
      </c>
      <c r="AY98" s="216" t="s">
        <v>139</v>
      </c>
    </row>
    <row r="99" spans="1:65" s="15" customFormat="1" ht="11.25">
      <c r="B99" s="217"/>
      <c r="C99" s="218"/>
      <c r="D99" s="197" t="s">
        <v>152</v>
      </c>
      <c r="E99" s="219" t="s">
        <v>20</v>
      </c>
      <c r="F99" s="220" t="s">
        <v>155</v>
      </c>
      <c r="G99" s="218"/>
      <c r="H99" s="221">
        <v>1052.3019999999999</v>
      </c>
      <c r="I99" s="222"/>
      <c r="J99" s="222"/>
      <c r="K99" s="218"/>
      <c r="L99" s="218"/>
      <c r="M99" s="223"/>
      <c r="N99" s="224"/>
      <c r="O99" s="225"/>
      <c r="P99" s="225"/>
      <c r="Q99" s="225"/>
      <c r="R99" s="225"/>
      <c r="S99" s="225"/>
      <c r="T99" s="225"/>
      <c r="U99" s="225"/>
      <c r="V99" s="225"/>
      <c r="W99" s="225"/>
      <c r="X99" s="225"/>
      <c r="Y99" s="226"/>
      <c r="AT99" s="227" t="s">
        <v>152</v>
      </c>
      <c r="AU99" s="227" t="s">
        <v>149</v>
      </c>
      <c r="AV99" s="15" t="s">
        <v>148</v>
      </c>
      <c r="AW99" s="15" t="s">
        <v>5</v>
      </c>
      <c r="AX99" s="15" t="s">
        <v>82</v>
      </c>
      <c r="AY99" s="227" t="s">
        <v>139</v>
      </c>
    </row>
    <row r="100" spans="1:65" s="2" customFormat="1" ht="24">
      <c r="A100" s="35"/>
      <c r="B100" s="36"/>
      <c r="C100" s="176" t="s">
        <v>84</v>
      </c>
      <c r="D100" s="176" t="s">
        <v>143</v>
      </c>
      <c r="E100" s="177" t="s">
        <v>376</v>
      </c>
      <c r="F100" s="178" t="s">
        <v>377</v>
      </c>
      <c r="G100" s="179" t="s">
        <v>158</v>
      </c>
      <c r="H100" s="180">
        <v>6.0650000000000004</v>
      </c>
      <c r="I100" s="181"/>
      <c r="J100" s="181"/>
      <c r="K100" s="182">
        <f>ROUND(P100*H100,2)</f>
        <v>0</v>
      </c>
      <c r="L100" s="178" t="s">
        <v>147</v>
      </c>
      <c r="M100" s="40"/>
      <c r="N100" s="183" t="s">
        <v>20</v>
      </c>
      <c r="O100" s="184" t="s">
        <v>43</v>
      </c>
      <c r="P100" s="185">
        <f>I100+J100</f>
        <v>0</v>
      </c>
      <c r="Q100" s="185">
        <f>ROUND(I100*H100,2)</f>
        <v>0</v>
      </c>
      <c r="R100" s="185">
        <f>ROUND(J100*H100,2)</f>
        <v>0</v>
      </c>
      <c r="S100" s="65"/>
      <c r="T100" s="186">
        <f>S100*H100</f>
        <v>0</v>
      </c>
      <c r="U100" s="186">
        <v>0</v>
      </c>
      <c r="V100" s="186">
        <f>U100*H100</f>
        <v>0</v>
      </c>
      <c r="W100" s="186">
        <v>0</v>
      </c>
      <c r="X100" s="186">
        <f>W100*H100</f>
        <v>0</v>
      </c>
      <c r="Y100" s="187" t="s">
        <v>20</v>
      </c>
      <c r="Z100" s="35"/>
      <c r="AA100" s="35"/>
      <c r="AB100" s="35"/>
      <c r="AC100" s="35"/>
      <c r="AD100" s="35"/>
      <c r="AE100" s="35"/>
      <c r="AR100" s="188" t="s">
        <v>148</v>
      </c>
      <c r="AT100" s="188" t="s">
        <v>143</v>
      </c>
      <c r="AU100" s="188" t="s">
        <v>149</v>
      </c>
      <c r="AY100" s="18" t="s">
        <v>139</v>
      </c>
      <c r="BE100" s="189">
        <f>IF(O100="základní",K100,0)</f>
        <v>0</v>
      </c>
      <c r="BF100" s="189">
        <f>IF(O100="snížená",K100,0)</f>
        <v>0</v>
      </c>
      <c r="BG100" s="189">
        <f>IF(O100="zákl. přenesená",K100,0)</f>
        <v>0</v>
      </c>
      <c r="BH100" s="189">
        <f>IF(O100="sníž. přenesená",K100,0)</f>
        <v>0</v>
      </c>
      <c r="BI100" s="189">
        <f>IF(O100="nulová",K100,0)</f>
        <v>0</v>
      </c>
      <c r="BJ100" s="18" t="s">
        <v>82</v>
      </c>
      <c r="BK100" s="189">
        <f>ROUND(P100*H100,2)</f>
        <v>0</v>
      </c>
      <c r="BL100" s="18" t="s">
        <v>148</v>
      </c>
      <c r="BM100" s="188" t="s">
        <v>170</v>
      </c>
    </row>
    <row r="101" spans="1:65" s="2" customFormat="1" ht="11.25">
      <c r="A101" s="35"/>
      <c r="B101" s="36"/>
      <c r="C101" s="37"/>
      <c r="D101" s="190" t="s">
        <v>150</v>
      </c>
      <c r="E101" s="37"/>
      <c r="F101" s="191" t="s">
        <v>378</v>
      </c>
      <c r="G101" s="37"/>
      <c r="H101" s="37"/>
      <c r="I101" s="192"/>
      <c r="J101" s="192"/>
      <c r="K101" s="37"/>
      <c r="L101" s="37"/>
      <c r="M101" s="40"/>
      <c r="N101" s="193"/>
      <c r="O101" s="194"/>
      <c r="P101" s="65"/>
      <c r="Q101" s="65"/>
      <c r="R101" s="65"/>
      <c r="S101" s="65"/>
      <c r="T101" s="65"/>
      <c r="U101" s="65"/>
      <c r="V101" s="65"/>
      <c r="W101" s="65"/>
      <c r="X101" s="65"/>
      <c r="Y101" s="66"/>
      <c r="Z101" s="35"/>
      <c r="AA101" s="35"/>
      <c r="AB101" s="35"/>
      <c r="AC101" s="35"/>
      <c r="AD101" s="35"/>
      <c r="AE101" s="35"/>
      <c r="AT101" s="18" t="s">
        <v>150</v>
      </c>
      <c r="AU101" s="18" t="s">
        <v>149</v>
      </c>
    </row>
    <row r="102" spans="1:65" s="13" customFormat="1" ht="11.25">
      <c r="B102" s="195"/>
      <c r="C102" s="196"/>
      <c r="D102" s="197" t="s">
        <v>152</v>
      </c>
      <c r="E102" s="198" t="s">
        <v>20</v>
      </c>
      <c r="F102" s="199" t="s">
        <v>374</v>
      </c>
      <c r="G102" s="196"/>
      <c r="H102" s="198" t="s">
        <v>20</v>
      </c>
      <c r="I102" s="200"/>
      <c r="J102" s="200"/>
      <c r="K102" s="196"/>
      <c r="L102" s="196"/>
      <c r="M102" s="201"/>
      <c r="N102" s="202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  <c r="Y102" s="204"/>
      <c r="AT102" s="205" t="s">
        <v>152</v>
      </c>
      <c r="AU102" s="205" t="s">
        <v>149</v>
      </c>
      <c r="AV102" s="13" t="s">
        <v>82</v>
      </c>
      <c r="AW102" s="13" t="s">
        <v>5</v>
      </c>
      <c r="AX102" s="13" t="s">
        <v>74</v>
      </c>
      <c r="AY102" s="205" t="s">
        <v>139</v>
      </c>
    </row>
    <row r="103" spans="1:65" s="14" customFormat="1" ht="11.25">
      <c r="B103" s="206"/>
      <c r="C103" s="207"/>
      <c r="D103" s="197" t="s">
        <v>152</v>
      </c>
      <c r="E103" s="208" t="s">
        <v>20</v>
      </c>
      <c r="F103" s="209" t="s">
        <v>379</v>
      </c>
      <c r="G103" s="207"/>
      <c r="H103" s="210">
        <v>6.0650000000000004</v>
      </c>
      <c r="I103" s="211"/>
      <c r="J103" s="211"/>
      <c r="K103" s="207"/>
      <c r="L103" s="207"/>
      <c r="M103" s="212"/>
      <c r="N103" s="213"/>
      <c r="O103" s="214"/>
      <c r="P103" s="214"/>
      <c r="Q103" s="214"/>
      <c r="R103" s="214"/>
      <c r="S103" s="214"/>
      <c r="T103" s="214"/>
      <c r="U103" s="214"/>
      <c r="V103" s="214"/>
      <c r="W103" s="214"/>
      <c r="X103" s="214"/>
      <c r="Y103" s="215"/>
      <c r="AT103" s="216" t="s">
        <v>152</v>
      </c>
      <c r="AU103" s="216" t="s">
        <v>149</v>
      </c>
      <c r="AV103" s="14" t="s">
        <v>84</v>
      </c>
      <c r="AW103" s="14" t="s">
        <v>5</v>
      </c>
      <c r="AX103" s="14" t="s">
        <v>74</v>
      </c>
      <c r="AY103" s="216" t="s">
        <v>139</v>
      </c>
    </row>
    <row r="104" spans="1:65" s="15" customFormat="1" ht="11.25">
      <c r="B104" s="217"/>
      <c r="C104" s="218"/>
      <c r="D104" s="197" t="s">
        <v>152</v>
      </c>
      <c r="E104" s="219" t="s">
        <v>20</v>
      </c>
      <c r="F104" s="220" t="s">
        <v>155</v>
      </c>
      <c r="G104" s="218"/>
      <c r="H104" s="221">
        <v>6.0650000000000004</v>
      </c>
      <c r="I104" s="222"/>
      <c r="J104" s="222"/>
      <c r="K104" s="218"/>
      <c r="L104" s="218"/>
      <c r="M104" s="223"/>
      <c r="N104" s="224"/>
      <c r="O104" s="225"/>
      <c r="P104" s="225"/>
      <c r="Q104" s="225"/>
      <c r="R104" s="225"/>
      <c r="S104" s="225"/>
      <c r="T104" s="225"/>
      <c r="U104" s="225"/>
      <c r="V104" s="225"/>
      <c r="W104" s="225"/>
      <c r="X104" s="225"/>
      <c r="Y104" s="226"/>
      <c r="AT104" s="227" t="s">
        <v>152</v>
      </c>
      <c r="AU104" s="227" t="s">
        <v>149</v>
      </c>
      <c r="AV104" s="15" t="s">
        <v>148</v>
      </c>
      <c r="AW104" s="15" t="s">
        <v>5</v>
      </c>
      <c r="AX104" s="15" t="s">
        <v>82</v>
      </c>
      <c r="AY104" s="227" t="s">
        <v>139</v>
      </c>
    </row>
    <row r="105" spans="1:65" s="2" customFormat="1" ht="24.2" customHeight="1">
      <c r="A105" s="35"/>
      <c r="B105" s="36"/>
      <c r="C105" s="176" t="s">
        <v>149</v>
      </c>
      <c r="D105" s="176" t="s">
        <v>143</v>
      </c>
      <c r="E105" s="177" t="s">
        <v>167</v>
      </c>
      <c r="F105" s="178" t="s">
        <v>168</v>
      </c>
      <c r="G105" s="179" t="s">
        <v>169</v>
      </c>
      <c r="H105" s="180">
        <v>39.003999999999998</v>
      </c>
      <c r="I105" s="181"/>
      <c r="J105" s="181"/>
      <c r="K105" s="182">
        <f>ROUND(P105*H105,2)</f>
        <v>0</v>
      </c>
      <c r="L105" s="178" t="s">
        <v>147</v>
      </c>
      <c r="M105" s="40"/>
      <c r="N105" s="183" t="s">
        <v>20</v>
      </c>
      <c r="O105" s="184" t="s">
        <v>43</v>
      </c>
      <c r="P105" s="185">
        <f>I105+J105</f>
        <v>0</v>
      </c>
      <c r="Q105" s="185">
        <f>ROUND(I105*H105,2)</f>
        <v>0</v>
      </c>
      <c r="R105" s="185">
        <f>ROUND(J105*H105,2)</f>
        <v>0</v>
      </c>
      <c r="S105" s="65"/>
      <c r="T105" s="186">
        <f>S105*H105</f>
        <v>0</v>
      </c>
      <c r="U105" s="186">
        <v>0</v>
      </c>
      <c r="V105" s="186">
        <f>U105*H105</f>
        <v>0</v>
      </c>
      <c r="W105" s="186">
        <v>0</v>
      </c>
      <c r="X105" s="186">
        <f>W105*H105</f>
        <v>0</v>
      </c>
      <c r="Y105" s="187" t="s">
        <v>20</v>
      </c>
      <c r="Z105" s="35"/>
      <c r="AA105" s="35"/>
      <c r="AB105" s="35"/>
      <c r="AC105" s="35"/>
      <c r="AD105" s="35"/>
      <c r="AE105" s="35"/>
      <c r="AR105" s="188" t="s">
        <v>148</v>
      </c>
      <c r="AT105" s="188" t="s">
        <v>143</v>
      </c>
      <c r="AU105" s="188" t="s">
        <v>149</v>
      </c>
      <c r="AY105" s="18" t="s">
        <v>139</v>
      </c>
      <c r="BE105" s="189">
        <f>IF(O105="základní",K105,0)</f>
        <v>0</v>
      </c>
      <c r="BF105" s="189">
        <f>IF(O105="snížená",K105,0)</f>
        <v>0</v>
      </c>
      <c r="BG105" s="189">
        <f>IF(O105="zákl. přenesená",K105,0)</f>
        <v>0</v>
      </c>
      <c r="BH105" s="189">
        <f>IF(O105="sníž. přenesená",K105,0)</f>
        <v>0</v>
      </c>
      <c r="BI105" s="189">
        <f>IF(O105="nulová",K105,0)</f>
        <v>0</v>
      </c>
      <c r="BJ105" s="18" t="s">
        <v>82</v>
      </c>
      <c r="BK105" s="189">
        <f>ROUND(P105*H105,2)</f>
        <v>0</v>
      </c>
      <c r="BL105" s="18" t="s">
        <v>148</v>
      </c>
      <c r="BM105" s="188" t="s">
        <v>177</v>
      </c>
    </row>
    <row r="106" spans="1:65" s="2" customFormat="1" ht="11.25">
      <c r="A106" s="35"/>
      <c r="B106" s="36"/>
      <c r="C106" s="37"/>
      <c r="D106" s="190" t="s">
        <v>150</v>
      </c>
      <c r="E106" s="37"/>
      <c r="F106" s="191" t="s">
        <v>171</v>
      </c>
      <c r="G106" s="37"/>
      <c r="H106" s="37"/>
      <c r="I106" s="192"/>
      <c r="J106" s="192"/>
      <c r="K106" s="37"/>
      <c r="L106" s="37"/>
      <c r="M106" s="40"/>
      <c r="N106" s="193"/>
      <c r="O106" s="194"/>
      <c r="P106" s="65"/>
      <c r="Q106" s="65"/>
      <c r="R106" s="65"/>
      <c r="S106" s="65"/>
      <c r="T106" s="65"/>
      <c r="U106" s="65"/>
      <c r="V106" s="65"/>
      <c r="W106" s="65"/>
      <c r="X106" s="65"/>
      <c r="Y106" s="66"/>
      <c r="Z106" s="35"/>
      <c r="AA106" s="35"/>
      <c r="AB106" s="35"/>
      <c r="AC106" s="35"/>
      <c r="AD106" s="35"/>
      <c r="AE106" s="35"/>
      <c r="AT106" s="18" t="s">
        <v>150</v>
      </c>
      <c r="AU106" s="18" t="s">
        <v>149</v>
      </c>
    </row>
    <row r="107" spans="1:65" s="13" customFormat="1" ht="11.25">
      <c r="B107" s="195"/>
      <c r="C107" s="196"/>
      <c r="D107" s="197" t="s">
        <v>152</v>
      </c>
      <c r="E107" s="198" t="s">
        <v>20</v>
      </c>
      <c r="F107" s="199" t="s">
        <v>380</v>
      </c>
      <c r="G107" s="196"/>
      <c r="H107" s="198" t="s">
        <v>20</v>
      </c>
      <c r="I107" s="200"/>
      <c r="J107" s="200"/>
      <c r="K107" s="196"/>
      <c r="L107" s="196"/>
      <c r="M107" s="201"/>
      <c r="N107" s="202"/>
      <c r="O107" s="203"/>
      <c r="P107" s="203"/>
      <c r="Q107" s="203"/>
      <c r="R107" s="203"/>
      <c r="S107" s="203"/>
      <c r="T107" s="203"/>
      <c r="U107" s="203"/>
      <c r="V107" s="203"/>
      <c r="W107" s="203"/>
      <c r="X107" s="203"/>
      <c r="Y107" s="204"/>
      <c r="AT107" s="205" t="s">
        <v>152</v>
      </c>
      <c r="AU107" s="205" t="s">
        <v>149</v>
      </c>
      <c r="AV107" s="13" t="s">
        <v>82</v>
      </c>
      <c r="AW107" s="13" t="s">
        <v>5</v>
      </c>
      <c r="AX107" s="13" t="s">
        <v>74</v>
      </c>
      <c r="AY107" s="205" t="s">
        <v>139</v>
      </c>
    </row>
    <row r="108" spans="1:65" s="14" customFormat="1" ht="11.25">
      <c r="B108" s="206"/>
      <c r="C108" s="207"/>
      <c r="D108" s="197" t="s">
        <v>152</v>
      </c>
      <c r="E108" s="208" t="s">
        <v>20</v>
      </c>
      <c r="F108" s="209" t="s">
        <v>381</v>
      </c>
      <c r="G108" s="207"/>
      <c r="H108" s="210">
        <v>9.7040000000000006</v>
      </c>
      <c r="I108" s="211"/>
      <c r="J108" s="211"/>
      <c r="K108" s="207"/>
      <c r="L108" s="207"/>
      <c r="M108" s="212"/>
      <c r="N108" s="213"/>
      <c r="O108" s="214"/>
      <c r="P108" s="214"/>
      <c r="Q108" s="214"/>
      <c r="R108" s="214"/>
      <c r="S108" s="214"/>
      <c r="T108" s="214"/>
      <c r="U108" s="214"/>
      <c r="V108" s="214"/>
      <c r="W108" s="214"/>
      <c r="X108" s="214"/>
      <c r="Y108" s="215"/>
      <c r="AT108" s="216" t="s">
        <v>152</v>
      </c>
      <c r="AU108" s="216" t="s">
        <v>149</v>
      </c>
      <c r="AV108" s="14" t="s">
        <v>84</v>
      </c>
      <c r="AW108" s="14" t="s">
        <v>5</v>
      </c>
      <c r="AX108" s="14" t="s">
        <v>74</v>
      </c>
      <c r="AY108" s="216" t="s">
        <v>139</v>
      </c>
    </row>
    <row r="109" spans="1:65" s="13" customFormat="1" ht="11.25">
      <c r="B109" s="195"/>
      <c r="C109" s="196"/>
      <c r="D109" s="197" t="s">
        <v>152</v>
      </c>
      <c r="E109" s="198" t="s">
        <v>20</v>
      </c>
      <c r="F109" s="199" t="s">
        <v>382</v>
      </c>
      <c r="G109" s="196"/>
      <c r="H109" s="198" t="s">
        <v>20</v>
      </c>
      <c r="I109" s="200"/>
      <c r="J109" s="200"/>
      <c r="K109" s="196"/>
      <c r="L109" s="196"/>
      <c r="M109" s="201"/>
      <c r="N109" s="202"/>
      <c r="O109" s="203"/>
      <c r="P109" s="203"/>
      <c r="Q109" s="203"/>
      <c r="R109" s="203"/>
      <c r="S109" s="203"/>
      <c r="T109" s="203"/>
      <c r="U109" s="203"/>
      <c r="V109" s="203"/>
      <c r="W109" s="203"/>
      <c r="X109" s="203"/>
      <c r="Y109" s="204"/>
      <c r="AT109" s="205" t="s">
        <v>152</v>
      </c>
      <c r="AU109" s="205" t="s">
        <v>149</v>
      </c>
      <c r="AV109" s="13" t="s">
        <v>82</v>
      </c>
      <c r="AW109" s="13" t="s">
        <v>5</v>
      </c>
      <c r="AX109" s="13" t="s">
        <v>74</v>
      </c>
      <c r="AY109" s="205" t="s">
        <v>139</v>
      </c>
    </row>
    <row r="110" spans="1:65" s="14" customFormat="1" ht="11.25">
      <c r="B110" s="206"/>
      <c r="C110" s="207"/>
      <c r="D110" s="197" t="s">
        <v>152</v>
      </c>
      <c r="E110" s="208" t="s">
        <v>20</v>
      </c>
      <c r="F110" s="209" t="s">
        <v>383</v>
      </c>
      <c r="G110" s="207"/>
      <c r="H110" s="210">
        <v>29.3</v>
      </c>
      <c r="I110" s="211"/>
      <c r="J110" s="211"/>
      <c r="K110" s="207"/>
      <c r="L110" s="207"/>
      <c r="M110" s="212"/>
      <c r="N110" s="213"/>
      <c r="O110" s="214"/>
      <c r="P110" s="214"/>
      <c r="Q110" s="214"/>
      <c r="R110" s="214"/>
      <c r="S110" s="214"/>
      <c r="T110" s="214"/>
      <c r="U110" s="214"/>
      <c r="V110" s="214"/>
      <c r="W110" s="214"/>
      <c r="X110" s="214"/>
      <c r="Y110" s="215"/>
      <c r="AT110" s="216" t="s">
        <v>152</v>
      </c>
      <c r="AU110" s="216" t="s">
        <v>149</v>
      </c>
      <c r="AV110" s="14" t="s">
        <v>84</v>
      </c>
      <c r="AW110" s="14" t="s">
        <v>5</v>
      </c>
      <c r="AX110" s="14" t="s">
        <v>74</v>
      </c>
      <c r="AY110" s="216" t="s">
        <v>139</v>
      </c>
    </row>
    <row r="111" spans="1:65" s="15" customFormat="1" ht="11.25">
      <c r="B111" s="217"/>
      <c r="C111" s="218"/>
      <c r="D111" s="197" t="s">
        <v>152</v>
      </c>
      <c r="E111" s="219" t="s">
        <v>20</v>
      </c>
      <c r="F111" s="220" t="s">
        <v>155</v>
      </c>
      <c r="G111" s="218"/>
      <c r="H111" s="221">
        <v>39.003999999999998</v>
      </c>
      <c r="I111" s="222"/>
      <c r="J111" s="222"/>
      <c r="K111" s="218"/>
      <c r="L111" s="218"/>
      <c r="M111" s="223"/>
      <c r="N111" s="224"/>
      <c r="O111" s="225"/>
      <c r="P111" s="225"/>
      <c r="Q111" s="225"/>
      <c r="R111" s="225"/>
      <c r="S111" s="225"/>
      <c r="T111" s="225"/>
      <c r="U111" s="225"/>
      <c r="V111" s="225"/>
      <c r="W111" s="225"/>
      <c r="X111" s="225"/>
      <c r="Y111" s="226"/>
      <c r="AT111" s="227" t="s">
        <v>152</v>
      </c>
      <c r="AU111" s="227" t="s">
        <v>149</v>
      </c>
      <c r="AV111" s="15" t="s">
        <v>148</v>
      </c>
      <c r="AW111" s="15" t="s">
        <v>5</v>
      </c>
      <c r="AX111" s="15" t="s">
        <v>82</v>
      </c>
      <c r="AY111" s="227" t="s">
        <v>139</v>
      </c>
    </row>
    <row r="112" spans="1:65" s="2" customFormat="1" ht="37.9" customHeight="1">
      <c r="A112" s="35"/>
      <c r="B112" s="36"/>
      <c r="C112" s="176" t="s">
        <v>148</v>
      </c>
      <c r="D112" s="176" t="s">
        <v>143</v>
      </c>
      <c r="E112" s="177" t="s">
        <v>196</v>
      </c>
      <c r="F112" s="178" t="s">
        <v>197</v>
      </c>
      <c r="G112" s="179" t="s">
        <v>146</v>
      </c>
      <c r="H112" s="180">
        <v>116.303</v>
      </c>
      <c r="I112" s="181"/>
      <c r="J112" s="181"/>
      <c r="K112" s="182">
        <f>ROUND(P112*H112,2)</f>
        <v>0</v>
      </c>
      <c r="L112" s="178" t="s">
        <v>147</v>
      </c>
      <c r="M112" s="40"/>
      <c r="N112" s="183" t="s">
        <v>20</v>
      </c>
      <c r="O112" s="184" t="s">
        <v>43</v>
      </c>
      <c r="P112" s="185">
        <f>I112+J112</f>
        <v>0</v>
      </c>
      <c r="Q112" s="185">
        <f>ROUND(I112*H112,2)</f>
        <v>0</v>
      </c>
      <c r="R112" s="185">
        <f>ROUND(J112*H112,2)</f>
        <v>0</v>
      </c>
      <c r="S112" s="65"/>
      <c r="T112" s="186">
        <f>S112*H112</f>
        <v>0</v>
      </c>
      <c r="U112" s="186">
        <v>0</v>
      </c>
      <c r="V112" s="186">
        <f>U112*H112</f>
        <v>0</v>
      </c>
      <c r="W112" s="186">
        <v>0.252</v>
      </c>
      <c r="X112" s="186">
        <f>W112*H112</f>
        <v>29.308356</v>
      </c>
      <c r="Y112" s="187" t="s">
        <v>20</v>
      </c>
      <c r="Z112" s="35"/>
      <c r="AA112" s="35"/>
      <c r="AB112" s="35"/>
      <c r="AC112" s="35"/>
      <c r="AD112" s="35"/>
      <c r="AE112" s="35"/>
      <c r="AR112" s="188" t="s">
        <v>148</v>
      </c>
      <c r="AT112" s="188" t="s">
        <v>143</v>
      </c>
      <c r="AU112" s="188" t="s">
        <v>149</v>
      </c>
      <c r="AY112" s="18" t="s">
        <v>139</v>
      </c>
      <c r="BE112" s="189">
        <f>IF(O112="základní",K112,0)</f>
        <v>0</v>
      </c>
      <c r="BF112" s="189">
        <f>IF(O112="snížená",K112,0)</f>
        <v>0</v>
      </c>
      <c r="BG112" s="189">
        <f>IF(O112="zákl. přenesená",K112,0)</f>
        <v>0</v>
      </c>
      <c r="BH112" s="189">
        <f>IF(O112="sníž. přenesená",K112,0)</f>
        <v>0</v>
      </c>
      <c r="BI112" s="189">
        <f>IF(O112="nulová",K112,0)</f>
        <v>0</v>
      </c>
      <c r="BJ112" s="18" t="s">
        <v>82</v>
      </c>
      <c r="BK112" s="189">
        <f>ROUND(P112*H112,2)</f>
        <v>0</v>
      </c>
      <c r="BL112" s="18" t="s">
        <v>148</v>
      </c>
      <c r="BM112" s="188" t="s">
        <v>183</v>
      </c>
    </row>
    <row r="113" spans="1:65" s="2" customFormat="1" ht="11.25">
      <c r="A113" s="35"/>
      <c r="B113" s="36"/>
      <c r="C113" s="37"/>
      <c r="D113" s="190" t="s">
        <v>150</v>
      </c>
      <c r="E113" s="37"/>
      <c r="F113" s="191" t="s">
        <v>199</v>
      </c>
      <c r="G113" s="37"/>
      <c r="H113" s="37"/>
      <c r="I113" s="192"/>
      <c r="J113" s="192"/>
      <c r="K113" s="37"/>
      <c r="L113" s="37"/>
      <c r="M113" s="40"/>
      <c r="N113" s="193"/>
      <c r="O113" s="194"/>
      <c r="P113" s="65"/>
      <c r="Q113" s="65"/>
      <c r="R113" s="65"/>
      <c r="S113" s="65"/>
      <c r="T113" s="65"/>
      <c r="U113" s="65"/>
      <c r="V113" s="65"/>
      <c r="W113" s="65"/>
      <c r="X113" s="65"/>
      <c r="Y113" s="66"/>
      <c r="Z113" s="35"/>
      <c r="AA113" s="35"/>
      <c r="AB113" s="35"/>
      <c r="AC113" s="35"/>
      <c r="AD113" s="35"/>
      <c r="AE113" s="35"/>
      <c r="AT113" s="18" t="s">
        <v>150</v>
      </c>
      <c r="AU113" s="18" t="s">
        <v>149</v>
      </c>
    </row>
    <row r="114" spans="1:65" s="13" customFormat="1" ht="11.25">
      <c r="B114" s="195"/>
      <c r="C114" s="196"/>
      <c r="D114" s="197" t="s">
        <v>152</v>
      </c>
      <c r="E114" s="198" t="s">
        <v>20</v>
      </c>
      <c r="F114" s="199" t="s">
        <v>384</v>
      </c>
      <c r="G114" s="196"/>
      <c r="H114" s="198" t="s">
        <v>20</v>
      </c>
      <c r="I114" s="200"/>
      <c r="J114" s="200"/>
      <c r="K114" s="196"/>
      <c r="L114" s="196"/>
      <c r="M114" s="201"/>
      <c r="N114" s="202"/>
      <c r="O114" s="203"/>
      <c r="P114" s="203"/>
      <c r="Q114" s="203"/>
      <c r="R114" s="203"/>
      <c r="S114" s="203"/>
      <c r="T114" s="203"/>
      <c r="U114" s="203"/>
      <c r="V114" s="203"/>
      <c r="W114" s="203"/>
      <c r="X114" s="203"/>
      <c r="Y114" s="204"/>
      <c r="AT114" s="205" t="s">
        <v>152</v>
      </c>
      <c r="AU114" s="205" t="s">
        <v>149</v>
      </c>
      <c r="AV114" s="13" t="s">
        <v>82</v>
      </c>
      <c r="AW114" s="13" t="s">
        <v>5</v>
      </c>
      <c r="AX114" s="13" t="s">
        <v>74</v>
      </c>
      <c r="AY114" s="205" t="s">
        <v>139</v>
      </c>
    </row>
    <row r="115" spans="1:65" s="14" customFormat="1" ht="11.25">
      <c r="B115" s="206"/>
      <c r="C115" s="207"/>
      <c r="D115" s="197" t="s">
        <v>152</v>
      </c>
      <c r="E115" s="208" t="s">
        <v>20</v>
      </c>
      <c r="F115" s="209" t="s">
        <v>385</v>
      </c>
      <c r="G115" s="207"/>
      <c r="H115" s="210">
        <v>76.206000000000003</v>
      </c>
      <c r="I115" s="211"/>
      <c r="J115" s="211"/>
      <c r="K115" s="207"/>
      <c r="L115" s="207"/>
      <c r="M115" s="212"/>
      <c r="N115" s="213"/>
      <c r="O115" s="214"/>
      <c r="P115" s="214"/>
      <c r="Q115" s="214"/>
      <c r="R115" s="214"/>
      <c r="S115" s="214"/>
      <c r="T115" s="214"/>
      <c r="U115" s="214"/>
      <c r="V115" s="214"/>
      <c r="W115" s="214"/>
      <c r="X115" s="214"/>
      <c r="Y115" s="215"/>
      <c r="AT115" s="216" t="s">
        <v>152</v>
      </c>
      <c r="AU115" s="216" t="s">
        <v>149</v>
      </c>
      <c r="AV115" s="14" t="s">
        <v>84</v>
      </c>
      <c r="AW115" s="14" t="s">
        <v>5</v>
      </c>
      <c r="AX115" s="14" t="s">
        <v>74</v>
      </c>
      <c r="AY115" s="216" t="s">
        <v>139</v>
      </c>
    </row>
    <row r="116" spans="1:65" s="14" customFormat="1" ht="11.25">
      <c r="B116" s="206"/>
      <c r="C116" s="207"/>
      <c r="D116" s="197" t="s">
        <v>152</v>
      </c>
      <c r="E116" s="208" t="s">
        <v>20</v>
      </c>
      <c r="F116" s="209" t="s">
        <v>386</v>
      </c>
      <c r="G116" s="207"/>
      <c r="H116" s="210">
        <v>40.097000000000001</v>
      </c>
      <c r="I116" s="211"/>
      <c r="J116" s="211"/>
      <c r="K116" s="207"/>
      <c r="L116" s="207"/>
      <c r="M116" s="212"/>
      <c r="N116" s="213"/>
      <c r="O116" s="214"/>
      <c r="P116" s="214"/>
      <c r="Q116" s="214"/>
      <c r="R116" s="214"/>
      <c r="S116" s="214"/>
      <c r="T116" s="214"/>
      <c r="U116" s="214"/>
      <c r="V116" s="214"/>
      <c r="W116" s="214"/>
      <c r="X116" s="214"/>
      <c r="Y116" s="215"/>
      <c r="AT116" s="216" t="s">
        <v>152</v>
      </c>
      <c r="AU116" s="216" t="s">
        <v>149</v>
      </c>
      <c r="AV116" s="14" t="s">
        <v>84</v>
      </c>
      <c r="AW116" s="14" t="s">
        <v>5</v>
      </c>
      <c r="AX116" s="14" t="s">
        <v>74</v>
      </c>
      <c r="AY116" s="216" t="s">
        <v>139</v>
      </c>
    </row>
    <row r="117" spans="1:65" s="15" customFormat="1" ht="11.25">
      <c r="B117" s="217"/>
      <c r="C117" s="218"/>
      <c r="D117" s="197" t="s">
        <v>152</v>
      </c>
      <c r="E117" s="219" t="s">
        <v>20</v>
      </c>
      <c r="F117" s="220" t="s">
        <v>155</v>
      </c>
      <c r="G117" s="218"/>
      <c r="H117" s="221">
        <v>116.303</v>
      </c>
      <c r="I117" s="222"/>
      <c r="J117" s="222"/>
      <c r="K117" s="218"/>
      <c r="L117" s="218"/>
      <c r="M117" s="223"/>
      <c r="N117" s="224"/>
      <c r="O117" s="225"/>
      <c r="P117" s="225"/>
      <c r="Q117" s="225"/>
      <c r="R117" s="225"/>
      <c r="S117" s="225"/>
      <c r="T117" s="225"/>
      <c r="U117" s="225"/>
      <c r="V117" s="225"/>
      <c r="W117" s="225"/>
      <c r="X117" s="225"/>
      <c r="Y117" s="226"/>
      <c r="AT117" s="227" t="s">
        <v>152</v>
      </c>
      <c r="AU117" s="227" t="s">
        <v>149</v>
      </c>
      <c r="AV117" s="15" t="s">
        <v>148</v>
      </c>
      <c r="AW117" s="15" t="s">
        <v>5</v>
      </c>
      <c r="AX117" s="15" t="s">
        <v>82</v>
      </c>
      <c r="AY117" s="227" t="s">
        <v>139</v>
      </c>
    </row>
    <row r="118" spans="1:65" s="2" customFormat="1" ht="24">
      <c r="A118" s="35"/>
      <c r="B118" s="36"/>
      <c r="C118" s="176" t="s">
        <v>174</v>
      </c>
      <c r="D118" s="176" t="s">
        <v>143</v>
      </c>
      <c r="E118" s="177" t="s">
        <v>202</v>
      </c>
      <c r="F118" s="178" t="s">
        <v>203</v>
      </c>
      <c r="G118" s="179" t="s">
        <v>169</v>
      </c>
      <c r="H118" s="180">
        <v>174.30099999999999</v>
      </c>
      <c r="I118" s="181"/>
      <c r="J118" s="181"/>
      <c r="K118" s="182">
        <f>ROUND(P118*H118,2)</f>
        <v>0</v>
      </c>
      <c r="L118" s="178" t="s">
        <v>147</v>
      </c>
      <c r="M118" s="40"/>
      <c r="N118" s="183" t="s">
        <v>20</v>
      </c>
      <c r="O118" s="184" t="s">
        <v>43</v>
      </c>
      <c r="P118" s="185">
        <f>I118+J118</f>
        <v>0</v>
      </c>
      <c r="Q118" s="185">
        <f>ROUND(I118*H118,2)</f>
        <v>0</v>
      </c>
      <c r="R118" s="185">
        <f>ROUND(J118*H118,2)</f>
        <v>0</v>
      </c>
      <c r="S118" s="65"/>
      <c r="T118" s="186">
        <f>S118*H118</f>
        <v>0</v>
      </c>
      <c r="U118" s="186">
        <v>0</v>
      </c>
      <c r="V118" s="186">
        <f>U118*H118</f>
        <v>0</v>
      </c>
      <c r="W118" s="186">
        <v>0</v>
      </c>
      <c r="X118" s="186">
        <f>W118*H118</f>
        <v>0</v>
      </c>
      <c r="Y118" s="187" t="s">
        <v>20</v>
      </c>
      <c r="Z118" s="35"/>
      <c r="AA118" s="35"/>
      <c r="AB118" s="35"/>
      <c r="AC118" s="35"/>
      <c r="AD118" s="35"/>
      <c r="AE118" s="35"/>
      <c r="AR118" s="188" t="s">
        <v>148</v>
      </c>
      <c r="AT118" s="188" t="s">
        <v>143</v>
      </c>
      <c r="AU118" s="188" t="s">
        <v>149</v>
      </c>
      <c r="AY118" s="18" t="s">
        <v>139</v>
      </c>
      <c r="BE118" s="189">
        <f>IF(O118="základní",K118,0)</f>
        <v>0</v>
      </c>
      <c r="BF118" s="189">
        <f>IF(O118="snížená",K118,0)</f>
        <v>0</v>
      </c>
      <c r="BG118" s="189">
        <f>IF(O118="zákl. přenesená",K118,0)</f>
        <v>0</v>
      </c>
      <c r="BH118" s="189">
        <f>IF(O118="sníž. přenesená",K118,0)</f>
        <v>0</v>
      </c>
      <c r="BI118" s="189">
        <f>IF(O118="nulová",K118,0)</f>
        <v>0</v>
      </c>
      <c r="BJ118" s="18" t="s">
        <v>82</v>
      </c>
      <c r="BK118" s="189">
        <f>ROUND(P118*H118,2)</f>
        <v>0</v>
      </c>
      <c r="BL118" s="18" t="s">
        <v>148</v>
      </c>
      <c r="BM118" s="188" t="s">
        <v>188</v>
      </c>
    </row>
    <row r="119" spans="1:65" s="2" customFormat="1" ht="11.25">
      <c r="A119" s="35"/>
      <c r="B119" s="36"/>
      <c r="C119" s="37"/>
      <c r="D119" s="190" t="s">
        <v>150</v>
      </c>
      <c r="E119" s="37"/>
      <c r="F119" s="191" t="s">
        <v>205</v>
      </c>
      <c r="G119" s="37"/>
      <c r="H119" s="37"/>
      <c r="I119" s="192"/>
      <c r="J119" s="192"/>
      <c r="K119" s="37"/>
      <c r="L119" s="37"/>
      <c r="M119" s="40"/>
      <c r="N119" s="193"/>
      <c r="O119" s="194"/>
      <c r="P119" s="65"/>
      <c r="Q119" s="65"/>
      <c r="R119" s="65"/>
      <c r="S119" s="65"/>
      <c r="T119" s="65"/>
      <c r="U119" s="65"/>
      <c r="V119" s="65"/>
      <c r="W119" s="65"/>
      <c r="X119" s="65"/>
      <c r="Y119" s="66"/>
      <c r="Z119" s="35"/>
      <c r="AA119" s="35"/>
      <c r="AB119" s="35"/>
      <c r="AC119" s="35"/>
      <c r="AD119" s="35"/>
      <c r="AE119" s="35"/>
      <c r="AT119" s="18" t="s">
        <v>150</v>
      </c>
      <c r="AU119" s="18" t="s">
        <v>149</v>
      </c>
    </row>
    <row r="120" spans="1:65" s="13" customFormat="1" ht="11.25">
      <c r="B120" s="195"/>
      <c r="C120" s="196"/>
      <c r="D120" s="197" t="s">
        <v>152</v>
      </c>
      <c r="E120" s="198" t="s">
        <v>20</v>
      </c>
      <c r="F120" s="199" t="s">
        <v>387</v>
      </c>
      <c r="G120" s="196"/>
      <c r="H120" s="198" t="s">
        <v>20</v>
      </c>
      <c r="I120" s="200"/>
      <c r="J120" s="200"/>
      <c r="K120" s="196"/>
      <c r="L120" s="196"/>
      <c r="M120" s="201"/>
      <c r="N120" s="202"/>
      <c r="O120" s="203"/>
      <c r="P120" s="203"/>
      <c r="Q120" s="203"/>
      <c r="R120" s="203"/>
      <c r="S120" s="203"/>
      <c r="T120" s="203"/>
      <c r="U120" s="203"/>
      <c r="V120" s="203"/>
      <c r="W120" s="203"/>
      <c r="X120" s="203"/>
      <c r="Y120" s="204"/>
      <c r="AT120" s="205" t="s">
        <v>152</v>
      </c>
      <c r="AU120" s="205" t="s">
        <v>149</v>
      </c>
      <c r="AV120" s="13" t="s">
        <v>82</v>
      </c>
      <c r="AW120" s="13" t="s">
        <v>5</v>
      </c>
      <c r="AX120" s="13" t="s">
        <v>74</v>
      </c>
      <c r="AY120" s="205" t="s">
        <v>139</v>
      </c>
    </row>
    <row r="121" spans="1:65" s="14" customFormat="1" ht="11.25">
      <c r="B121" s="206"/>
      <c r="C121" s="207"/>
      <c r="D121" s="197" t="s">
        <v>152</v>
      </c>
      <c r="E121" s="208" t="s">
        <v>20</v>
      </c>
      <c r="F121" s="209" t="s">
        <v>388</v>
      </c>
      <c r="G121" s="207"/>
      <c r="H121" s="210">
        <v>134.69</v>
      </c>
      <c r="I121" s="211"/>
      <c r="J121" s="211"/>
      <c r="K121" s="207"/>
      <c r="L121" s="207"/>
      <c r="M121" s="212"/>
      <c r="N121" s="213"/>
      <c r="O121" s="214"/>
      <c r="P121" s="214"/>
      <c r="Q121" s="214"/>
      <c r="R121" s="214"/>
      <c r="S121" s="214"/>
      <c r="T121" s="214"/>
      <c r="U121" s="214"/>
      <c r="V121" s="214"/>
      <c r="W121" s="214"/>
      <c r="X121" s="214"/>
      <c r="Y121" s="215"/>
      <c r="AT121" s="216" t="s">
        <v>152</v>
      </c>
      <c r="AU121" s="216" t="s">
        <v>149</v>
      </c>
      <c r="AV121" s="14" t="s">
        <v>84</v>
      </c>
      <c r="AW121" s="14" t="s">
        <v>5</v>
      </c>
      <c r="AX121" s="14" t="s">
        <v>74</v>
      </c>
      <c r="AY121" s="216" t="s">
        <v>139</v>
      </c>
    </row>
    <row r="122" spans="1:65" s="13" customFormat="1" ht="11.25">
      <c r="B122" s="195"/>
      <c r="C122" s="196"/>
      <c r="D122" s="197" t="s">
        <v>152</v>
      </c>
      <c r="E122" s="198" t="s">
        <v>20</v>
      </c>
      <c r="F122" s="199" t="s">
        <v>380</v>
      </c>
      <c r="G122" s="196"/>
      <c r="H122" s="198" t="s">
        <v>20</v>
      </c>
      <c r="I122" s="200"/>
      <c r="J122" s="200"/>
      <c r="K122" s="196"/>
      <c r="L122" s="196"/>
      <c r="M122" s="201"/>
      <c r="N122" s="202"/>
      <c r="O122" s="203"/>
      <c r="P122" s="203"/>
      <c r="Q122" s="203"/>
      <c r="R122" s="203"/>
      <c r="S122" s="203"/>
      <c r="T122" s="203"/>
      <c r="U122" s="203"/>
      <c r="V122" s="203"/>
      <c r="W122" s="203"/>
      <c r="X122" s="203"/>
      <c r="Y122" s="204"/>
      <c r="AT122" s="205" t="s">
        <v>152</v>
      </c>
      <c r="AU122" s="205" t="s">
        <v>149</v>
      </c>
      <c r="AV122" s="13" t="s">
        <v>82</v>
      </c>
      <c r="AW122" s="13" t="s">
        <v>5</v>
      </c>
      <c r="AX122" s="13" t="s">
        <v>74</v>
      </c>
      <c r="AY122" s="205" t="s">
        <v>139</v>
      </c>
    </row>
    <row r="123" spans="1:65" s="14" customFormat="1" ht="11.25">
      <c r="B123" s="206"/>
      <c r="C123" s="207"/>
      <c r="D123" s="197" t="s">
        <v>152</v>
      </c>
      <c r="E123" s="208" t="s">
        <v>20</v>
      </c>
      <c r="F123" s="209" t="s">
        <v>389</v>
      </c>
      <c r="G123" s="207"/>
      <c r="H123" s="210">
        <v>10.311</v>
      </c>
      <c r="I123" s="211"/>
      <c r="J123" s="211"/>
      <c r="K123" s="207"/>
      <c r="L123" s="207"/>
      <c r="M123" s="212"/>
      <c r="N123" s="213"/>
      <c r="O123" s="214"/>
      <c r="P123" s="214"/>
      <c r="Q123" s="214"/>
      <c r="R123" s="214"/>
      <c r="S123" s="214"/>
      <c r="T123" s="214"/>
      <c r="U123" s="214"/>
      <c r="V123" s="214"/>
      <c r="W123" s="214"/>
      <c r="X123" s="214"/>
      <c r="Y123" s="215"/>
      <c r="AT123" s="216" t="s">
        <v>152</v>
      </c>
      <c r="AU123" s="216" t="s">
        <v>149</v>
      </c>
      <c r="AV123" s="14" t="s">
        <v>84</v>
      </c>
      <c r="AW123" s="14" t="s">
        <v>5</v>
      </c>
      <c r="AX123" s="14" t="s">
        <v>74</v>
      </c>
      <c r="AY123" s="216" t="s">
        <v>139</v>
      </c>
    </row>
    <row r="124" spans="1:65" s="13" customFormat="1" ht="11.25">
      <c r="B124" s="195"/>
      <c r="C124" s="196"/>
      <c r="D124" s="197" t="s">
        <v>152</v>
      </c>
      <c r="E124" s="198" t="s">
        <v>20</v>
      </c>
      <c r="F124" s="199" t="s">
        <v>390</v>
      </c>
      <c r="G124" s="196"/>
      <c r="H124" s="198" t="s">
        <v>20</v>
      </c>
      <c r="I124" s="200"/>
      <c r="J124" s="200"/>
      <c r="K124" s="196"/>
      <c r="L124" s="196"/>
      <c r="M124" s="201"/>
      <c r="N124" s="202"/>
      <c r="O124" s="203"/>
      <c r="P124" s="203"/>
      <c r="Q124" s="203"/>
      <c r="R124" s="203"/>
      <c r="S124" s="203"/>
      <c r="T124" s="203"/>
      <c r="U124" s="203"/>
      <c r="V124" s="203"/>
      <c r="W124" s="203"/>
      <c r="X124" s="203"/>
      <c r="Y124" s="204"/>
      <c r="AT124" s="205" t="s">
        <v>152</v>
      </c>
      <c r="AU124" s="205" t="s">
        <v>149</v>
      </c>
      <c r="AV124" s="13" t="s">
        <v>82</v>
      </c>
      <c r="AW124" s="13" t="s">
        <v>5</v>
      </c>
      <c r="AX124" s="13" t="s">
        <v>74</v>
      </c>
      <c r="AY124" s="205" t="s">
        <v>139</v>
      </c>
    </row>
    <row r="125" spans="1:65" s="14" customFormat="1" ht="11.25">
      <c r="B125" s="206"/>
      <c r="C125" s="207"/>
      <c r="D125" s="197" t="s">
        <v>152</v>
      </c>
      <c r="E125" s="208" t="s">
        <v>20</v>
      </c>
      <c r="F125" s="209" t="s">
        <v>391</v>
      </c>
      <c r="G125" s="207"/>
      <c r="H125" s="210">
        <v>29.3</v>
      </c>
      <c r="I125" s="211"/>
      <c r="J125" s="211"/>
      <c r="K125" s="207"/>
      <c r="L125" s="207"/>
      <c r="M125" s="212"/>
      <c r="N125" s="213"/>
      <c r="O125" s="214"/>
      <c r="P125" s="214"/>
      <c r="Q125" s="214"/>
      <c r="R125" s="214"/>
      <c r="S125" s="214"/>
      <c r="T125" s="214"/>
      <c r="U125" s="214"/>
      <c r="V125" s="214"/>
      <c r="W125" s="214"/>
      <c r="X125" s="214"/>
      <c r="Y125" s="215"/>
      <c r="AT125" s="216" t="s">
        <v>152</v>
      </c>
      <c r="AU125" s="216" t="s">
        <v>149</v>
      </c>
      <c r="AV125" s="14" t="s">
        <v>84</v>
      </c>
      <c r="AW125" s="14" t="s">
        <v>5</v>
      </c>
      <c r="AX125" s="14" t="s">
        <v>74</v>
      </c>
      <c r="AY125" s="216" t="s">
        <v>139</v>
      </c>
    </row>
    <row r="126" spans="1:65" s="15" customFormat="1" ht="11.25">
      <c r="B126" s="217"/>
      <c r="C126" s="218"/>
      <c r="D126" s="197" t="s">
        <v>152</v>
      </c>
      <c r="E126" s="219" t="s">
        <v>20</v>
      </c>
      <c r="F126" s="220" t="s">
        <v>155</v>
      </c>
      <c r="G126" s="218"/>
      <c r="H126" s="221">
        <v>174.30099999999999</v>
      </c>
      <c r="I126" s="222"/>
      <c r="J126" s="222"/>
      <c r="K126" s="218"/>
      <c r="L126" s="218"/>
      <c r="M126" s="223"/>
      <c r="N126" s="224"/>
      <c r="O126" s="225"/>
      <c r="P126" s="225"/>
      <c r="Q126" s="225"/>
      <c r="R126" s="225"/>
      <c r="S126" s="225"/>
      <c r="T126" s="225"/>
      <c r="U126" s="225"/>
      <c r="V126" s="225"/>
      <c r="W126" s="225"/>
      <c r="X126" s="225"/>
      <c r="Y126" s="226"/>
      <c r="AT126" s="227" t="s">
        <v>152</v>
      </c>
      <c r="AU126" s="227" t="s">
        <v>149</v>
      </c>
      <c r="AV126" s="15" t="s">
        <v>148</v>
      </c>
      <c r="AW126" s="15" t="s">
        <v>5</v>
      </c>
      <c r="AX126" s="15" t="s">
        <v>82</v>
      </c>
      <c r="AY126" s="227" t="s">
        <v>139</v>
      </c>
    </row>
    <row r="127" spans="1:65" s="2" customFormat="1" ht="24.2" customHeight="1">
      <c r="A127" s="35"/>
      <c r="B127" s="36"/>
      <c r="C127" s="176" t="s">
        <v>164</v>
      </c>
      <c r="D127" s="176" t="s">
        <v>143</v>
      </c>
      <c r="E127" s="177" t="s">
        <v>209</v>
      </c>
      <c r="F127" s="178" t="s">
        <v>210</v>
      </c>
      <c r="G127" s="179" t="s">
        <v>169</v>
      </c>
      <c r="H127" s="180">
        <v>1818.596</v>
      </c>
      <c r="I127" s="181"/>
      <c r="J127" s="181"/>
      <c r="K127" s="182">
        <f>ROUND(P127*H127,2)</f>
        <v>0</v>
      </c>
      <c r="L127" s="178" t="s">
        <v>147</v>
      </c>
      <c r="M127" s="40"/>
      <c r="N127" s="183" t="s">
        <v>20</v>
      </c>
      <c r="O127" s="184" t="s">
        <v>43</v>
      </c>
      <c r="P127" s="185">
        <f>I127+J127</f>
        <v>0</v>
      </c>
      <c r="Q127" s="185">
        <f>ROUND(I127*H127,2)</f>
        <v>0</v>
      </c>
      <c r="R127" s="185">
        <f>ROUND(J127*H127,2)</f>
        <v>0</v>
      </c>
      <c r="S127" s="65"/>
      <c r="T127" s="186">
        <f>S127*H127</f>
        <v>0</v>
      </c>
      <c r="U127" s="186">
        <v>0</v>
      </c>
      <c r="V127" s="186">
        <f>U127*H127</f>
        <v>0</v>
      </c>
      <c r="W127" s="186">
        <v>0</v>
      </c>
      <c r="X127" s="186">
        <f>W127*H127</f>
        <v>0</v>
      </c>
      <c r="Y127" s="187" t="s">
        <v>20</v>
      </c>
      <c r="Z127" s="35"/>
      <c r="AA127" s="35"/>
      <c r="AB127" s="35"/>
      <c r="AC127" s="35"/>
      <c r="AD127" s="35"/>
      <c r="AE127" s="35"/>
      <c r="AR127" s="188" t="s">
        <v>148</v>
      </c>
      <c r="AT127" s="188" t="s">
        <v>143</v>
      </c>
      <c r="AU127" s="188" t="s">
        <v>149</v>
      </c>
      <c r="AY127" s="18" t="s">
        <v>139</v>
      </c>
      <c r="BE127" s="189">
        <f>IF(O127="základní",K127,0)</f>
        <v>0</v>
      </c>
      <c r="BF127" s="189">
        <f>IF(O127="snížená",K127,0)</f>
        <v>0</v>
      </c>
      <c r="BG127" s="189">
        <f>IF(O127="zákl. přenesená",K127,0)</f>
        <v>0</v>
      </c>
      <c r="BH127" s="189">
        <f>IF(O127="sníž. přenesená",K127,0)</f>
        <v>0</v>
      </c>
      <c r="BI127" s="189">
        <f>IF(O127="nulová",K127,0)</f>
        <v>0</v>
      </c>
      <c r="BJ127" s="18" t="s">
        <v>82</v>
      </c>
      <c r="BK127" s="189">
        <f>ROUND(P127*H127,2)</f>
        <v>0</v>
      </c>
      <c r="BL127" s="18" t="s">
        <v>148</v>
      </c>
      <c r="BM127" s="188" t="s">
        <v>193</v>
      </c>
    </row>
    <row r="128" spans="1:65" s="2" customFormat="1" ht="11.25">
      <c r="A128" s="35"/>
      <c r="B128" s="36"/>
      <c r="C128" s="37"/>
      <c r="D128" s="190" t="s">
        <v>150</v>
      </c>
      <c r="E128" s="37"/>
      <c r="F128" s="191" t="s">
        <v>212</v>
      </c>
      <c r="G128" s="37"/>
      <c r="H128" s="37"/>
      <c r="I128" s="192"/>
      <c r="J128" s="192"/>
      <c r="K128" s="37"/>
      <c r="L128" s="37"/>
      <c r="M128" s="40"/>
      <c r="N128" s="193"/>
      <c r="O128" s="194"/>
      <c r="P128" s="65"/>
      <c r="Q128" s="65"/>
      <c r="R128" s="65"/>
      <c r="S128" s="65"/>
      <c r="T128" s="65"/>
      <c r="U128" s="65"/>
      <c r="V128" s="65"/>
      <c r="W128" s="65"/>
      <c r="X128" s="65"/>
      <c r="Y128" s="66"/>
      <c r="Z128" s="35"/>
      <c r="AA128" s="35"/>
      <c r="AB128" s="35"/>
      <c r="AC128" s="35"/>
      <c r="AD128" s="35"/>
      <c r="AE128" s="35"/>
      <c r="AT128" s="18" t="s">
        <v>150</v>
      </c>
      <c r="AU128" s="18" t="s">
        <v>149</v>
      </c>
    </row>
    <row r="129" spans="1:65" s="13" customFormat="1" ht="11.25">
      <c r="B129" s="195"/>
      <c r="C129" s="196"/>
      <c r="D129" s="197" t="s">
        <v>152</v>
      </c>
      <c r="E129" s="198" t="s">
        <v>20</v>
      </c>
      <c r="F129" s="199" t="s">
        <v>380</v>
      </c>
      <c r="G129" s="196"/>
      <c r="H129" s="198" t="s">
        <v>20</v>
      </c>
      <c r="I129" s="200"/>
      <c r="J129" s="200"/>
      <c r="K129" s="196"/>
      <c r="L129" s="196"/>
      <c r="M129" s="201"/>
      <c r="N129" s="202"/>
      <c r="O129" s="203"/>
      <c r="P129" s="203"/>
      <c r="Q129" s="203"/>
      <c r="R129" s="203"/>
      <c r="S129" s="203"/>
      <c r="T129" s="203"/>
      <c r="U129" s="203"/>
      <c r="V129" s="203"/>
      <c r="W129" s="203"/>
      <c r="X129" s="203"/>
      <c r="Y129" s="204"/>
      <c r="AT129" s="205" t="s">
        <v>152</v>
      </c>
      <c r="AU129" s="205" t="s">
        <v>149</v>
      </c>
      <c r="AV129" s="13" t="s">
        <v>82</v>
      </c>
      <c r="AW129" s="13" t="s">
        <v>5</v>
      </c>
      <c r="AX129" s="13" t="s">
        <v>74</v>
      </c>
      <c r="AY129" s="205" t="s">
        <v>139</v>
      </c>
    </row>
    <row r="130" spans="1:65" s="14" customFormat="1" ht="11.25">
      <c r="B130" s="206"/>
      <c r="C130" s="207"/>
      <c r="D130" s="197" t="s">
        <v>152</v>
      </c>
      <c r="E130" s="208" t="s">
        <v>20</v>
      </c>
      <c r="F130" s="209" t="s">
        <v>392</v>
      </c>
      <c r="G130" s="207"/>
      <c r="H130" s="210">
        <v>184.376</v>
      </c>
      <c r="I130" s="211"/>
      <c r="J130" s="211"/>
      <c r="K130" s="207"/>
      <c r="L130" s="207"/>
      <c r="M130" s="212"/>
      <c r="N130" s="213"/>
      <c r="O130" s="214"/>
      <c r="P130" s="214"/>
      <c r="Q130" s="214"/>
      <c r="R130" s="214"/>
      <c r="S130" s="214"/>
      <c r="T130" s="214"/>
      <c r="U130" s="214"/>
      <c r="V130" s="214"/>
      <c r="W130" s="214"/>
      <c r="X130" s="214"/>
      <c r="Y130" s="215"/>
      <c r="AT130" s="216" t="s">
        <v>152</v>
      </c>
      <c r="AU130" s="216" t="s">
        <v>149</v>
      </c>
      <c r="AV130" s="14" t="s">
        <v>84</v>
      </c>
      <c r="AW130" s="14" t="s">
        <v>5</v>
      </c>
      <c r="AX130" s="14" t="s">
        <v>74</v>
      </c>
      <c r="AY130" s="216" t="s">
        <v>139</v>
      </c>
    </row>
    <row r="131" spans="1:65" s="13" customFormat="1" ht="11.25">
      <c r="B131" s="195"/>
      <c r="C131" s="196"/>
      <c r="D131" s="197" t="s">
        <v>152</v>
      </c>
      <c r="E131" s="198" t="s">
        <v>20</v>
      </c>
      <c r="F131" s="199" t="s">
        <v>382</v>
      </c>
      <c r="G131" s="196"/>
      <c r="H131" s="198" t="s">
        <v>20</v>
      </c>
      <c r="I131" s="200"/>
      <c r="J131" s="200"/>
      <c r="K131" s="196"/>
      <c r="L131" s="196"/>
      <c r="M131" s="201"/>
      <c r="N131" s="202"/>
      <c r="O131" s="203"/>
      <c r="P131" s="203"/>
      <c r="Q131" s="203"/>
      <c r="R131" s="203"/>
      <c r="S131" s="203"/>
      <c r="T131" s="203"/>
      <c r="U131" s="203"/>
      <c r="V131" s="203"/>
      <c r="W131" s="203"/>
      <c r="X131" s="203"/>
      <c r="Y131" s="204"/>
      <c r="AT131" s="205" t="s">
        <v>152</v>
      </c>
      <c r="AU131" s="205" t="s">
        <v>149</v>
      </c>
      <c r="AV131" s="13" t="s">
        <v>82</v>
      </c>
      <c r="AW131" s="13" t="s">
        <v>5</v>
      </c>
      <c r="AX131" s="13" t="s">
        <v>74</v>
      </c>
      <c r="AY131" s="205" t="s">
        <v>139</v>
      </c>
    </row>
    <row r="132" spans="1:65" s="14" customFormat="1" ht="11.25">
      <c r="B132" s="206"/>
      <c r="C132" s="207"/>
      <c r="D132" s="197" t="s">
        <v>152</v>
      </c>
      <c r="E132" s="208" t="s">
        <v>20</v>
      </c>
      <c r="F132" s="209" t="s">
        <v>393</v>
      </c>
      <c r="G132" s="207"/>
      <c r="H132" s="210">
        <v>556.70000000000005</v>
      </c>
      <c r="I132" s="211"/>
      <c r="J132" s="211"/>
      <c r="K132" s="207"/>
      <c r="L132" s="207"/>
      <c r="M132" s="212"/>
      <c r="N132" s="213"/>
      <c r="O132" s="214"/>
      <c r="P132" s="214"/>
      <c r="Q132" s="214"/>
      <c r="R132" s="214"/>
      <c r="S132" s="214"/>
      <c r="T132" s="214"/>
      <c r="U132" s="214"/>
      <c r="V132" s="214"/>
      <c r="W132" s="214"/>
      <c r="X132" s="214"/>
      <c r="Y132" s="215"/>
      <c r="AT132" s="216" t="s">
        <v>152</v>
      </c>
      <c r="AU132" s="216" t="s">
        <v>149</v>
      </c>
      <c r="AV132" s="14" t="s">
        <v>84</v>
      </c>
      <c r="AW132" s="14" t="s">
        <v>5</v>
      </c>
      <c r="AX132" s="14" t="s">
        <v>74</v>
      </c>
      <c r="AY132" s="216" t="s">
        <v>139</v>
      </c>
    </row>
    <row r="133" spans="1:65" s="13" customFormat="1" ht="11.25">
      <c r="B133" s="195"/>
      <c r="C133" s="196"/>
      <c r="D133" s="197" t="s">
        <v>152</v>
      </c>
      <c r="E133" s="198" t="s">
        <v>20</v>
      </c>
      <c r="F133" s="199" t="s">
        <v>387</v>
      </c>
      <c r="G133" s="196"/>
      <c r="H133" s="198" t="s">
        <v>20</v>
      </c>
      <c r="I133" s="200"/>
      <c r="J133" s="200"/>
      <c r="K133" s="196"/>
      <c r="L133" s="196"/>
      <c r="M133" s="201"/>
      <c r="N133" s="202"/>
      <c r="O133" s="203"/>
      <c r="P133" s="203"/>
      <c r="Q133" s="203"/>
      <c r="R133" s="203"/>
      <c r="S133" s="203"/>
      <c r="T133" s="203"/>
      <c r="U133" s="203"/>
      <c r="V133" s="203"/>
      <c r="W133" s="203"/>
      <c r="X133" s="203"/>
      <c r="Y133" s="204"/>
      <c r="AT133" s="205" t="s">
        <v>152</v>
      </c>
      <c r="AU133" s="205" t="s">
        <v>149</v>
      </c>
      <c r="AV133" s="13" t="s">
        <v>82</v>
      </c>
      <c r="AW133" s="13" t="s">
        <v>5</v>
      </c>
      <c r="AX133" s="13" t="s">
        <v>74</v>
      </c>
      <c r="AY133" s="205" t="s">
        <v>139</v>
      </c>
    </row>
    <row r="134" spans="1:65" s="14" customFormat="1" ht="11.25">
      <c r="B134" s="206"/>
      <c r="C134" s="207"/>
      <c r="D134" s="197" t="s">
        <v>152</v>
      </c>
      <c r="E134" s="208" t="s">
        <v>20</v>
      </c>
      <c r="F134" s="209" t="s">
        <v>394</v>
      </c>
      <c r="G134" s="207"/>
      <c r="H134" s="210">
        <v>1077.52</v>
      </c>
      <c r="I134" s="211"/>
      <c r="J134" s="211"/>
      <c r="K134" s="207"/>
      <c r="L134" s="207"/>
      <c r="M134" s="212"/>
      <c r="N134" s="213"/>
      <c r="O134" s="214"/>
      <c r="P134" s="214"/>
      <c r="Q134" s="214"/>
      <c r="R134" s="214"/>
      <c r="S134" s="214"/>
      <c r="T134" s="214"/>
      <c r="U134" s="214"/>
      <c r="V134" s="214"/>
      <c r="W134" s="214"/>
      <c r="X134" s="214"/>
      <c r="Y134" s="215"/>
      <c r="AT134" s="216" t="s">
        <v>152</v>
      </c>
      <c r="AU134" s="216" t="s">
        <v>149</v>
      </c>
      <c r="AV134" s="14" t="s">
        <v>84</v>
      </c>
      <c r="AW134" s="14" t="s">
        <v>5</v>
      </c>
      <c r="AX134" s="14" t="s">
        <v>74</v>
      </c>
      <c r="AY134" s="216" t="s">
        <v>139</v>
      </c>
    </row>
    <row r="135" spans="1:65" s="15" customFormat="1" ht="11.25">
      <c r="B135" s="217"/>
      <c r="C135" s="218"/>
      <c r="D135" s="197" t="s">
        <v>152</v>
      </c>
      <c r="E135" s="219" t="s">
        <v>20</v>
      </c>
      <c r="F135" s="220" t="s">
        <v>155</v>
      </c>
      <c r="G135" s="218"/>
      <c r="H135" s="221">
        <v>1818.596</v>
      </c>
      <c r="I135" s="222"/>
      <c r="J135" s="222"/>
      <c r="K135" s="218"/>
      <c r="L135" s="218"/>
      <c r="M135" s="223"/>
      <c r="N135" s="224"/>
      <c r="O135" s="225"/>
      <c r="P135" s="225"/>
      <c r="Q135" s="225"/>
      <c r="R135" s="225"/>
      <c r="S135" s="225"/>
      <c r="T135" s="225"/>
      <c r="U135" s="225"/>
      <c r="V135" s="225"/>
      <c r="W135" s="225"/>
      <c r="X135" s="225"/>
      <c r="Y135" s="226"/>
      <c r="AT135" s="227" t="s">
        <v>152</v>
      </c>
      <c r="AU135" s="227" t="s">
        <v>149</v>
      </c>
      <c r="AV135" s="15" t="s">
        <v>148</v>
      </c>
      <c r="AW135" s="15" t="s">
        <v>5</v>
      </c>
      <c r="AX135" s="15" t="s">
        <v>82</v>
      </c>
      <c r="AY135" s="227" t="s">
        <v>139</v>
      </c>
    </row>
    <row r="136" spans="1:65" s="2" customFormat="1" ht="24.2" customHeight="1">
      <c r="A136" s="35"/>
      <c r="B136" s="36"/>
      <c r="C136" s="176" t="s">
        <v>185</v>
      </c>
      <c r="D136" s="176" t="s">
        <v>143</v>
      </c>
      <c r="E136" s="177" t="s">
        <v>215</v>
      </c>
      <c r="F136" s="178" t="s">
        <v>216</v>
      </c>
      <c r="G136" s="179" t="s">
        <v>169</v>
      </c>
      <c r="H136" s="180">
        <v>111.66200000000001</v>
      </c>
      <c r="I136" s="181"/>
      <c r="J136" s="181"/>
      <c r="K136" s="182">
        <f>ROUND(P136*H136,2)</f>
        <v>0</v>
      </c>
      <c r="L136" s="178" t="s">
        <v>147</v>
      </c>
      <c r="M136" s="40"/>
      <c r="N136" s="183" t="s">
        <v>20</v>
      </c>
      <c r="O136" s="184" t="s">
        <v>43</v>
      </c>
      <c r="P136" s="185">
        <f>I136+J136</f>
        <v>0</v>
      </c>
      <c r="Q136" s="185">
        <f>ROUND(I136*H136,2)</f>
        <v>0</v>
      </c>
      <c r="R136" s="185">
        <f>ROUND(J136*H136,2)</f>
        <v>0</v>
      </c>
      <c r="S136" s="65"/>
      <c r="T136" s="186">
        <f>S136*H136</f>
        <v>0</v>
      </c>
      <c r="U136" s="186">
        <v>0</v>
      </c>
      <c r="V136" s="186">
        <f>U136*H136</f>
        <v>0</v>
      </c>
      <c r="W136" s="186">
        <v>0</v>
      </c>
      <c r="X136" s="186">
        <f>W136*H136</f>
        <v>0</v>
      </c>
      <c r="Y136" s="187" t="s">
        <v>20</v>
      </c>
      <c r="Z136" s="35"/>
      <c r="AA136" s="35"/>
      <c r="AB136" s="35"/>
      <c r="AC136" s="35"/>
      <c r="AD136" s="35"/>
      <c r="AE136" s="35"/>
      <c r="AR136" s="188" t="s">
        <v>148</v>
      </c>
      <c r="AT136" s="188" t="s">
        <v>143</v>
      </c>
      <c r="AU136" s="188" t="s">
        <v>149</v>
      </c>
      <c r="AY136" s="18" t="s">
        <v>139</v>
      </c>
      <c r="BE136" s="189">
        <f>IF(O136="základní",K136,0)</f>
        <v>0</v>
      </c>
      <c r="BF136" s="189">
        <f>IF(O136="snížená",K136,0)</f>
        <v>0</v>
      </c>
      <c r="BG136" s="189">
        <f>IF(O136="zákl. přenesená",K136,0)</f>
        <v>0</v>
      </c>
      <c r="BH136" s="189">
        <f>IF(O136="sníž. přenesená",K136,0)</f>
        <v>0</v>
      </c>
      <c r="BI136" s="189">
        <f>IF(O136="nulová",K136,0)</f>
        <v>0</v>
      </c>
      <c r="BJ136" s="18" t="s">
        <v>82</v>
      </c>
      <c r="BK136" s="189">
        <f>ROUND(P136*H136,2)</f>
        <v>0</v>
      </c>
      <c r="BL136" s="18" t="s">
        <v>148</v>
      </c>
      <c r="BM136" s="188" t="s">
        <v>255</v>
      </c>
    </row>
    <row r="137" spans="1:65" s="2" customFormat="1" ht="11.25">
      <c r="A137" s="35"/>
      <c r="B137" s="36"/>
      <c r="C137" s="37"/>
      <c r="D137" s="190" t="s">
        <v>150</v>
      </c>
      <c r="E137" s="37"/>
      <c r="F137" s="191" t="s">
        <v>218</v>
      </c>
      <c r="G137" s="37"/>
      <c r="H137" s="37"/>
      <c r="I137" s="192"/>
      <c r="J137" s="192"/>
      <c r="K137" s="37"/>
      <c r="L137" s="37"/>
      <c r="M137" s="40"/>
      <c r="N137" s="193"/>
      <c r="O137" s="194"/>
      <c r="P137" s="65"/>
      <c r="Q137" s="65"/>
      <c r="R137" s="65"/>
      <c r="S137" s="65"/>
      <c r="T137" s="65"/>
      <c r="U137" s="65"/>
      <c r="V137" s="65"/>
      <c r="W137" s="65"/>
      <c r="X137" s="65"/>
      <c r="Y137" s="66"/>
      <c r="Z137" s="35"/>
      <c r="AA137" s="35"/>
      <c r="AB137" s="35"/>
      <c r="AC137" s="35"/>
      <c r="AD137" s="35"/>
      <c r="AE137" s="35"/>
      <c r="AT137" s="18" t="s">
        <v>150</v>
      </c>
      <c r="AU137" s="18" t="s">
        <v>149</v>
      </c>
    </row>
    <row r="138" spans="1:65" s="13" customFormat="1" ht="11.25">
      <c r="B138" s="195"/>
      <c r="C138" s="196"/>
      <c r="D138" s="197" t="s">
        <v>152</v>
      </c>
      <c r="E138" s="198" t="s">
        <v>20</v>
      </c>
      <c r="F138" s="199" t="s">
        <v>387</v>
      </c>
      <c r="G138" s="196"/>
      <c r="H138" s="198" t="s">
        <v>20</v>
      </c>
      <c r="I138" s="200"/>
      <c r="J138" s="200"/>
      <c r="K138" s="196"/>
      <c r="L138" s="196"/>
      <c r="M138" s="201"/>
      <c r="N138" s="202"/>
      <c r="O138" s="203"/>
      <c r="P138" s="203"/>
      <c r="Q138" s="203"/>
      <c r="R138" s="203"/>
      <c r="S138" s="203"/>
      <c r="T138" s="203"/>
      <c r="U138" s="203"/>
      <c r="V138" s="203"/>
      <c r="W138" s="203"/>
      <c r="X138" s="203"/>
      <c r="Y138" s="204"/>
      <c r="AT138" s="205" t="s">
        <v>152</v>
      </c>
      <c r="AU138" s="205" t="s">
        <v>149</v>
      </c>
      <c r="AV138" s="13" t="s">
        <v>82</v>
      </c>
      <c r="AW138" s="13" t="s">
        <v>5</v>
      </c>
      <c r="AX138" s="13" t="s">
        <v>74</v>
      </c>
      <c r="AY138" s="205" t="s">
        <v>139</v>
      </c>
    </row>
    <row r="139" spans="1:65" s="14" customFormat="1" ht="11.25">
      <c r="B139" s="206"/>
      <c r="C139" s="207"/>
      <c r="D139" s="197" t="s">
        <v>152</v>
      </c>
      <c r="E139" s="208" t="s">
        <v>20</v>
      </c>
      <c r="F139" s="209" t="s">
        <v>388</v>
      </c>
      <c r="G139" s="207"/>
      <c r="H139" s="210">
        <v>134.69</v>
      </c>
      <c r="I139" s="211"/>
      <c r="J139" s="211"/>
      <c r="K139" s="207"/>
      <c r="L139" s="207"/>
      <c r="M139" s="212"/>
      <c r="N139" s="213"/>
      <c r="O139" s="214"/>
      <c r="P139" s="214"/>
      <c r="Q139" s="214"/>
      <c r="R139" s="214"/>
      <c r="S139" s="214"/>
      <c r="T139" s="214"/>
      <c r="U139" s="214"/>
      <c r="V139" s="214"/>
      <c r="W139" s="214"/>
      <c r="X139" s="214"/>
      <c r="Y139" s="215"/>
      <c r="AT139" s="216" t="s">
        <v>152</v>
      </c>
      <c r="AU139" s="216" t="s">
        <v>149</v>
      </c>
      <c r="AV139" s="14" t="s">
        <v>84</v>
      </c>
      <c r="AW139" s="14" t="s">
        <v>5</v>
      </c>
      <c r="AX139" s="14" t="s">
        <v>74</v>
      </c>
      <c r="AY139" s="216" t="s">
        <v>139</v>
      </c>
    </row>
    <row r="140" spans="1:65" s="13" customFormat="1" ht="11.25">
      <c r="B140" s="195"/>
      <c r="C140" s="196"/>
      <c r="D140" s="197" t="s">
        <v>152</v>
      </c>
      <c r="E140" s="198" t="s">
        <v>20</v>
      </c>
      <c r="F140" s="199" t="s">
        <v>395</v>
      </c>
      <c r="G140" s="196"/>
      <c r="H140" s="198" t="s">
        <v>20</v>
      </c>
      <c r="I140" s="200"/>
      <c r="J140" s="200"/>
      <c r="K140" s="196"/>
      <c r="L140" s="196"/>
      <c r="M140" s="201"/>
      <c r="N140" s="202"/>
      <c r="O140" s="203"/>
      <c r="P140" s="203"/>
      <c r="Q140" s="203"/>
      <c r="R140" s="203"/>
      <c r="S140" s="203"/>
      <c r="T140" s="203"/>
      <c r="U140" s="203"/>
      <c r="V140" s="203"/>
      <c r="W140" s="203"/>
      <c r="X140" s="203"/>
      <c r="Y140" s="204"/>
      <c r="AT140" s="205" t="s">
        <v>152</v>
      </c>
      <c r="AU140" s="205" t="s">
        <v>149</v>
      </c>
      <c r="AV140" s="13" t="s">
        <v>82</v>
      </c>
      <c r="AW140" s="13" t="s">
        <v>5</v>
      </c>
      <c r="AX140" s="13" t="s">
        <v>74</v>
      </c>
      <c r="AY140" s="205" t="s">
        <v>139</v>
      </c>
    </row>
    <row r="141" spans="1:65" s="14" customFormat="1" ht="11.25">
      <c r="B141" s="206"/>
      <c r="C141" s="207"/>
      <c r="D141" s="197" t="s">
        <v>152</v>
      </c>
      <c r="E141" s="208" t="s">
        <v>20</v>
      </c>
      <c r="F141" s="209" t="s">
        <v>396</v>
      </c>
      <c r="G141" s="207"/>
      <c r="H141" s="210">
        <v>-23.027999999999999</v>
      </c>
      <c r="I141" s="211"/>
      <c r="J141" s="211"/>
      <c r="K141" s="207"/>
      <c r="L141" s="207"/>
      <c r="M141" s="212"/>
      <c r="N141" s="213"/>
      <c r="O141" s="214"/>
      <c r="P141" s="214"/>
      <c r="Q141" s="214"/>
      <c r="R141" s="214"/>
      <c r="S141" s="214"/>
      <c r="T141" s="214"/>
      <c r="U141" s="214"/>
      <c r="V141" s="214"/>
      <c r="W141" s="214"/>
      <c r="X141" s="214"/>
      <c r="Y141" s="215"/>
      <c r="AT141" s="216" t="s">
        <v>152</v>
      </c>
      <c r="AU141" s="216" t="s">
        <v>149</v>
      </c>
      <c r="AV141" s="14" t="s">
        <v>84</v>
      </c>
      <c r="AW141" s="14" t="s">
        <v>5</v>
      </c>
      <c r="AX141" s="14" t="s">
        <v>74</v>
      </c>
      <c r="AY141" s="216" t="s">
        <v>139</v>
      </c>
    </row>
    <row r="142" spans="1:65" s="15" customFormat="1" ht="11.25">
      <c r="B142" s="217"/>
      <c r="C142" s="218"/>
      <c r="D142" s="197" t="s">
        <v>152</v>
      </c>
      <c r="E142" s="219" t="s">
        <v>20</v>
      </c>
      <c r="F142" s="220" t="s">
        <v>155</v>
      </c>
      <c r="G142" s="218"/>
      <c r="H142" s="221">
        <v>111.66200000000001</v>
      </c>
      <c r="I142" s="222"/>
      <c r="J142" s="222"/>
      <c r="K142" s="218"/>
      <c r="L142" s="218"/>
      <c r="M142" s="223"/>
      <c r="N142" s="224"/>
      <c r="O142" s="225"/>
      <c r="P142" s="225"/>
      <c r="Q142" s="225"/>
      <c r="R142" s="225"/>
      <c r="S142" s="225"/>
      <c r="T142" s="225"/>
      <c r="U142" s="225"/>
      <c r="V142" s="225"/>
      <c r="W142" s="225"/>
      <c r="X142" s="225"/>
      <c r="Y142" s="226"/>
      <c r="AT142" s="227" t="s">
        <v>152</v>
      </c>
      <c r="AU142" s="227" t="s">
        <v>149</v>
      </c>
      <c r="AV142" s="15" t="s">
        <v>148</v>
      </c>
      <c r="AW142" s="15" t="s">
        <v>5</v>
      </c>
      <c r="AX142" s="15" t="s">
        <v>82</v>
      </c>
      <c r="AY142" s="227" t="s">
        <v>139</v>
      </c>
    </row>
    <row r="143" spans="1:65" s="12" customFormat="1" ht="22.9" customHeight="1">
      <c r="B143" s="159"/>
      <c r="C143" s="160"/>
      <c r="D143" s="161" t="s">
        <v>73</v>
      </c>
      <c r="E143" s="174" t="s">
        <v>174</v>
      </c>
      <c r="F143" s="174" t="s">
        <v>221</v>
      </c>
      <c r="G143" s="160"/>
      <c r="H143" s="160"/>
      <c r="I143" s="163"/>
      <c r="J143" s="163"/>
      <c r="K143" s="175">
        <f>BK143</f>
        <v>0</v>
      </c>
      <c r="L143" s="160"/>
      <c r="M143" s="165"/>
      <c r="N143" s="166"/>
      <c r="O143" s="167"/>
      <c r="P143" s="167"/>
      <c r="Q143" s="168">
        <f>Q144+SUM(Q145:Q167)+Q177</f>
        <v>0</v>
      </c>
      <c r="R143" s="168">
        <f>R144+SUM(R145:R167)+R177</f>
        <v>0</v>
      </c>
      <c r="S143" s="167"/>
      <c r="T143" s="169">
        <f>T144+SUM(T145:T167)+T177</f>
        <v>0</v>
      </c>
      <c r="U143" s="167"/>
      <c r="V143" s="169">
        <f>V144+SUM(V145:V167)+V177</f>
        <v>372.37579279999994</v>
      </c>
      <c r="W143" s="167"/>
      <c r="X143" s="169">
        <f>X144+SUM(X145:X167)+X177</f>
        <v>0</v>
      </c>
      <c r="Y143" s="170"/>
      <c r="AR143" s="171" t="s">
        <v>82</v>
      </c>
      <c r="AT143" s="172" t="s">
        <v>73</v>
      </c>
      <c r="AU143" s="172" t="s">
        <v>82</v>
      </c>
      <c r="AY143" s="171" t="s">
        <v>139</v>
      </c>
      <c r="BK143" s="173">
        <f>BK144+SUM(BK145:BK167)+BK177</f>
        <v>0</v>
      </c>
    </row>
    <row r="144" spans="1:65" s="2" customFormat="1" ht="24.2" customHeight="1">
      <c r="A144" s="35"/>
      <c r="B144" s="36"/>
      <c r="C144" s="176" t="s">
        <v>170</v>
      </c>
      <c r="D144" s="176" t="s">
        <v>143</v>
      </c>
      <c r="E144" s="177" t="s">
        <v>223</v>
      </c>
      <c r="F144" s="178" t="s">
        <v>224</v>
      </c>
      <c r="G144" s="179" t="s">
        <v>146</v>
      </c>
      <c r="H144" s="180">
        <v>116.303</v>
      </c>
      <c r="I144" s="181"/>
      <c r="J144" s="181"/>
      <c r="K144" s="182">
        <f>ROUND(P144*H144,2)</f>
        <v>0</v>
      </c>
      <c r="L144" s="178" t="s">
        <v>147</v>
      </c>
      <c r="M144" s="40"/>
      <c r="N144" s="183" t="s">
        <v>20</v>
      </c>
      <c r="O144" s="184" t="s">
        <v>43</v>
      </c>
      <c r="P144" s="185">
        <f>I144+J144</f>
        <v>0</v>
      </c>
      <c r="Q144" s="185">
        <f>ROUND(I144*H144,2)</f>
        <v>0</v>
      </c>
      <c r="R144" s="185">
        <f>ROUND(J144*H144,2)</f>
        <v>0</v>
      </c>
      <c r="S144" s="65"/>
      <c r="T144" s="186">
        <f>S144*H144</f>
        <v>0</v>
      </c>
      <c r="U144" s="186">
        <v>0.32400000000000001</v>
      </c>
      <c r="V144" s="186">
        <f>U144*H144</f>
        <v>37.682172000000001</v>
      </c>
      <c r="W144" s="186">
        <v>0</v>
      </c>
      <c r="X144" s="186">
        <f>W144*H144</f>
        <v>0</v>
      </c>
      <c r="Y144" s="187" t="s">
        <v>20</v>
      </c>
      <c r="Z144" s="35"/>
      <c r="AA144" s="35"/>
      <c r="AB144" s="35"/>
      <c r="AC144" s="35"/>
      <c r="AD144" s="35"/>
      <c r="AE144" s="35"/>
      <c r="AR144" s="188" t="s">
        <v>148</v>
      </c>
      <c r="AT144" s="188" t="s">
        <v>143</v>
      </c>
      <c r="AU144" s="188" t="s">
        <v>84</v>
      </c>
      <c r="AY144" s="18" t="s">
        <v>139</v>
      </c>
      <c r="BE144" s="189">
        <f>IF(O144="základní",K144,0)</f>
        <v>0</v>
      </c>
      <c r="BF144" s="189">
        <f>IF(O144="snížená",K144,0)</f>
        <v>0</v>
      </c>
      <c r="BG144" s="189">
        <f>IF(O144="zákl. přenesená",K144,0)</f>
        <v>0</v>
      </c>
      <c r="BH144" s="189">
        <f>IF(O144="sníž. přenesená",K144,0)</f>
        <v>0</v>
      </c>
      <c r="BI144" s="189">
        <f>IF(O144="nulová",K144,0)</f>
        <v>0</v>
      </c>
      <c r="BJ144" s="18" t="s">
        <v>82</v>
      </c>
      <c r="BK144" s="189">
        <f>ROUND(P144*H144,2)</f>
        <v>0</v>
      </c>
      <c r="BL144" s="18" t="s">
        <v>148</v>
      </c>
      <c r="BM144" s="188" t="s">
        <v>198</v>
      </c>
    </row>
    <row r="145" spans="1:65" s="2" customFormat="1" ht="11.25">
      <c r="A145" s="35"/>
      <c r="B145" s="36"/>
      <c r="C145" s="37"/>
      <c r="D145" s="190" t="s">
        <v>150</v>
      </c>
      <c r="E145" s="37"/>
      <c r="F145" s="191" t="s">
        <v>226</v>
      </c>
      <c r="G145" s="37"/>
      <c r="H145" s="37"/>
      <c r="I145" s="192"/>
      <c r="J145" s="192"/>
      <c r="K145" s="37"/>
      <c r="L145" s="37"/>
      <c r="M145" s="40"/>
      <c r="N145" s="193"/>
      <c r="O145" s="194"/>
      <c r="P145" s="65"/>
      <c r="Q145" s="65"/>
      <c r="R145" s="65"/>
      <c r="S145" s="65"/>
      <c r="T145" s="65"/>
      <c r="U145" s="65"/>
      <c r="V145" s="65"/>
      <c r="W145" s="65"/>
      <c r="X145" s="65"/>
      <c r="Y145" s="66"/>
      <c r="Z145" s="35"/>
      <c r="AA145" s="35"/>
      <c r="AB145" s="35"/>
      <c r="AC145" s="35"/>
      <c r="AD145" s="35"/>
      <c r="AE145" s="35"/>
      <c r="AT145" s="18" t="s">
        <v>150</v>
      </c>
      <c r="AU145" s="18" t="s">
        <v>84</v>
      </c>
    </row>
    <row r="146" spans="1:65" s="13" customFormat="1" ht="11.25">
      <c r="B146" s="195"/>
      <c r="C146" s="196"/>
      <c r="D146" s="197" t="s">
        <v>152</v>
      </c>
      <c r="E146" s="198" t="s">
        <v>20</v>
      </c>
      <c r="F146" s="199" t="s">
        <v>384</v>
      </c>
      <c r="G146" s="196"/>
      <c r="H146" s="198" t="s">
        <v>20</v>
      </c>
      <c r="I146" s="200"/>
      <c r="J146" s="200"/>
      <c r="K146" s="196"/>
      <c r="L146" s="196"/>
      <c r="M146" s="201"/>
      <c r="N146" s="202"/>
      <c r="O146" s="203"/>
      <c r="P146" s="203"/>
      <c r="Q146" s="203"/>
      <c r="R146" s="203"/>
      <c r="S146" s="203"/>
      <c r="T146" s="203"/>
      <c r="U146" s="203"/>
      <c r="V146" s="203"/>
      <c r="W146" s="203"/>
      <c r="X146" s="203"/>
      <c r="Y146" s="204"/>
      <c r="AT146" s="205" t="s">
        <v>152</v>
      </c>
      <c r="AU146" s="205" t="s">
        <v>84</v>
      </c>
      <c r="AV146" s="13" t="s">
        <v>82</v>
      </c>
      <c r="AW146" s="13" t="s">
        <v>5</v>
      </c>
      <c r="AX146" s="13" t="s">
        <v>74</v>
      </c>
      <c r="AY146" s="205" t="s">
        <v>139</v>
      </c>
    </row>
    <row r="147" spans="1:65" s="14" customFormat="1" ht="11.25">
      <c r="B147" s="206"/>
      <c r="C147" s="207"/>
      <c r="D147" s="197" t="s">
        <v>152</v>
      </c>
      <c r="E147" s="208" t="s">
        <v>20</v>
      </c>
      <c r="F147" s="209" t="s">
        <v>385</v>
      </c>
      <c r="G147" s="207"/>
      <c r="H147" s="210">
        <v>76.206000000000003</v>
      </c>
      <c r="I147" s="211"/>
      <c r="J147" s="211"/>
      <c r="K147" s="207"/>
      <c r="L147" s="207"/>
      <c r="M147" s="212"/>
      <c r="N147" s="213"/>
      <c r="O147" s="214"/>
      <c r="P147" s="214"/>
      <c r="Q147" s="214"/>
      <c r="R147" s="214"/>
      <c r="S147" s="214"/>
      <c r="T147" s="214"/>
      <c r="U147" s="214"/>
      <c r="V147" s="214"/>
      <c r="W147" s="214"/>
      <c r="X147" s="214"/>
      <c r="Y147" s="215"/>
      <c r="AT147" s="216" t="s">
        <v>152</v>
      </c>
      <c r="AU147" s="216" t="s">
        <v>84</v>
      </c>
      <c r="AV147" s="14" t="s">
        <v>84</v>
      </c>
      <c r="AW147" s="14" t="s">
        <v>5</v>
      </c>
      <c r="AX147" s="14" t="s">
        <v>74</v>
      </c>
      <c r="AY147" s="216" t="s">
        <v>139</v>
      </c>
    </row>
    <row r="148" spans="1:65" s="14" customFormat="1" ht="11.25">
      <c r="B148" s="206"/>
      <c r="C148" s="207"/>
      <c r="D148" s="197" t="s">
        <v>152</v>
      </c>
      <c r="E148" s="208" t="s">
        <v>20</v>
      </c>
      <c r="F148" s="209" t="s">
        <v>386</v>
      </c>
      <c r="G148" s="207"/>
      <c r="H148" s="210">
        <v>40.097000000000001</v>
      </c>
      <c r="I148" s="211"/>
      <c r="J148" s="211"/>
      <c r="K148" s="207"/>
      <c r="L148" s="207"/>
      <c r="M148" s="212"/>
      <c r="N148" s="213"/>
      <c r="O148" s="214"/>
      <c r="P148" s="214"/>
      <c r="Q148" s="214"/>
      <c r="R148" s="214"/>
      <c r="S148" s="214"/>
      <c r="T148" s="214"/>
      <c r="U148" s="214"/>
      <c r="V148" s="214"/>
      <c r="W148" s="214"/>
      <c r="X148" s="214"/>
      <c r="Y148" s="215"/>
      <c r="AT148" s="216" t="s">
        <v>152</v>
      </c>
      <c r="AU148" s="216" t="s">
        <v>84</v>
      </c>
      <c r="AV148" s="14" t="s">
        <v>84</v>
      </c>
      <c r="AW148" s="14" t="s">
        <v>5</v>
      </c>
      <c r="AX148" s="14" t="s">
        <v>74</v>
      </c>
      <c r="AY148" s="216" t="s">
        <v>139</v>
      </c>
    </row>
    <row r="149" spans="1:65" s="15" customFormat="1" ht="11.25">
      <c r="B149" s="217"/>
      <c r="C149" s="218"/>
      <c r="D149" s="197" t="s">
        <v>152</v>
      </c>
      <c r="E149" s="219" t="s">
        <v>20</v>
      </c>
      <c r="F149" s="220" t="s">
        <v>155</v>
      </c>
      <c r="G149" s="218"/>
      <c r="H149" s="221">
        <v>116.303</v>
      </c>
      <c r="I149" s="222"/>
      <c r="J149" s="222"/>
      <c r="K149" s="218"/>
      <c r="L149" s="218"/>
      <c r="M149" s="223"/>
      <c r="N149" s="224"/>
      <c r="O149" s="225"/>
      <c r="P149" s="225"/>
      <c r="Q149" s="225"/>
      <c r="R149" s="225"/>
      <c r="S149" s="225"/>
      <c r="T149" s="225"/>
      <c r="U149" s="225"/>
      <c r="V149" s="225"/>
      <c r="W149" s="225"/>
      <c r="X149" s="225"/>
      <c r="Y149" s="226"/>
      <c r="AT149" s="227" t="s">
        <v>152</v>
      </c>
      <c r="AU149" s="227" t="s">
        <v>84</v>
      </c>
      <c r="AV149" s="15" t="s">
        <v>148</v>
      </c>
      <c r="AW149" s="15" t="s">
        <v>5</v>
      </c>
      <c r="AX149" s="15" t="s">
        <v>82</v>
      </c>
      <c r="AY149" s="227" t="s">
        <v>139</v>
      </c>
    </row>
    <row r="150" spans="1:65" s="2" customFormat="1" ht="24.2" customHeight="1">
      <c r="A150" s="35"/>
      <c r="B150" s="36"/>
      <c r="C150" s="176" t="s">
        <v>195</v>
      </c>
      <c r="D150" s="176" t="s">
        <v>143</v>
      </c>
      <c r="E150" s="177" t="s">
        <v>245</v>
      </c>
      <c r="F150" s="178" t="s">
        <v>246</v>
      </c>
      <c r="G150" s="179" t="s">
        <v>146</v>
      </c>
      <c r="H150" s="180">
        <v>2104.6039999999998</v>
      </c>
      <c r="I150" s="181"/>
      <c r="J150" s="181"/>
      <c r="K150" s="182">
        <f>ROUND(P150*H150,2)</f>
        <v>0</v>
      </c>
      <c r="L150" s="178" t="s">
        <v>147</v>
      </c>
      <c r="M150" s="40"/>
      <c r="N150" s="183" t="s">
        <v>20</v>
      </c>
      <c r="O150" s="184" t="s">
        <v>43</v>
      </c>
      <c r="P150" s="185">
        <f>I150+J150</f>
        <v>0</v>
      </c>
      <c r="Q150" s="185">
        <f>ROUND(I150*H150,2)</f>
        <v>0</v>
      </c>
      <c r="R150" s="185">
        <f>ROUND(J150*H150,2)</f>
        <v>0</v>
      </c>
      <c r="S150" s="65"/>
      <c r="T150" s="186">
        <f>S150*H150</f>
        <v>0</v>
      </c>
      <c r="U150" s="186">
        <v>6.0999999999999997E-4</v>
      </c>
      <c r="V150" s="186">
        <f>U150*H150</f>
        <v>1.2838084399999998</v>
      </c>
      <c r="W150" s="186">
        <v>0</v>
      </c>
      <c r="X150" s="186">
        <f>W150*H150</f>
        <v>0</v>
      </c>
      <c r="Y150" s="187" t="s">
        <v>20</v>
      </c>
      <c r="Z150" s="35"/>
      <c r="AA150" s="35"/>
      <c r="AB150" s="35"/>
      <c r="AC150" s="35"/>
      <c r="AD150" s="35"/>
      <c r="AE150" s="35"/>
      <c r="AR150" s="188" t="s">
        <v>148</v>
      </c>
      <c r="AT150" s="188" t="s">
        <v>143</v>
      </c>
      <c r="AU150" s="188" t="s">
        <v>84</v>
      </c>
      <c r="AY150" s="18" t="s">
        <v>139</v>
      </c>
      <c r="BE150" s="189">
        <f>IF(O150="základní",K150,0)</f>
        <v>0</v>
      </c>
      <c r="BF150" s="189">
        <f>IF(O150="snížená",K150,0)</f>
        <v>0</v>
      </c>
      <c r="BG150" s="189">
        <f>IF(O150="zákl. přenesená",K150,0)</f>
        <v>0</v>
      </c>
      <c r="BH150" s="189">
        <f>IF(O150="sníž. přenesená",K150,0)</f>
        <v>0</v>
      </c>
      <c r="BI150" s="189">
        <f>IF(O150="nulová",K150,0)</f>
        <v>0</v>
      </c>
      <c r="BJ150" s="18" t="s">
        <v>82</v>
      </c>
      <c r="BK150" s="189">
        <f>ROUND(P150*H150,2)</f>
        <v>0</v>
      </c>
      <c r="BL150" s="18" t="s">
        <v>148</v>
      </c>
      <c r="BM150" s="188" t="s">
        <v>204</v>
      </c>
    </row>
    <row r="151" spans="1:65" s="2" customFormat="1" ht="11.25">
      <c r="A151" s="35"/>
      <c r="B151" s="36"/>
      <c r="C151" s="37"/>
      <c r="D151" s="190" t="s">
        <v>150</v>
      </c>
      <c r="E151" s="37"/>
      <c r="F151" s="191" t="s">
        <v>248</v>
      </c>
      <c r="G151" s="37"/>
      <c r="H151" s="37"/>
      <c r="I151" s="192"/>
      <c r="J151" s="192"/>
      <c r="K151" s="37"/>
      <c r="L151" s="37"/>
      <c r="M151" s="40"/>
      <c r="N151" s="193"/>
      <c r="O151" s="194"/>
      <c r="P151" s="65"/>
      <c r="Q151" s="65"/>
      <c r="R151" s="65"/>
      <c r="S151" s="65"/>
      <c r="T151" s="65"/>
      <c r="U151" s="65"/>
      <c r="V151" s="65"/>
      <c r="W151" s="65"/>
      <c r="X151" s="65"/>
      <c r="Y151" s="66"/>
      <c r="Z151" s="35"/>
      <c r="AA151" s="35"/>
      <c r="AB151" s="35"/>
      <c r="AC151" s="35"/>
      <c r="AD151" s="35"/>
      <c r="AE151" s="35"/>
      <c r="AT151" s="18" t="s">
        <v>150</v>
      </c>
      <c r="AU151" s="18" t="s">
        <v>84</v>
      </c>
    </row>
    <row r="152" spans="1:65" s="13" customFormat="1" ht="11.25">
      <c r="B152" s="195"/>
      <c r="C152" s="196"/>
      <c r="D152" s="197" t="s">
        <v>152</v>
      </c>
      <c r="E152" s="198" t="s">
        <v>20</v>
      </c>
      <c r="F152" s="199" t="s">
        <v>397</v>
      </c>
      <c r="G152" s="196"/>
      <c r="H152" s="198" t="s">
        <v>20</v>
      </c>
      <c r="I152" s="200"/>
      <c r="J152" s="200"/>
      <c r="K152" s="196"/>
      <c r="L152" s="196"/>
      <c r="M152" s="201"/>
      <c r="N152" s="202"/>
      <c r="O152" s="203"/>
      <c r="P152" s="203"/>
      <c r="Q152" s="203"/>
      <c r="R152" s="203"/>
      <c r="S152" s="203"/>
      <c r="T152" s="203"/>
      <c r="U152" s="203"/>
      <c r="V152" s="203"/>
      <c r="W152" s="203"/>
      <c r="X152" s="203"/>
      <c r="Y152" s="204"/>
      <c r="AT152" s="205" t="s">
        <v>152</v>
      </c>
      <c r="AU152" s="205" t="s">
        <v>84</v>
      </c>
      <c r="AV152" s="13" t="s">
        <v>82</v>
      </c>
      <c r="AW152" s="13" t="s">
        <v>5</v>
      </c>
      <c r="AX152" s="13" t="s">
        <v>74</v>
      </c>
      <c r="AY152" s="205" t="s">
        <v>139</v>
      </c>
    </row>
    <row r="153" spans="1:65" s="14" customFormat="1" ht="11.25">
      <c r="B153" s="206"/>
      <c r="C153" s="207"/>
      <c r="D153" s="197" t="s">
        <v>152</v>
      </c>
      <c r="E153" s="208" t="s">
        <v>20</v>
      </c>
      <c r="F153" s="209" t="s">
        <v>375</v>
      </c>
      <c r="G153" s="207"/>
      <c r="H153" s="210">
        <v>1052.3019999999999</v>
      </c>
      <c r="I153" s="211"/>
      <c r="J153" s="211"/>
      <c r="K153" s="207"/>
      <c r="L153" s="207"/>
      <c r="M153" s="212"/>
      <c r="N153" s="213"/>
      <c r="O153" s="214"/>
      <c r="P153" s="214"/>
      <c r="Q153" s="214"/>
      <c r="R153" s="214"/>
      <c r="S153" s="214"/>
      <c r="T153" s="214"/>
      <c r="U153" s="214"/>
      <c r="V153" s="214"/>
      <c r="W153" s="214"/>
      <c r="X153" s="214"/>
      <c r="Y153" s="215"/>
      <c r="AT153" s="216" t="s">
        <v>152</v>
      </c>
      <c r="AU153" s="216" t="s">
        <v>84</v>
      </c>
      <c r="AV153" s="14" t="s">
        <v>84</v>
      </c>
      <c r="AW153" s="14" t="s">
        <v>5</v>
      </c>
      <c r="AX153" s="14" t="s">
        <v>74</v>
      </c>
      <c r="AY153" s="216" t="s">
        <v>139</v>
      </c>
    </row>
    <row r="154" spans="1:65" s="13" customFormat="1" ht="11.25">
      <c r="B154" s="195"/>
      <c r="C154" s="196"/>
      <c r="D154" s="197" t="s">
        <v>152</v>
      </c>
      <c r="E154" s="198" t="s">
        <v>20</v>
      </c>
      <c r="F154" s="199" t="s">
        <v>398</v>
      </c>
      <c r="G154" s="196"/>
      <c r="H154" s="198" t="s">
        <v>20</v>
      </c>
      <c r="I154" s="200"/>
      <c r="J154" s="200"/>
      <c r="K154" s="196"/>
      <c r="L154" s="196"/>
      <c r="M154" s="201"/>
      <c r="N154" s="202"/>
      <c r="O154" s="203"/>
      <c r="P154" s="203"/>
      <c r="Q154" s="203"/>
      <c r="R154" s="203"/>
      <c r="S154" s="203"/>
      <c r="T154" s="203"/>
      <c r="U154" s="203"/>
      <c r="V154" s="203"/>
      <c r="W154" s="203"/>
      <c r="X154" s="203"/>
      <c r="Y154" s="204"/>
      <c r="AT154" s="205" t="s">
        <v>152</v>
      </c>
      <c r="AU154" s="205" t="s">
        <v>84</v>
      </c>
      <c r="AV154" s="13" t="s">
        <v>82</v>
      </c>
      <c r="AW154" s="13" t="s">
        <v>5</v>
      </c>
      <c r="AX154" s="13" t="s">
        <v>74</v>
      </c>
      <c r="AY154" s="205" t="s">
        <v>139</v>
      </c>
    </row>
    <row r="155" spans="1:65" s="14" customFormat="1" ht="11.25">
      <c r="B155" s="206"/>
      <c r="C155" s="207"/>
      <c r="D155" s="197" t="s">
        <v>152</v>
      </c>
      <c r="E155" s="208" t="s">
        <v>20</v>
      </c>
      <c r="F155" s="209" t="s">
        <v>375</v>
      </c>
      <c r="G155" s="207"/>
      <c r="H155" s="210">
        <v>1052.3019999999999</v>
      </c>
      <c r="I155" s="211"/>
      <c r="J155" s="211"/>
      <c r="K155" s="207"/>
      <c r="L155" s="207"/>
      <c r="M155" s="212"/>
      <c r="N155" s="213"/>
      <c r="O155" s="214"/>
      <c r="P155" s="214"/>
      <c r="Q155" s="214"/>
      <c r="R155" s="214"/>
      <c r="S155" s="214"/>
      <c r="T155" s="214"/>
      <c r="U155" s="214"/>
      <c r="V155" s="214"/>
      <c r="W155" s="214"/>
      <c r="X155" s="214"/>
      <c r="Y155" s="215"/>
      <c r="AT155" s="216" t="s">
        <v>152</v>
      </c>
      <c r="AU155" s="216" t="s">
        <v>84</v>
      </c>
      <c r="AV155" s="14" t="s">
        <v>84</v>
      </c>
      <c r="AW155" s="14" t="s">
        <v>5</v>
      </c>
      <c r="AX155" s="14" t="s">
        <v>74</v>
      </c>
      <c r="AY155" s="216" t="s">
        <v>139</v>
      </c>
    </row>
    <row r="156" spans="1:65" s="15" customFormat="1" ht="11.25">
      <c r="B156" s="217"/>
      <c r="C156" s="218"/>
      <c r="D156" s="197" t="s">
        <v>152</v>
      </c>
      <c r="E156" s="219" t="s">
        <v>20</v>
      </c>
      <c r="F156" s="220" t="s">
        <v>155</v>
      </c>
      <c r="G156" s="218"/>
      <c r="H156" s="221">
        <v>2104.6039999999998</v>
      </c>
      <c r="I156" s="222"/>
      <c r="J156" s="222"/>
      <c r="K156" s="218"/>
      <c r="L156" s="218"/>
      <c r="M156" s="223"/>
      <c r="N156" s="224"/>
      <c r="O156" s="225"/>
      <c r="P156" s="225"/>
      <c r="Q156" s="225"/>
      <c r="R156" s="225"/>
      <c r="S156" s="225"/>
      <c r="T156" s="225"/>
      <c r="U156" s="225"/>
      <c r="V156" s="225"/>
      <c r="W156" s="225"/>
      <c r="X156" s="225"/>
      <c r="Y156" s="226"/>
      <c r="AT156" s="227" t="s">
        <v>152</v>
      </c>
      <c r="AU156" s="227" t="s">
        <v>84</v>
      </c>
      <c r="AV156" s="15" t="s">
        <v>148</v>
      </c>
      <c r="AW156" s="15" t="s">
        <v>5</v>
      </c>
      <c r="AX156" s="15" t="s">
        <v>82</v>
      </c>
      <c r="AY156" s="227" t="s">
        <v>139</v>
      </c>
    </row>
    <row r="157" spans="1:65" s="2" customFormat="1" ht="24.2" customHeight="1">
      <c r="A157" s="35"/>
      <c r="B157" s="36"/>
      <c r="C157" s="176" t="s">
        <v>177</v>
      </c>
      <c r="D157" s="176" t="s">
        <v>143</v>
      </c>
      <c r="E157" s="177" t="s">
        <v>227</v>
      </c>
      <c r="F157" s="178" t="s">
        <v>228</v>
      </c>
      <c r="G157" s="179" t="s">
        <v>146</v>
      </c>
      <c r="H157" s="180">
        <v>1052.3019999999999</v>
      </c>
      <c r="I157" s="181"/>
      <c r="J157" s="181"/>
      <c r="K157" s="182">
        <f>ROUND(P157*H157,2)</f>
        <v>0</v>
      </c>
      <c r="L157" s="178" t="s">
        <v>147</v>
      </c>
      <c r="M157" s="40"/>
      <c r="N157" s="183" t="s">
        <v>20</v>
      </c>
      <c r="O157" s="184" t="s">
        <v>43</v>
      </c>
      <c r="P157" s="185">
        <f>I157+J157</f>
        <v>0</v>
      </c>
      <c r="Q157" s="185">
        <f>ROUND(I157*H157,2)</f>
        <v>0</v>
      </c>
      <c r="R157" s="185">
        <f>ROUND(J157*H157,2)</f>
        <v>0</v>
      </c>
      <c r="S157" s="65"/>
      <c r="T157" s="186">
        <f>S157*H157</f>
        <v>0</v>
      </c>
      <c r="U157" s="186">
        <v>0.12966</v>
      </c>
      <c r="V157" s="186">
        <f>U157*H157</f>
        <v>136.44147731999999</v>
      </c>
      <c r="W157" s="186">
        <v>0</v>
      </c>
      <c r="X157" s="186">
        <f>W157*H157</f>
        <v>0</v>
      </c>
      <c r="Y157" s="187" t="s">
        <v>20</v>
      </c>
      <c r="Z157" s="35"/>
      <c r="AA157" s="35"/>
      <c r="AB157" s="35"/>
      <c r="AC157" s="35"/>
      <c r="AD157" s="35"/>
      <c r="AE157" s="35"/>
      <c r="AR157" s="188" t="s">
        <v>148</v>
      </c>
      <c r="AT157" s="188" t="s">
        <v>143</v>
      </c>
      <c r="AU157" s="188" t="s">
        <v>84</v>
      </c>
      <c r="AY157" s="18" t="s">
        <v>139</v>
      </c>
      <c r="BE157" s="189">
        <f>IF(O157="základní",K157,0)</f>
        <v>0</v>
      </c>
      <c r="BF157" s="189">
        <f>IF(O157="snížená",K157,0)</f>
        <v>0</v>
      </c>
      <c r="BG157" s="189">
        <f>IF(O157="zákl. přenesená",K157,0)</f>
        <v>0</v>
      </c>
      <c r="BH157" s="189">
        <f>IF(O157="sníž. přenesená",K157,0)</f>
        <v>0</v>
      </c>
      <c r="BI157" s="189">
        <f>IF(O157="nulová",K157,0)</f>
        <v>0</v>
      </c>
      <c r="BJ157" s="18" t="s">
        <v>82</v>
      </c>
      <c r="BK157" s="189">
        <f>ROUND(P157*H157,2)</f>
        <v>0</v>
      </c>
      <c r="BL157" s="18" t="s">
        <v>148</v>
      </c>
      <c r="BM157" s="188" t="s">
        <v>211</v>
      </c>
    </row>
    <row r="158" spans="1:65" s="2" customFormat="1" ht="11.25">
      <c r="A158" s="35"/>
      <c r="B158" s="36"/>
      <c r="C158" s="37"/>
      <c r="D158" s="190" t="s">
        <v>150</v>
      </c>
      <c r="E158" s="37"/>
      <c r="F158" s="191" t="s">
        <v>230</v>
      </c>
      <c r="G158" s="37"/>
      <c r="H158" s="37"/>
      <c r="I158" s="192"/>
      <c r="J158" s="192"/>
      <c r="K158" s="37"/>
      <c r="L158" s="37"/>
      <c r="M158" s="40"/>
      <c r="N158" s="193"/>
      <c r="O158" s="194"/>
      <c r="P158" s="65"/>
      <c r="Q158" s="65"/>
      <c r="R158" s="65"/>
      <c r="S158" s="65"/>
      <c r="T158" s="65"/>
      <c r="U158" s="65"/>
      <c r="V158" s="65"/>
      <c r="W158" s="65"/>
      <c r="X158" s="65"/>
      <c r="Y158" s="66"/>
      <c r="Z158" s="35"/>
      <c r="AA158" s="35"/>
      <c r="AB158" s="35"/>
      <c r="AC158" s="35"/>
      <c r="AD158" s="35"/>
      <c r="AE158" s="35"/>
      <c r="AT158" s="18" t="s">
        <v>150</v>
      </c>
      <c r="AU158" s="18" t="s">
        <v>84</v>
      </c>
    </row>
    <row r="159" spans="1:65" s="13" customFormat="1" ht="11.25">
      <c r="B159" s="195"/>
      <c r="C159" s="196"/>
      <c r="D159" s="197" t="s">
        <v>152</v>
      </c>
      <c r="E159" s="198" t="s">
        <v>20</v>
      </c>
      <c r="F159" s="199" t="s">
        <v>374</v>
      </c>
      <c r="G159" s="196"/>
      <c r="H159" s="198" t="s">
        <v>20</v>
      </c>
      <c r="I159" s="200"/>
      <c r="J159" s="200"/>
      <c r="K159" s="196"/>
      <c r="L159" s="196"/>
      <c r="M159" s="201"/>
      <c r="N159" s="202"/>
      <c r="O159" s="203"/>
      <c r="P159" s="203"/>
      <c r="Q159" s="203"/>
      <c r="R159" s="203"/>
      <c r="S159" s="203"/>
      <c r="T159" s="203"/>
      <c r="U159" s="203"/>
      <c r="V159" s="203"/>
      <c r="W159" s="203"/>
      <c r="X159" s="203"/>
      <c r="Y159" s="204"/>
      <c r="AT159" s="205" t="s">
        <v>152</v>
      </c>
      <c r="AU159" s="205" t="s">
        <v>84</v>
      </c>
      <c r="AV159" s="13" t="s">
        <v>82</v>
      </c>
      <c r="AW159" s="13" t="s">
        <v>5</v>
      </c>
      <c r="AX159" s="13" t="s">
        <v>74</v>
      </c>
      <c r="AY159" s="205" t="s">
        <v>139</v>
      </c>
    </row>
    <row r="160" spans="1:65" s="14" customFormat="1" ht="11.25">
      <c r="B160" s="206"/>
      <c r="C160" s="207"/>
      <c r="D160" s="197" t="s">
        <v>152</v>
      </c>
      <c r="E160" s="208" t="s">
        <v>20</v>
      </c>
      <c r="F160" s="209" t="s">
        <v>375</v>
      </c>
      <c r="G160" s="207"/>
      <c r="H160" s="210">
        <v>1052.3019999999999</v>
      </c>
      <c r="I160" s="211"/>
      <c r="J160" s="211"/>
      <c r="K160" s="207"/>
      <c r="L160" s="207"/>
      <c r="M160" s="212"/>
      <c r="N160" s="213"/>
      <c r="O160" s="214"/>
      <c r="P160" s="214"/>
      <c r="Q160" s="214"/>
      <c r="R160" s="214"/>
      <c r="S160" s="214"/>
      <c r="T160" s="214"/>
      <c r="U160" s="214"/>
      <c r="V160" s="214"/>
      <c r="W160" s="214"/>
      <c r="X160" s="214"/>
      <c r="Y160" s="215"/>
      <c r="AT160" s="216" t="s">
        <v>152</v>
      </c>
      <c r="AU160" s="216" t="s">
        <v>84</v>
      </c>
      <c r="AV160" s="14" t="s">
        <v>84</v>
      </c>
      <c r="AW160" s="14" t="s">
        <v>5</v>
      </c>
      <c r="AX160" s="14" t="s">
        <v>74</v>
      </c>
      <c r="AY160" s="216" t="s">
        <v>139</v>
      </c>
    </row>
    <row r="161" spans="1:65" s="15" customFormat="1" ht="11.25">
      <c r="B161" s="217"/>
      <c r="C161" s="218"/>
      <c r="D161" s="197" t="s">
        <v>152</v>
      </c>
      <c r="E161" s="219" t="s">
        <v>20</v>
      </c>
      <c r="F161" s="220" t="s">
        <v>155</v>
      </c>
      <c r="G161" s="218"/>
      <c r="H161" s="221">
        <v>1052.3019999999999</v>
      </c>
      <c r="I161" s="222"/>
      <c r="J161" s="222"/>
      <c r="K161" s="218"/>
      <c r="L161" s="218"/>
      <c r="M161" s="223"/>
      <c r="N161" s="224"/>
      <c r="O161" s="225"/>
      <c r="P161" s="225"/>
      <c r="Q161" s="225"/>
      <c r="R161" s="225"/>
      <c r="S161" s="225"/>
      <c r="T161" s="225"/>
      <c r="U161" s="225"/>
      <c r="V161" s="225"/>
      <c r="W161" s="225"/>
      <c r="X161" s="225"/>
      <c r="Y161" s="226"/>
      <c r="AT161" s="227" t="s">
        <v>152</v>
      </c>
      <c r="AU161" s="227" t="s">
        <v>84</v>
      </c>
      <c r="AV161" s="15" t="s">
        <v>148</v>
      </c>
      <c r="AW161" s="15" t="s">
        <v>5</v>
      </c>
      <c r="AX161" s="15" t="s">
        <v>82</v>
      </c>
      <c r="AY161" s="227" t="s">
        <v>139</v>
      </c>
    </row>
    <row r="162" spans="1:65" s="2" customFormat="1" ht="24.2" customHeight="1">
      <c r="A162" s="35"/>
      <c r="B162" s="36"/>
      <c r="C162" s="176" t="s">
        <v>141</v>
      </c>
      <c r="D162" s="176" t="s">
        <v>143</v>
      </c>
      <c r="E162" s="177" t="s">
        <v>238</v>
      </c>
      <c r="F162" s="178" t="s">
        <v>239</v>
      </c>
      <c r="G162" s="179" t="s">
        <v>146</v>
      </c>
      <c r="H162" s="180">
        <v>1052.3019999999999</v>
      </c>
      <c r="I162" s="181"/>
      <c r="J162" s="181"/>
      <c r="K162" s="182">
        <f>ROUND(P162*H162,2)</f>
        <v>0</v>
      </c>
      <c r="L162" s="178" t="s">
        <v>147</v>
      </c>
      <c r="M162" s="40"/>
      <c r="N162" s="183" t="s">
        <v>20</v>
      </c>
      <c r="O162" s="184" t="s">
        <v>43</v>
      </c>
      <c r="P162" s="185">
        <f>I162+J162</f>
        <v>0</v>
      </c>
      <c r="Q162" s="185">
        <f>ROUND(I162*H162,2)</f>
        <v>0</v>
      </c>
      <c r="R162" s="185">
        <f>ROUND(J162*H162,2)</f>
        <v>0</v>
      </c>
      <c r="S162" s="65"/>
      <c r="T162" s="186">
        <f>S162*H162</f>
        <v>0</v>
      </c>
      <c r="U162" s="186">
        <v>0.18151999999999999</v>
      </c>
      <c r="V162" s="186">
        <f>U162*H162</f>
        <v>191.01385903999997</v>
      </c>
      <c r="W162" s="186">
        <v>0</v>
      </c>
      <c r="X162" s="186">
        <f>W162*H162</f>
        <v>0</v>
      </c>
      <c r="Y162" s="187" t="s">
        <v>20</v>
      </c>
      <c r="Z162" s="35"/>
      <c r="AA162" s="35"/>
      <c r="AB162" s="35"/>
      <c r="AC162" s="35"/>
      <c r="AD162" s="35"/>
      <c r="AE162" s="35"/>
      <c r="AR162" s="188" t="s">
        <v>148</v>
      </c>
      <c r="AT162" s="188" t="s">
        <v>143</v>
      </c>
      <c r="AU162" s="188" t="s">
        <v>84</v>
      </c>
      <c r="AY162" s="18" t="s">
        <v>139</v>
      </c>
      <c r="BE162" s="189">
        <f>IF(O162="základní",K162,0)</f>
        <v>0</v>
      </c>
      <c r="BF162" s="189">
        <f>IF(O162="snížená",K162,0)</f>
        <v>0</v>
      </c>
      <c r="BG162" s="189">
        <f>IF(O162="zákl. přenesená",K162,0)</f>
        <v>0</v>
      </c>
      <c r="BH162" s="189">
        <f>IF(O162="sníž. přenesená",K162,0)</f>
        <v>0</v>
      </c>
      <c r="BI162" s="189">
        <f>IF(O162="nulová",K162,0)</f>
        <v>0</v>
      </c>
      <c r="BJ162" s="18" t="s">
        <v>82</v>
      </c>
      <c r="BK162" s="189">
        <f>ROUND(P162*H162,2)</f>
        <v>0</v>
      </c>
      <c r="BL162" s="18" t="s">
        <v>148</v>
      </c>
      <c r="BM162" s="188" t="s">
        <v>217</v>
      </c>
    </row>
    <row r="163" spans="1:65" s="2" customFormat="1" ht="11.25">
      <c r="A163" s="35"/>
      <c r="B163" s="36"/>
      <c r="C163" s="37"/>
      <c r="D163" s="190" t="s">
        <v>150</v>
      </c>
      <c r="E163" s="37"/>
      <c r="F163" s="191" t="s">
        <v>241</v>
      </c>
      <c r="G163" s="37"/>
      <c r="H163" s="37"/>
      <c r="I163" s="192"/>
      <c r="J163" s="192"/>
      <c r="K163" s="37"/>
      <c r="L163" s="37"/>
      <c r="M163" s="40"/>
      <c r="N163" s="193"/>
      <c r="O163" s="194"/>
      <c r="P163" s="65"/>
      <c r="Q163" s="65"/>
      <c r="R163" s="65"/>
      <c r="S163" s="65"/>
      <c r="T163" s="65"/>
      <c r="U163" s="65"/>
      <c r="V163" s="65"/>
      <c r="W163" s="65"/>
      <c r="X163" s="65"/>
      <c r="Y163" s="66"/>
      <c r="Z163" s="35"/>
      <c r="AA163" s="35"/>
      <c r="AB163" s="35"/>
      <c r="AC163" s="35"/>
      <c r="AD163" s="35"/>
      <c r="AE163" s="35"/>
      <c r="AT163" s="18" t="s">
        <v>150</v>
      </c>
      <c r="AU163" s="18" t="s">
        <v>84</v>
      </c>
    </row>
    <row r="164" spans="1:65" s="13" customFormat="1" ht="11.25">
      <c r="B164" s="195"/>
      <c r="C164" s="196"/>
      <c r="D164" s="197" t="s">
        <v>152</v>
      </c>
      <c r="E164" s="198" t="s">
        <v>20</v>
      </c>
      <c r="F164" s="199" t="s">
        <v>374</v>
      </c>
      <c r="G164" s="196"/>
      <c r="H164" s="198" t="s">
        <v>20</v>
      </c>
      <c r="I164" s="200"/>
      <c r="J164" s="200"/>
      <c r="K164" s="196"/>
      <c r="L164" s="196"/>
      <c r="M164" s="201"/>
      <c r="N164" s="202"/>
      <c r="O164" s="203"/>
      <c r="P164" s="203"/>
      <c r="Q164" s="203"/>
      <c r="R164" s="203"/>
      <c r="S164" s="203"/>
      <c r="T164" s="203"/>
      <c r="U164" s="203"/>
      <c r="V164" s="203"/>
      <c r="W164" s="203"/>
      <c r="X164" s="203"/>
      <c r="Y164" s="204"/>
      <c r="AT164" s="205" t="s">
        <v>152</v>
      </c>
      <c r="AU164" s="205" t="s">
        <v>84</v>
      </c>
      <c r="AV164" s="13" t="s">
        <v>82</v>
      </c>
      <c r="AW164" s="13" t="s">
        <v>5</v>
      </c>
      <c r="AX164" s="13" t="s">
        <v>74</v>
      </c>
      <c r="AY164" s="205" t="s">
        <v>139</v>
      </c>
    </row>
    <row r="165" spans="1:65" s="14" customFormat="1" ht="11.25">
      <c r="B165" s="206"/>
      <c r="C165" s="207"/>
      <c r="D165" s="197" t="s">
        <v>152</v>
      </c>
      <c r="E165" s="208" t="s">
        <v>20</v>
      </c>
      <c r="F165" s="209" t="s">
        <v>375</v>
      </c>
      <c r="G165" s="207"/>
      <c r="H165" s="210">
        <v>1052.3019999999999</v>
      </c>
      <c r="I165" s="211"/>
      <c r="J165" s="211"/>
      <c r="K165" s="207"/>
      <c r="L165" s="207"/>
      <c r="M165" s="212"/>
      <c r="N165" s="213"/>
      <c r="O165" s="214"/>
      <c r="P165" s="214"/>
      <c r="Q165" s="214"/>
      <c r="R165" s="214"/>
      <c r="S165" s="214"/>
      <c r="T165" s="214"/>
      <c r="U165" s="214"/>
      <c r="V165" s="214"/>
      <c r="W165" s="214"/>
      <c r="X165" s="214"/>
      <c r="Y165" s="215"/>
      <c r="AT165" s="216" t="s">
        <v>152</v>
      </c>
      <c r="AU165" s="216" t="s">
        <v>84</v>
      </c>
      <c r="AV165" s="14" t="s">
        <v>84</v>
      </c>
      <c r="AW165" s="14" t="s">
        <v>5</v>
      </c>
      <c r="AX165" s="14" t="s">
        <v>74</v>
      </c>
      <c r="AY165" s="216" t="s">
        <v>139</v>
      </c>
    </row>
    <row r="166" spans="1:65" s="15" customFormat="1" ht="11.25">
      <c r="B166" s="217"/>
      <c r="C166" s="218"/>
      <c r="D166" s="197" t="s">
        <v>152</v>
      </c>
      <c r="E166" s="219" t="s">
        <v>20</v>
      </c>
      <c r="F166" s="220" t="s">
        <v>155</v>
      </c>
      <c r="G166" s="218"/>
      <c r="H166" s="221">
        <v>1052.3019999999999</v>
      </c>
      <c r="I166" s="222"/>
      <c r="J166" s="222"/>
      <c r="K166" s="218"/>
      <c r="L166" s="218"/>
      <c r="M166" s="223"/>
      <c r="N166" s="224"/>
      <c r="O166" s="225"/>
      <c r="P166" s="225"/>
      <c r="Q166" s="225"/>
      <c r="R166" s="225"/>
      <c r="S166" s="225"/>
      <c r="T166" s="225"/>
      <c r="U166" s="225"/>
      <c r="V166" s="225"/>
      <c r="W166" s="225"/>
      <c r="X166" s="225"/>
      <c r="Y166" s="226"/>
      <c r="AT166" s="227" t="s">
        <v>152</v>
      </c>
      <c r="AU166" s="227" t="s">
        <v>84</v>
      </c>
      <c r="AV166" s="15" t="s">
        <v>148</v>
      </c>
      <c r="AW166" s="15" t="s">
        <v>5</v>
      </c>
      <c r="AX166" s="15" t="s">
        <v>82</v>
      </c>
      <c r="AY166" s="227" t="s">
        <v>139</v>
      </c>
    </row>
    <row r="167" spans="1:65" s="12" customFormat="1" ht="20.85" customHeight="1">
      <c r="B167" s="159"/>
      <c r="C167" s="160"/>
      <c r="D167" s="161" t="s">
        <v>73</v>
      </c>
      <c r="E167" s="174" t="s">
        <v>253</v>
      </c>
      <c r="F167" s="174" t="s">
        <v>254</v>
      </c>
      <c r="G167" s="160"/>
      <c r="H167" s="160"/>
      <c r="I167" s="163"/>
      <c r="J167" s="163"/>
      <c r="K167" s="175">
        <f>BK167</f>
        <v>0</v>
      </c>
      <c r="L167" s="160"/>
      <c r="M167" s="165"/>
      <c r="N167" s="166"/>
      <c r="O167" s="167"/>
      <c r="P167" s="167"/>
      <c r="Q167" s="168">
        <f>SUM(Q168:Q176)</f>
        <v>0</v>
      </c>
      <c r="R167" s="168">
        <f>SUM(R168:R176)</f>
        <v>0</v>
      </c>
      <c r="S167" s="167"/>
      <c r="T167" s="169">
        <f>SUM(T168:T176)</f>
        <v>0</v>
      </c>
      <c r="U167" s="167"/>
      <c r="V167" s="169">
        <f>SUM(V168:V176)</f>
        <v>0.73047600000000001</v>
      </c>
      <c r="W167" s="167"/>
      <c r="X167" s="169">
        <f>SUM(X168:X176)</f>
        <v>0</v>
      </c>
      <c r="Y167" s="170"/>
      <c r="AR167" s="171" t="s">
        <v>82</v>
      </c>
      <c r="AT167" s="172" t="s">
        <v>73</v>
      </c>
      <c r="AU167" s="172" t="s">
        <v>84</v>
      </c>
      <c r="AY167" s="171" t="s">
        <v>139</v>
      </c>
      <c r="BK167" s="173">
        <f>SUM(BK168:BK176)</f>
        <v>0</v>
      </c>
    </row>
    <row r="168" spans="1:65" s="2" customFormat="1" ht="24.2" customHeight="1">
      <c r="A168" s="35"/>
      <c r="B168" s="36"/>
      <c r="C168" s="176" t="s">
        <v>183</v>
      </c>
      <c r="D168" s="176" t="s">
        <v>143</v>
      </c>
      <c r="E168" s="177" t="s">
        <v>256</v>
      </c>
      <c r="F168" s="178" t="s">
        <v>257</v>
      </c>
      <c r="G168" s="179" t="s">
        <v>258</v>
      </c>
      <c r="H168" s="180">
        <v>202.91</v>
      </c>
      <c r="I168" s="181"/>
      <c r="J168" s="181"/>
      <c r="K168" s="182">
        <f>ROUND(P168*H168,2)</f>
        <v>0</v>
      </c>
      <c r="L168" s="178" t="s">
        <v>147</v>
      </c>
      <c r="M168" s="40"/>
      <c r="N168" s="183" t="s">
        <v>20</v>
      </c>
      <c r="O168" s="184" t="s">
        <v>43</v>
      </c>
      <c r="P168" s="185">
        <f>I168+J168</f>
        <v>0</v>
      </c>
      <c r="Q168" s="185">
        <f>ROUND(I168*H168,2)</f>
        <v>0</v>
      </c>
      <c r="R168" s="185">
        <f>ROUND(J168*H168,2)</f>
        <v>0</v>
      </c>
      <c r="S168" s="65"/>
      <c r="T168" s="186">
        <f>S168*H168</f>
        <v>0</v>
      </c>
      <c r="U168" s="186">
        <v>3.5999999999999999E-3</v>
      </c>
      <c r="V168" s="186">
        <f>U168*H168</f>
        <v>0.73047600000000001</v>
      </c>
      <c r="W168" s="186">
        <v>0</v>
      </c>
      <c r="X168" s="186">
        <f>W168*H168</f>
        <v>0</v>
      </c>
      <c r="Y168" s="187" t="s">
        <v>20</v>
      </c>
      <c r="Z168" s="35"/>
      <c r="AA168" s="35"/>
      <c r="AB168" s="35"/>
      <c r="AC168" s="35"/>
      <c r="AD168" s="35"/>
      <c r="AE168" s="35"/>
      <c r="AR168" s="188" t="s">
        <v>148</v>
      </c>
      <c r="AT168" s="188" t="s">
        <v>143</v>
      </c>
      <c r="AU168" s="188" t="s">
        <v>149</v>
      </c>
      <c r="AY168" s="18" t="s">
        <v>139</v>
      </c>
      <c r="BE168" s="189">
        <f>IF(O168="základní",K168,0)</f>
        <v>0</v>
      </c>
      <c r="BF168" s="189">
        <f>IF(O168="snížená",K168,0)</f>
        <v>0</v>
      </c>
      <c r="BG168" s="189">
        <f>IF(O168="zákl. přenesená",K168,0)</f>
        <v>0</v>
      </c>
      <c r="BH168" s="189">
        <f>IF(O168="sníž. přenesená",K168,0)</f>
        <v>0</v>
      </c>
      <c r="BI168" s="189">
        <f>IF(O168="nulová",K168,0)</f>
        <v>0</v>
      </c>
      <c r="BJ168" s="18" t="s">
        <v>82</v>
      </c>
      <c r="BK168" s="189">
        <f>ROUND(P168*H168,2)</f>
        <v>0</v>
      </c>
      <c r="BL168" s="18" t="s">
        <v>148</v>
      </c>
      <c r="BM168" s="188" t="s">
        <v>225</v>
      </c>
    </row>
    <row r="169" spans="1:65" s="2" customFormat="1" ht="11.25">
      <c r="A169" s="35"/>
      <c r="B169" s="36"/>
      <c r="C169" s="37"/>
      <c r="D169" s="190" t="s">
        <v>150</v>
      </c>
      <c r="E169" s="37"/>
      <c r="F169" s="191" t="s">
        <v>260</v>
      </c>
      <c r="G169" s="37"/>
      <c r="H169" s="37"/>
      <c r="I169" s="192"/>
      <c r="J169" s="192"/>
      <c r="K169" s="37"/>
      <c r="L169" s="37"/>
      <c r="M169" s="40"/>
      <c r="N169" s="193"/>
      <c r="O169" s="194"/>
      <c r="P169" s="65"/>
      <c r="Q169" s="65"/>
      <c r="R169" s="65"/>
      <c r="S169" s="65"/>
      <c r="T169" s="65"/>
      <c r="U169" s="65"/>
      <c r="V169" s="65"/>
      <c r="W169" s="65"/>
      <c r="X169" s="65"/>
      <c r="Y169" s="66"/>
      <c r="Z169" s="35"/>
      <c r="AA169" s="35"/>
      <c r="AB169" s="35"/>
      <c r="AC169" s="35"/>
      <c r="AD169" s="35"/>
      <c r="AE169" s="35"/>
      <c r="AT169" s="18" t="s">
        <v>150</v>
      </c>
      <c r="AU169" s="18" t="s">
        <v>149</v>
      </c>
    </row>
    <row r="170" spans="1:65" s="13" customFormat="1" ht="11.25">
      <c r="B170" s="195"/>
      <c r="C170" s="196"/>
      <c r="D170" s="197" t="s">
        <v>152</v>
      </c>
      <c r="E170" s="198" t="s">
        <v>20</v>
      </c>
      <c r="F170" s="199" t="s">
        <v>399</v>
      </c>
      <c r="G170" s="196"/>
      <c r="H170" s="198" t="s">
        <v>20</v>
      </c>
      <c r="I170" s="200"/>
      <c r="J170" s="200"/>
      <c r="K170" s="196"/>
      <c r="L170" s="196"/>
      <c r="M170" s="201"/>
      <c r="N170" s="202"/>
      <c r="O170" s="203"/>
      <c r="P170" s="203"/>
      <c r="Q170" s="203"/>
      <c r="R170" s="203"/>
      <c r="S170" s="203"/>
      <c r="T170" s="203"/>
      <c r="U170" s="203"/>
      <c r="V170" s="203"/>
      <c r="W170" s="203"/>
      <c r="X170" s="203"/>
      <c r="Y170" s="204"/>
      <c r="AT170" s="205" t="s">
        <v>152</v>
      </c>
      <c r="AU170" s="205" t="s">
        <v>149</v>
      </c>
      <c r="AV170" s="13" t="s">
        <v>82</v>
      </c>
      <c r="AW170" s="13" t="s">
        <v>5</v>
      </c>
      <c r="AX170" s="13" t="s">
        <v>74</v>
      </c>
      <c r="AY170" s="205" t="s">
        <v>139</v>
      </c>
    </row>
    <row r="171" spans="1:65" s="14" customFormat="1" ht="11.25">
      <c r="B171" s="206"/>
      <c r="C171" s="207"/>
      <c r="D171" s="197" t="s">
        <v>152</v>
      </c>
      <c r="E171" s="208" t="s">
        <v>20</v>
      </c>
      <c r="F171" s="209" t="s">
        <v>400</v>
      </c>
      <c r="G171" s="207"/>
      <c r="H171" s="210">
        <v>35.417000000000002</v>
      </c>
      <c r="I171" s="211"/>
      <c r="J171" s="211"/>
      <c r="K171" s="207"/>
      <c r="L171" s="207"/>
      <c r="M171" s="212"/>
      <c r="N171" s="213"/>
      <c r="O171" s="214"/>
      <c r="P171" s="214"/>
      <c r="Q171" s="214"/>
      <c r="R171" s="214"/>
      <c r="S171" s="214"/>
      <c r="T171" s="214"/>
      <c r="U171" s="214"/>
      <c r="V171" s="214"/>
      <c r="W171" s="214"/>
      <c r="X171" s="214"/>
      <c r="Y171" s="215"/>
      <c r="AT171" s="216" t="s">
        <v>152</v>
      </c>
      <c r="AU171" s="216" t="s">
        <v>149</v>
      </c>
      <c r="AV171" s="14" t="s">
        <v>84</v>
      </c>
      <c r="AW171" s="14" t="s">
        <v>5</v>
      </c>
      <c r="AX171" s="14" t="s">
        <v>74</v>
      </c>
      <c r="AY171" s="216" t="s">
        <v>139</v>
      </c>
    </row>
    <row r="172" spans="1:65" s="13" customFormat="1" ht="11.25">
      <c r="B172" s="195"/>
      <c r="C172" s="196"/>
      <c r="D172" s="197" t="s">
        <v>152</v>
      </c>
      <c r="E172" s="198" t="s">
        <v>20</v>
      </c>
      <c r="F172" s="199" t="s">
        <v>262</v>
      </c>
      <c r="G172" s="196"/>
      <c r="H172" s="198" t="s">
        <v>20</v>
      </c>
      <c r="I172" s="200"/>
      <c r="J172" s="200"/>
      <c r="K172" s="196"/>
      <c r="L172" s="196"/>
      <c r="M172" s="201"/>
      <c r="N172" s="202"/>
      <c r="O172" s="203"/>
      <c r="P172" s="203"/>
      <c r="Q172" s="203"/>
      <c r="R172" s="203"/>
      <c r="S172" s="203"/>
      <c r="T172" s="203"/>
      <c r="U172" s="203"/>
      <c r="V172" s="203"/>
      <c r="W172" s="203"/>
      <c r="X172" s="203"/>
      <c r="Y172" s="204"/>
      <c r="AT172" s="205" t="s">
        <v>152</v>
      </c>
      <c r="AU172" s="205" t="s">
        <v>149</v>
      </c>
      <c r="AV172" s="13" t="s">
        <v>82</v>
      </c>
      <c r="AW172" s="13" t="s">
        <v>5</v>
      </c>
      <c r="AX172" s="13" t="s">
        <v>74</v>
      </c>
      <c r="AY172" s="205" t="s">
        <v>139</v>
      </c>
    </row>
    <row r="173" spans="1:65" s="14" customFormat="1" ht="11.25">
      <c r="B173" s="206"/>
      <c r="C173" s="207"/>
      <c r="D173" s="197" t="s">
        <v>152</v>
      </c>
      <c r="E173" s="208" t="s">
        <v>20</v>
      </c>
      <c r="F173" s="209" t="s">
        <v>401</v>
      </c>
      <c r="G173" s="207"/>
      <c r="H173" s="210">
        <v>5.47</v>
      </c>
      <c r="I173" s="211"/>
      <c r="J173" s="211"/>
      <c r="K173" s="207"/>
      <c r="L173" s="207"/>
      <c r="M173" s="212"/>
      <c r="N173" s="213"/>
      <c r="O173" s="214"/>
      <c r="P173" s="214"/>
      <c r="Q173" s="214"/>
      <c r="R173" s="214"/>
      <c r="S173" s="214"/>
      <c r="T173" s="214"/>
      <c r="U173" s="214"/>
      <c r="V173" s="214"/>
      <c r="W173" s="214"/>
      <c r="X173" s="214"/>
      <c r="Y173" s="215"/>
      <c r="AT173" s="216" t="s">
        <v>152</v>
      </c>
      <c r="AU173" s="216" t="s">
        <v>149</v>
      </c>
      <c r="AV173" s="14" t="s">
        <v>84</v>
      </c>
      <c r="AW173" s="14" t="s">
        <v>5</v>
      </c>
      <c r="AX173" s="14" t="s">
        <v>74</v>
      </c>
      <c r="AY173" s="216" t="s">
        <v>139</v>
      </c>
    </row>
    <row r="174" spans="1:65" s="13" customFormat="1" ht="11.25">
      <c r="B174" s="195"/>
      <c r="C174" s="196"/>
      <c r="D174" s="197" t="s">
        <v>152</v>
      </c>
      <c r="E174" s="198" t="s">
        <v>20</v>
      </c>
      <c r="F174" s="199" t="s">
        <v>384</v>
      </c>
      <c r="G174" s="196"/>
      <c r="H174" s="198" t="s">
        <v>20</v>
      </c>
      <c r="I174" s="200"/>
      <c r="J174" s="200"/>
      <c r="K174" s="196"/>
      <c r="L174" s="196"/>
      <c r="M174" s="201"/>
      <c r="N174" s="202"/>
      <c r="O174" s="203"/>
      <c r="P174" s="203"/>
      <c r="Q174" s="203"/>
      <c r="R174" s="203"/>
      <c r="S174" s="203"/>
      <c r="T174" s="203"/>
      <c r="U174" s="203"/>
      <c r="V174" s="203"/>
      <c r="W174" s="203"/>
      <c r="X174" s="203"/>
      <c r="Y174" s="204"/>
      <c r="AT174" s="205" t="s">
        <v>152</v>
      </c>
      <c r="AU174" s="205" t="s">
        <v>149</v>
      </c>
      <c r="AV174" s="13" t="s">
        <v>82</v>
      </c>
      <c r="AW174" s="13" t="s">
        <v>5</v>
      </c>
      <c r="AX174" s="13" t="s">
        <v>74</v>
      </c>
      <c r="AY174" s="205" t="s">
        <v>139</v>
      </c>
    </row>
    <row r="175" spans="1:65" s="14" customFormat="1" ht="11.25">
      <c r="B175" s="206"/>
      <c r="C175" s="207"/>
      <c r="D175" s="197" t="s">
        <v>152</v>
      </c>
      <c r="E175" s="208" t="s">
        <v>20</v>
      </c>
      <c r="F175" s="209" t="s">
        <v>402</v>
      </c>
      <c r="G175" s="207"/>
      <c r="H175" s="210">
        <v>162.023</v>
      </c>
      <c r="I175" s="211"/>
      <c r="J175" s="211"/>
      <c r="K175" s="207"/>
      <c r="L175" s="207"/>
      <c r="M175" s="212"/>
      <c r="N175" s="213"/>
      <c r="O175" s="214"/>
      <c r="P175" s="214"/>
      <c r="Q175" s="214"/>
      <c r="R175" s="214"/>
      <c r="S175" s="214"/>
      <c r="T175" s="214"/>
      <c r="U175" s="214"/>
      <c r="V175" s="214"/>
      <c r="W175" s="214"/>
      <c r="X175" s="214"/>
      <c r="Y175" s="215"/>
      <c r="AT175" s="216" t="s">
        <v>152</v>
      </c>
      <c r="AU175" s="216" t="s">
        <v>149</v>
      </c>
      <c r="AV175" s="14" t="s">
        <v>84</v>
      </c>
      <c r="AW175" s="14" t="s">
        <v>5</v>
      </c>
      <c r="AX175" s="14" t="s">
        <v>74</v>
      </c>
      <c r="AY175" s="216" t="s">
        <v>139</v>
      </c>
    </row>
    <row r="176" spans="1:65" s="15" customFormat="1" ht="11.25">
      <c r="B176" s="217"/>
      <c r="C176" s="218"/>
      <c r="D176" s="197" t="s">
        <v>152</v>
      </c>
      <c r="E176" s="219" t="s">
        <v>20</v>
      </c>
      <c r="F176" s="220" t="s">
        <v>155</v>
      </c>
      <c r="G176" s="218"/>
      <c r="H176" s="221">
        <v>202.91</v>
      </c>
      <c r="I176" s="222"/>
      <c r="J176" s="222"/>
      <c r="K176" s="218"/>
      <c r="L176" s="218"/>
      <c r="M176" s="223"/>
      <c r="N176" s="224"/>
      <c r="O176" s="225"/>
      <c r="P176" s="225"/>
      <c r="Q176" s="225"/>
      <c r="R176" s="225"/>
      <c r="S176" s="225"/>
      <c r="T176" s="225"/>
      <c r="U176" s="225"/>
      <c r="V176" s="225"/>
      <c r="W176" s="225"/>
      <c r="X176" s="225"/>
      <c r="Y176" s="226"/>
      <c r="AT176" s="227" t="s">
        <v>152</v>
      </c>
      <c r="AU176" s="227" t="s">
        <v>149</v>
      </c>
      <c r="AV176" s="15" t="s">
        <v>148</v>
      </c>
      <c r="AW176" s="15" t="s">
        <v>5</v>
      </c>
      <c r="AX176" s="15" t="s">
        <v>82</v>
      </c>
      <c r="AY176" s="227" t="s">
        <v>139</v>
      </c>
    </row>
    <row r="177" spans="1:65" s="12" customFormat="1" ht="20.85" customHeight="1">
      <c r="B177" s="159"/>
      <c r="C177" s="160"/>
      <c r="D177" s="161" t="s">
        <v>73</v>
      </c>
      <c r="E177" s="174" t="s">
        <v>270</v>
      </c>
      <c r="F177" s="174" t="s">
        <v>271</v>
      </c>
      <c r="G177" s="160"/>
      <c r="H177" s="160"/>
      <c r="I177" s="163"/>
      <c r="J177" s="163"/>
      <c r="K177" s="175">
        <f>BK177</f>
        <v>0</v>
      </c>
      <c r="L177" s="160"/>
      <c r="M177" s="165"/>
      <c r="N177" s="166"/>
      <c r="O177" s="167"/>
      <c r="P177" s="167"/>
      <c r="Q177" s="168">
        <f>SUM(Q178:Q182)</f>
        <v>0</v>
      </c>
      <c r="R177" s="168">
        <f>SUM(R178:R182)</f>
        <v>0</v>
      </c>
      <c r="S177" s="167"/>
      <c r="T177" s="169">
        <f>SUM(T178:T182)</f>
        <v>0</v>
      </c>
      <c r="U177" s="167"/>
      <c r="V177" s="169">
        <f>SUM(V178:V182)</f>
        <v>5.2240000000000002</v>
      </c>
      <c r="W177" s="167"/>
      <c r="X177" s="169">
        <f>SUM(X178:X182)</f>
        <v>0</v>
      </c>
      <c r="Y177" s="170"/>
      <c r="AR177" s="171" t="s">
        <v>82</v>
      </c>
      <c r="AT177" s="172" t="s">
        <v>73</v>
      </c>
      <c r="AU177" s="172" t="s">
        <v>84</v>
      </c>
      <c r="AY177" s="171" t="s">
        <v>139</v>
      </c>
      <c r="BK177" s="173">
        <f>SUM(BK178:BK182)</f>
        <v>0</v>
      </c>
    </row>
    <row r="178" spans="1:65" s="2" customFormat="1" ht="24.2" customHeight="1">
      <c r="A178" s="35"/>
      <c r="B178" s="36"/>
      <c r="C178" s="228" t="s">
        <v>222</v>
      </c>
      <c r="D178" s="228" t="s">
        <v>180</v>
      </c>
      <c r="E178" s="229" t="s">
        <v>273</v>
      </c>
      <c r="F178" s="230" t="s">
        <v>274</v>
      </c>
      <c r="G178" s="231" t="s">
        <v>258</v>
      </c>
      <c r="H178" s="232">
        <v>65.3</v>
      </c>
      <c r="I178" s="233"/>
      <c r="J178" s="234"/>
      <c r="K178" s="235">
        <f>ROUND(P178*H178,2)</f>
        <v>0</v>
      </c>
      <c r="L178" s="230" t="s">
        <v>147</v>
      </c>
      <c r="M178" s="236"/>
      <c r="N178" s="237" t="s">
        <v>20</v>
      </c>
      <c r="O178" s="184" t="s">
        <v>43</v>
      </c>
      <c r="P178" s="185">
        <f>I178+J178</f>
        <v>0</v>
      </c>
      <c r="Q178" s="185">
        <f>ROUND(I178*H178,2)</f>
        <v>0</v>
      </c>
      <c r="R178" s="185">
        <f>ROUND(J178*H178,2)</f>
        <v>0</v>
      </c>
      <c r="S178" s="65"/>
      <c r="T178" s="186">
        <f>S178*H178</f>
        <v>0</v>
      </c>
      <c r="U178" s="186">
        <v>0.08</v>
      </c>
      <c r="V178" s="186">
        <f>U178*H178</f>
        <v>5.2240000000000002</v>
      </c>
      <c r="W178" s="186">
        <v>0</v>
      </c>
      <c r="X178" s="186">
        <f>W178*H178</f>
        <v>0</v>
      </c>
      <c r="Y178" s="187" t="s">
        <v>20</v>
      </c>
      <c r="Z178" s="35"/>
      <c r="AA178" s="35"/>
      <c r="AB178" s="35"/>
      <c r="AC178" s="35"/>
      <c r="AD178" s="35"/>
      <c r="AE178" s="35"/>
      <c r="AR178" s="188" t="s">
        <v>170</v>
      </c>
      <c r="AT178" s="188" t="s">
        <v>180</v>
      </c>
      <c r="AU178" s="188" t="s">
        <v>149</v>
      </c>
      <c r="AY178" s="18" t="s">
        <v>139</v>
      </c>
      <c r="BE178" s="189">
        <f>IF(O178="základní",K178,0)</f>
        <v>0</v>
      </c>
      <c r="BF178" s="189">
        <f>IF(O178="snížená",K178,0)</f>
        <v>0</v>
      </c>
      <c r="BG178" s="189">
        <f>IF(O178="zákl. přenesená",K178,0)</f>
        <v>0</v>
      </c>
      <c r="BH178" s="189">
        <f>IF(O178="sníž. přenesená",K178,0)</f>
        <v>0</v>
      </c>
      <c r="BI178" s="189">
        <f>IF(O178="nulová",K178,0)</f>
        <v>0</v>
      </c>
      <c r="BJ178" s="18" t="s">
        <v>82</v>
      </c>
      <c r="BK178" s="189">
        <f>ROUND(P178*H178,2)</f>
        <v>0</v>
      </c>
      <c r="BL178" s="18" t="s">
        <v>148</v>
      </c>
      <c r="BM178" s="188" t="s">
        <v>229</v>
      </c>
    </row>
    <row r="179" spans="1:65" s="13" customFormat="1" ht="11.25">
      <c r="B179" s="195"/>
      <c r="C179" s="196"/>
      <c r="D179" s="197" t="s">
        <v>152</v>
      </c>
      <c r="E179" s="198" t="s">
        <v>20</v>
      </c>
      <c r="F179" s="199" t="s">
        <v>403</v>
      </c>
      <c r="G179" s="196"/>
      <c r="H179" s="198" t="s">
        <v>20</v>
      </c>
      <c r="I179" s="200"/>
      <c r="J179" s="200"/>
      <c r="K179" s="196"/>
      <c r="L179" s="196"/>
      <c r="M179" s="201"/>
      <c r="N179" s="202"/>
      <c r="O179" s="203"/>
      <c r="P179" s="203"/>
      <c r="Q179" s="203"/>
      <c r="R179" s="203"/>
      <c r="S179" s="203"/>
      <c r="T179" s="203"/>
      <c r="U179" s="203"/>
      <c r="V179" s="203"/>
      <c r="W179" s="203"/>
      <c r="X179" s="203"/>
      <c r="Y179" s="204"/>
      <c r="AT179" s="205" t="s">
        <v>152</v>
      </c>
      <c r="AU179" s="205" t="s">
        <v>149</v>
      </c>
      <c r="AV179" s="13" t="s">
        <v>82</v>
      </c>
      <c r="AW179" s="13" t="s">
        <v>5</v>
      </c>
      <c r="AX179" s="13" t="s">
        <v>74</v>
      </c>
      <c r="AY179" s="205" t="s">
        <v>139</v>
      </c>
    </row>
    <row r="180" spans="1:65" s="14" customFormat="1" ht="11.25">
      <c r="B180" s="206"/>
      <c r="C180" s="207"/>
      <c r="D180" s="197" t="s">
        <v>152</v>
      </c>
      <c r="E180" s="208" t="s">
        <v>20</v>
      </c>
      <c r="F180" s="209" t="s">
        <v>404</v>
      </c>
      <c r="G180" s="207"/>
      <c r="H180" s="210">
        <v>33.6</v>
      </c>
      <c r="I180" s="211"/>
      <c r="J180" s="211"/>
      <c r="K180" s="207"/>
      <c r="L180" s="207"/>
      <c r="M180" s="212"/>
      <c r="N180" s="213"/>
      <c r="O180" s="214"/>
      <c r="P180" s="214"/>
      <c r="Q180" s="214"/>
      <c r="R180" s="214"/>
      <c r="S180" s="214"/>
      <c r="T180" s="214"/>
      <c r="U180" s="214"/>
      <c r="V180" s="214"/>
      <c r="W180" s="214"/>
      <c r="X180" s="214"/>
      <c r="Y180" s="215"/>
      <c r="AT180" s="216" t="s">
        <v>152</v>
      </c>
      <c r="AU180" s="216" t="s">
        <v>149</v>
      </c>
      <c r="AV180" s="14" t="s">
        <v>84</v>
      </c>
      <c r="AW180" s="14" t="s">
        <v>5</v>
      </c>
      <c r="AX180" s="14" t="s">
        <v>74</v>
      </c>
      <c r="AY180" s="216" t="s">
        <v>139</v>
      </c>
    </row>
    <row r="181" spans="1:65" s="14" customFormat="1" ht="11.25">
      <c r="B181" s="206"/>
      <c r="C181" s="207"/>
      <c r="D181" s="197" t="s">
        <v>152</v>
      </c>
      <c r="E181" s="208" t="s">
        <v>20</v>
      </c>
      <c r="F181" s="209" t="s">
        <v>405</v>
      </c>
      <c r="G181" s="207"/>
      <c r="H181" s="210">
        <v>31.7</v>
      </c>
      <c r="I181" s="211"/>
      <c r="J181" s="211"/>
      <c r="K181" s="207"/>
      <c r="L181" s="207"/>
      <c r="M181" s="212"/>
      <c r="N181" s="213"/>
      <c r="O181" s="214"/>
      <c r="P181" s="214"/>
      <c r="Q181" s="214"/>
      <c r="R181" s="214"/>
      <c r="S181" s="214"/>
      <c r="T181" s="214"/>
      <c r="U181" s="214"/>
      <c r="V181" s="214"/>
      <c r="W181" s="214"/>
      <c r="X181" s="214"/>
      <c r="Y181" s="215"/>
      <c r="AT181" s="216" t="s">
        <v>152</v>
      </c>
      <c r="AU181" s="216" t="s">
        <v>149</v>
      </c>
      <c r="AV181" s="14" t="s">
        <v>84</v>
      </c>
      <c r="AW181" s="14" t="s">
        <v>5</v>
      </c>
      <c r="AX181" s="14" t="s">
        <v>74</v>
      </c>
      <c r="AY181" s="216" t="s">
        <v>139</v>
      </c>
    </row>
    <row r="182" spans="1:65" s="15" customFormat="1" ht="11.25">
      <c r="B182" s="217"/>
      <c r="C182" s="218"/>
      <c r="D182" s="197" t="s">
        <v>152</v>
      </c>
      <c r="E182" s="219" t="s">
        <v>20</v>
      </c>
      <c r="F182" s="220" t="s">
        <v>155</v>
      </c>
      <c r="G182" s="218"/>
      <c r="H182" s="221">
        <v>65.3</v>
      </c>
      <c r="I182" s="222"/>
      <c r="J182" s="222"/>
      <c r="K182" s="218"/>
      <c r="L182" s="218"/>
      <c r="M182" s="223"/>
      <c r="N182" s="224"/>
      <c r="O182" s="225"/>
      <c r="P182" s="225"/>
      <c r="Q182" s="225"/>
      <c r="R182" s="225"/>
      <c r="S182" s="225"/>
      <c r="T182" s="225"/>
      <c r="U182" s="225"/>
      <c r="V182" s="225"/>
      <c r="W182" s="225"/>
      <c r="X182" s="225"/>
      <c r="Y182" s="226"/>
      <c r="AT182" s="227" t="s">
        <v>152</v>
      </c>
      <c r="AU182" s="227" t="s">
        <v>149</v>
      </c>
      <c r="AV182" s="15" t="s">
        <v>148</v>
      </c>
      <c r="AW182" s="15" t="s">
        <v>5</v>
      </c>
      <c r="AX182" s="15" t="s">
        <v>82</v>
      </c>
      <c r="AY182" s="227" t="s">
        <v>139</v>
      </c>
    </row>
    <row r="183" spans="1:65" s="12" customFormat="1" ht="22.9" customHeight="1">
      <c r="B183" s="159"/>
      <c r="C183" s="160"/>
      <c r="D183" s="161" t="s">
        <v>73</v>
      </c>
      <c r="E183" s="174" t="s">
        <v>170</v>
      </c>
      <c r="F183" s="174" t="s">
        <v>279</v>
      </c>
      <c r="G183" s="160"/>
      <c r="H183" s="160"/>
      <c r="I183" s="163"/>
      <c r="J183" s="163"/>
      <c r="K183" s="175">
        <f>BK183</f>
        <v>0</v>
      </c>
      <c r="L183" s="160"/>
      <c r="M183" s="165"/>
      <c r="N183" s="166"/>
      <c r="O183" s="167"/>
      <c r="P183" s="167"/>
      <c r="Q183" s="168">
        <f>SUM(Q184:Q198)</f>
        <v>0</v>
      </c>
      <c r="R183" s="168">
        <f>SUM(R184:R198)</f>
        <v>0</v>
      </c>
      <c r="S183" s="167"/>
      <c r="T183" s="169">
        <f>SUM(T184:T198)</f>
        <v>0</v>
      </c>
      <c r="U183" s="167"/>
      <c r="V183" s="169">
        <f>SUM(V184:V198)</f>
        <v>4.2014399999999998</v>
      </c>
      <c r="W183" s="167"/>
      <c r="X183" s="169">
        <f>SUM(X184:X198)</f>
        <v>0</v>
      </c>
      <c r="Y183" s="170"/>
      <c r="AR183" s="171" t="s">
        <v>82</v>
      </c>
      <c r="AT183" s="172" t="s">
        <v>73</v>
      </c>
      <c r="AU183" s="172" t="s">
        <v>82</v>
      </c>
      <c r="AY183" s="171" t="s">
        <v>139</v>
      </c>
      <c r="BK183" s="173">
        <f>SUM(BK184:BK198)</f>
        <v>0</v>
      </c>
    </row>
    <row r="184" spans="1:65" s="2" customFormat="1" ht="24.2" customHeight="1">
      <c r="A184" s="35"/>
      <c r="B184" s="36"/>
      <c r="C184" s="176" t="s">
        <v>188</v>
      </c>
      <c r="D184" s="176" t="s">
        <v>143</v>
      </c>
      <c r="E184" s="177" t="s">
        <v>280</v>
      </c>
      <c r="F184" s="178" t="s">
        <v>281</v>
      </c>
      <c r="G184" s="179" t="s">
        <v>282</v>
      </c>
      <c r="H184" s="180">
        <v>4</v>
      </c>
      <c r="I184" s="181"/>
      <c r="J184" s="181"/>
      <c r="K184" s="182">
        <f>ROUND(P184*H184,2)</f>
        <v>0</v>
      </c>
      <c r="L184" s="178" t="s">
        <v>147</v>
      </c>
      <c r="M184" s="40"/>
      <c r="N184" s="183" t="s">
        <v>20</v>
      </c>
      <c r="O184" s="184" t="s">
        <v>43</v>
      </c>
      <c r="P184" s="185">
        <f>I184+J184</f>
        <v>0</v>
      </c>
      <c r="Q184" s="185">
        <f>ROUND(I184*H184,2)</f>
        <v>0</v>
      </c>
      <c r="R184" s="185">
        <f>ROUND(J184*H184,2)</f>
        <v>0</v>
      </c>
      <c r="S184" s="65"/>
      <c r="T184" s="186">
        <f>S184*H184</f>
        <v>0</v>
      </c>
      <c r="U184" s="186">
        <v>0.42368</v>
      </c>
      <c r="V184" s="186">
        <f>U184*H184</f>
        <v>1.69472</v>
      </c>
      <c r="W184" s="186">
        <v>0</v>
      </c>
      <c r="X184" s="186">
        <f>W184*H184</f>
        <v>0</v>
      </c>
      <c r="Y184" s="187" t="s">
        <v>20</v>
      </c>
      <c r="Z184" s="35"/>
      <c r="AA184" s="35"/>
      <c r="AB184" s="35"/>
      <c r="AC184" s="35"/>
      <c r="AD184" s="35"/>
      <c r="AE184" s="35"/>
      <c r="AR184" s="188" t="s">
        <v>148</v>
      </c>
      <c r="AT184" s="188" t="s">
        <v>143</v>
      </c>
      <c r="AU184" s="188" t="s">
        <v>84</v>
      </c>
      <c r="AY184" s="18" t="s">
        <v>139</v>
      </c>
      <c r="BE184" s="189">
        <f>IF(O184="základní",K184,0)</f>
        <v>0</v>
      </c>
      <c r="BF184" s="189">
        <f>IF(O184="snížená",K184,0)</f>
        <v>0</v>
      </c>
      <c r="BG184" s="189">
        <f>IF(O184="zákl. přenesená",K184,0)</f>
        <v>0</v>
      </c>
      <c r="BH184" s="189">
        <f>IF(O184="sníž. přenesená",K184,0)</f>
        <v>0</v>
      </c>
      <c r="BI184" s="189">
        <f>IF(O184="nulová",K184,0)</f>
        <v>0</v>
      </c>
      <c r="BJ184" s="18" t="s">
        <v>82</v>
      </c>
      <c r="BK184" s="189">
        <f>ROUND(P184*H184,2)</f>
        <v>0</v>
      </c>
      <c r="BL184" s="18" t="s">
        <v>148</v>
      </c>
      <c r="BM184" s="188" t="s">
        <v>406</v>
      </c>
    </row>
    <row r="185" spans="1:65" s="2" customFormat="1" ht="11.25">
      <c r="A185" s="35"/>
      <c r="B185" s="36"/>
      <c r="C185" s="37"/>
      <c r="D185" s="190" t="s">
        <v>150</v>
      </c>
      <c r="E185" s="37"/>
      <c r="F185" s="191" t="s">
        <v>284</v>
      </c>
      <c r="G185" s="37"/>
      <c r="H185" s="37"/>
      <c r="I185" s="192"/>
      <c r="J185" s="192"/>
      <c r="K185" s="37"/>
      <c r="L185" s="37"/>
      <c r="M185" s="40"/>
      <c r="N185" s="193"/>
      <c r="O185" s="194"/>
      <c r="P185" s="65"/>
      <c r="Q185" s="65"/>
      <c r="R185" s="65"/>
      <c r="S185" s="65"/>
      <c r="T185" s="65"/>
      <c r="U185" s="65"/>
      <c r="V185" s="65"/>
      <c r="W185" s="65"/>
      <c r="X185" s="65"/>
      <c r="Y185" s="66"/>
      <c r="Z185" s="35"/>
      <c r="AA185" s="35"/>
      <c r="AB185" s="35"/>
      <c r="AC185" s="35"/>
      <c r="AD185" s="35"/>
      <c r="AE185" s="35"/>
      <c r="AT185" s="18" t="s">
        <v>150</v>
      </c>
      <c r="AU185" s="18" t="s">
        <v>84</v>
      </c>
    </row>
    <row r="186" spans="1:65" s="13" customFormat="1" ht="11.25">
      <c r="B186" s="195"/>
      <c r="C186" s="196"/>
      <c r="D186" s="197" t="s">
        <v>152</v>
      </c>
      <c r="E186" s="198" t="s">
        <v>20</v>
      </c>
      <c r="F186" s="199" t="s">
        <v>407</v>
      </c>
      <c r="G186" s="196"/>
      <c r="H186" s="198" t="s">
        <v>20</v>
      </c>
      <c r="I186" s="200"/>
      <c r="J186" s="200"/>
      <c r="K186" s="196"/>
      <c r="L186" s="196"/>
      <c r="M186" s="201"/>
      <c r="N186" s="202"/>
      <c r="O186" s="203"/>
      <c r="P186" s="203"/>
      <c r="Q186" s="203"/>
      <c r="R186" s="203"/>
      <c r="S186" s="203"/>
      <c r="T186" s="203"/>
      <c r="U186" s="203"/>
      <c r="V186" s="203"/>
      <c r="W186" s="203"/>
      <c r="X186" s="203"/>
      <c r="Y186" s="204"/>
      <c r="AT186" s="205" t="s">
        <v>152</v>
      </c>
      <c r="AU186" s="205" t="s">
        <v>84</v>
      </c>
      <c r="AV186" s="13" t="s">
        <v>82</v>
      </c>
      <c r="AW186" s="13" t="s">
        <v>5</v>
      </c>
      <c r="AX186" s="13" t="s">
        <v>74</v>
      </c>
      <c r="AY186" s="205" t="s">
        <v>139</v>
      </c>
    </row>
    <row r="187" spans="1:65" s="14" customFormat="1" ht="11.25">
      <c r="B187" s="206"/>
      <c r="C187" s="207"/>
      <c r="D187" s="197" t="s">
        <v>152</v>
      </c>
      <c r="E187" s="208" t="s">
        <v>20</v>
      </c>
      <c r="F187" s="209" t="s">
        <v>292</v>
      </c>
      <c r="G187" s="207"/>
      <c r="H187" s="210">
        <v>4</v>
      </c>
      <c r="I187" s="211"/>
      <c r="J187" s="211"/>
      <c r="K187" s="207"/>
      <c r="L187" s="207"/>
      <c r="M187" s="212"/>
      <c r="N187" s="213"/>
      <c r="O187" s="214"/>
      <c r="P187" s="214"/>
      <c r="Q187" s="214"/>
      <c r="R187" s="214"/>
      <c r="S187" s="214"/>
      <c r="T187" s="214"/>
      <c r="U187" s="214"/>
      <c r="V187" s="214"/>
      <c r="W187" s="214"/>
      <c r="X187" s="214"/>
      <c r="Y187" s="215"/>
      <c r="AT187" s="216" t="s">
        <v>152</v>
      </c>
      <c r="AU187" s="216" t="s">
        <v>84</v>
      </c>
      <c r="AV187" s="14" t="s">
        <v>84</v>
      </c>
      <c r="AW187" s="14" t="s">
        <v>5</v>
      </c>
      <c r="AX187" s="14" t="s">
        <v>82</v>
      </c>
      <c r="AY187" s="216" t="s">
        <v>139</v>
      </c>
    </row>
    <row r="188" spans="1:65" s="2" customFormat="1" ht="24.2" customHeight="1">
      <c r="A188" s="35"/>
      <c r="B188" s="36"/>
      <c r="C188" s="176" t="s">
        <v>9</v>
      </c>
      <c r="D188" s="176" t="s">
        <v>143</v>
      </c>
      <c r="E188" s="177" t="s">
        <v>287</v>
      </c>
      <c r="F188" s="178" t="s">
        <v>288</v>
      </c>
      <c r="G188" s="179" t="s">
        <v>282</v>
      </c>
      <c r="H188" s="180">
        <v>3</v>
      </c>
      <c r="I188" s="181"/>
      <c r="J188" s="181"/>
      <c r="K188" s="182">
        <f>ROUND(P188*H188,2)</f>
        <v>0</v>
      </c>
      <c r="L188" s="178" t="s">
        <v>147</v>
      </c>
      <c r="M188" s="40"/>
      <c r="N188" s="183" t="s">
        <v>20</v>
      </c>
      <c r="O188" s="184" t="s">
        <v>43</v>
      </c>
      <c r="P188" s="185">
        <f>I188+J188</f>
        <v>0</v>
      </c>
      <c r="Q188" s="185">
        <f>ROUND(I188*H188,2)</f>
        <v>0</v>
      </c>
      <c r="R188" s="185">
        <f>ROUND(J188*H188,2)</f>
        <v>0</v>
      </c>
      <c r="S188" s="65"/>
      <c r="T188" s="186">
        <f>S188*H188</f>
        <v>0</v>
      </c>
      <c r="U188" s="186">
        <v>0.42080000000000001</v>
      </c>
      <c r="V188" s="186">
        <f>U188*H188</f>
        <v>1.2624</v>
      </c>
      <c r="W188" s="186">
        <v>0</v>
      </c>
      <c r="X188" s="186">
        <f>W188*H188</f>
        <v>0</v>
      </c>
      <c r="Y188" s="187" t="s">
        <v>20</v>
      </c>
      <c r="Z188" s="35"/>
      <c r="AA188" s="35"/>
      <c r="AB188" s="35"/>
      <c r="AC188" s="35"/>
      <c r="AD188" s="35"/>
      <c r="AE188" s="35"/>
      <c r="AR188" s="188" t="s">
        <v>148</v>
      </c>
      <c r="AT188" s="188" t="s">
        <v>143</v>
      </c>
      <c r="AU188" s="188" t="s">
        <v>84</v>
      </c>
      <c r="AY188" s="18" t="s">
        <v>139</v>
      </c>
      <c r="BE188" s="189">
        <f>IF(O188="základní",K188,0)</f>
        <v>0</v>
      </c>
      <c r="BF188" s="189">
        <f>IF(O188="snížená",K188,0)</f>
        <v>0</v>
      </c>
      <c r="BG188" s="189">
        <f>IF(O188="zákl. přenesená",K188,0)</f>
        <v>0</v>
      </c>
      <c r="BH188" s="189">
        <f>IF(O188="sníž. přenesená",K188,0)</f>
        <v>0</v>
      </c>
      <c r="BI188" s="189">
        <f>IF(O188="nulová",K188,0)</f>
        <v>0</v>
      </c>
      <c r="BJ188" s="18" t="s">
        <v>82</v>
      </c>
      <c r="BK188" s="189">
        <f>ROUND(P188*H188,2)</f>
        <v>0</v>
      </c>
      <c r="BL188" s="18" t="s">
        <v>148</v>
      </c>
      <c r="BM188" s="188" t="s">
        <v>408</v>
      </c>
    </row>
    <row r="189" spans="1:65" s="2" customFormat="1" ht="11.25">
      <c r="A189" s="35"/>
      <c r="B189" s="36"/>
      <c r="C189" s="37"/>
      <c r="D189" s="190" t="s">
        <v>150</v>
      </c>
      <c r="E189" s="37"/>
      <c r="F189" s="191" t="s">
        <v>290</v>
      </c>
      <c r="G189" s="37"/>
      <c r="H189" s="37"/>
      <c r="I189" s="192"/>
      <c r="J189" s="192"/>
      <c r="K189" s="37"/>
      <c r="L189" s="37"/>
      <c r="M189" s="40"/>
      <c r="N189" s="193"/>
      <c r="O189" s="194"/>
      <c r="P189" s="65"/>
      <c r="Q189" s="65"/>
      <c r="R189" s="65"/>
      <c r="S189" s="65"/>
      <c r="T189" s="65"/>
      <c r="U189" s="65"/>
      <c r="V189" s="65"/>
      <c r="W189" s="65"/>
      <c r="X189" s="65"/>
      <c r="Y189" s="66"/>
      <c r="Z189" s="35"/>
      <c r="AA189" s="35"/>
      <c r="AB189" s="35"/>
      <c r="AC189" s="35"/>
      <c r="AD189" s="35"/>
      <c r="AE189" s="35"/>
      <c r="AT189" s="18" t="s">
        <v>150</v>
      </c>
      <c r="AU189" s="18" t="s">
        <v>84</v>
      </c>
    </row>
    <row r="190" spans="1:65" s="13" customFormat="1" ht="11.25">
      <c r="B190" s="195"/>
      <c r="C190" s="196"/>
      <c r="D190" s="197" t="s">
        <v>152</v>
      </c>
      <c r="E190" s="198" t="s">
        <v>20</v>
      </c>
      <c r="F190" s="199" t="s">
        <v>291</v>
      </c>
      <c r="G190" s="196"/>
      <c r="H190" s="198" t="s">
        <v>20</v>
      </c>
      <c r="I190" s="200"/>
      <c r="J190" s="200"/>
      <c r="K190" s="196"/>
      <c r="L190" s="196"/>
      <c r="M190" s="201"/>
      <c r="N190" s="202"/>
      <c r="O190" s="203"/>
      <c r="P190" s="203"/>
      <c r="Q190" s="203"/>
      <c r="R190" s="203"/>
      <c r="S190" s="203"/>
      <c r="T190" s="203"/>
      <c r="U190" s="203"/>
      <c r="V190" s="203"/>
      <c r="W190" s="203"/>
      <c r="X190" s="203"/>
      <c r="Y190" s="204"/>
      <c r="AT190" s="205" t="s">
        <v>152</v>
      </c>
      <c r="AU190" s="205" t="s">
        <v>84</v>
      </c>
      <c r="AV190" s="13" t="s">
        <v>82</v>
      </c>
      <c r="AW190" s="13" t="s">
        <v>5</v>
      </c>
      <c r="AX190" s="13" t="s">
        <v>74</v>
      </c>
      <c r="AY190" s="205" t="s">
        <v>139</v>
      </c>
    </row>
    <row r="191" spans="1:65" s="14" customFormat="1" ht="11.25">
      <c r="B191" s="206"/>
      <c r="C191" s="207"/>
      <c r="D191" s="197" t="s">
        <v>152</v>
      </c>
      <c r="E191" s="208" t="s">
        <v>20</v>
      </c>
      <c r="F191" s="209" t="s">
        <v>286</v>
      </c>
      <c r="G191" s="207"/>
      <c r="H191" s="210">
        <v>3</v>
      </c>
      <c r="I191" s="211"/>
      <c r="J191" s="211"/>
      <c r="K191" s="207"/>
      <c r="L191" s="207"/>
      <c r="M191" s="212"/>
      <c r="N191" s="213"/>
      <c r="O191" s="214"/>
      <c r="P191" s="214"/>
      <c r="Q191" s="214"/>
      <c r="R191" s="214"/>
      <c r="S191" s="214"/>
      <c r="T191" s="214"/>
      <c r="U191" s="214"/>
      <c r="V191" s="214"/>
      <c r="W191" s="214"/>
      <c r="X191" s="214"/>
      <c r="Y191" s="215"/>
      <c r="AT191" s="216" t="s">
        <v>152</v>
      </c>
      <c r="AU191" s="216" t="s">
        <v>84</v>
      </c>
      <c r="AV191" s="14" t="s">
        <v>84</v>
      </c>
      <c r="AW191" s="14" t="s">
        <v>5</v>
      </c>
      <c r="AX191" s="14" t="s">
        <v>82</v>
      </c>
      <c r="AY191" s="216" t="s">
        <v>139</v>
      </c>
    </row>
    <row r="192" spans="1:65" s="2" customFormat="1" ht="24.2" customHeight="1">
      <c r="A192" s="35"/>
      <c r="B192" s="36"/>
      <c r="C192" s="176" t="s">
        <v>193</v>
      </c>
      <c r="D192" s="176" t="s">
        <v>143</v>
      </c>
      <c r="E192" s="177" t="s">
        <v>293</v>
      </c>
      <c r="F192" s="178" t="s">
        <v>294</v>
      </c>
      <c r="G192" s="179" t="s">
        <v>282</v>
      </c>
      <c r="H192" s="180">
        <v>4</v>
      </c>
      <c r="I192" s="181"/>
      <c r="J192" s="181"/>
      <c r="K192" s="182">
        <f>ROUND(P192*H192,2)</f>
        <v>0</v>
      </c>
      <c r="L192" s="178" t="s">
        <v>147</v>
      </c>
      <c r="M192" s="40"/>
      <c r="N192" s="183" t="s">
        <v>20</v>
      </c>
      <c r="O192" s="184" t="s">
        <v>43</v>
      </c>
      <c r="P192" s="185">
        <f>I192+J192</f>
        <v>0</v>
      </c>
      <c r="Q192" s="185">
        <f>ROUND(I192*H192,2)</f>
        <v>0</v>
      </c>
      <c r="R192" s="185">
        <f>ROUND(J192*H192,2)</f>
        <v>0</v>
      </c>
      <c r="S192" s="65"/>
      <c r="T192" s="186">
        <f>S192*H192</f>
        <v>0</v>
      </c>
      <c r="U192" s="186">
        <v>0.31108000000000002</v>
      </c>
      <c r="V192" s="186">
        <f>U192*H192</f>
        <v>1.2443200000000001</v>
      </c>
      <c r="W192" s="186">
        <v>0</v>
      </c>
      <c r="X192" s="186">
        <f>W192*H192</f>
        <v>0</v>
      </c>
      <c r="Y192" s="187" t="s">
        <v>20</v>
      </c>
      <c r="Z192" s="35"/>
      <c r="AA192" s="35"/>
      <c r="AB192" s="35"/>
      <c r="AC192" s="35"/>
      <c r="AD192" s="35"/>
      <c r="AE192" s="35"/>
      <c r="AR192" s="188" t="s">
        <v>148</v>
      </c>
      <c r="AT192" s="188" t="s">
        <v>143</v>
      </c>
      <c r="AU192" s="188" t="s">
        <v>84</v>
      </c>
      <c r="AY192" s="18" t="s">
        <v>139</v>
      </c>
      <c r="BE192" s="189">
        <f>IF(O192="základní",K192,0)</f>
        <v>0</v>
      </c>
      <c r="BF192" s="189">
        <f>IF(O192="snížená",K192,0)</f>
        <v>0</v>
      </c>
      <c r="BG192" s="189">
        <f>IF(O192="zákl. přenesená",K192,0)</f>
        <v>0</v>
      </c>
      <c r="BH192" s="189">
        <f>IF(O192="sníž. přenesená",K192,0)</f>
        <v>0</v>
      </c>
      <c r="BI192" s="189">
        <f>IF(O192="nulová",K192,0)</f>
        <v>0</v>
      </c>
      <c r="BJ192" s="18" t="s">
        <v>82</v>
      </c>
      <c r="BK192" s="189">
        <f>ROUND(P192*H192,2)</f>
        <v>0</v>
      </c>
      <c r="BL192" s="18" t="s">
        <v>148</v>
      </c>
      <c r="BM192" s="188" t="s">
        <v>409</v>
      </c>
    </row>
    <row r="193" spans="1:65" s="2" customFormat="1" ht="11.25">
      <c r="A193" s="35"/>
      <c r="B193" s="36"/>
      <c r="C193" s="37"/>
      <c r="D193" s="190" t="s">
        <v>150</v>
      </c>
      <c r="E193" s="37"/>
      <c r="F193" s="191" t="s">
        <v>296</v>
      </c>
      <c r="G193" s="37"/>
      <c r="H193" s="37"/>
      <c r="I193" s="192"/>
      <c r="J193" s="192"/>
      <c r="K193" s="37"/>
      <c r="L193" s="37"/>
      <c r="M193" s="40"/>
      <c r="N193" s="193"/>
      <c r="O193" s="194"/>
      <c r="P193" s="65"/>
      <c r="Q193" s="65"/>
      <c r="R193" s="65"/>
      <c r="S193" s="65"/>
      <c r="T193" s="65"/>
      <c r="U193" s="65"/>
      <c r="V193" s="65"/>
      <c r="W193" s="65"/>
      <c r="X193" s="65"/>
      <c r="Y193" s="66"/>
      <c r="Z193" s="35"/>
      <c r="AA193" s="35"/>
      <c r="AB193" s="35"/>
      <c r="AC193" s="35"/>
      <c r="AD193" s="35"/>
      <c r="AE193" s="35"/>
      <c r="AT193" s="18" t="s">
        <v>150</v>
      </c>
      <c r="AU193" s="18" t="s">
        <v>84</v>
      </c>
    </row>
    <row r="194" spans="1:65" s="13" customFormat="1" ht="11.25">
      <c r="B194" s="195"/>
      <c r="C194" s="196"/>
      <c r="D194" s="197" t="s">
        <v>152</v>
      </c>
      <c r="E194" s="198" t="s">
        <v>20</v>
      </c>
      <c r="F194" s="199" t="s">
        <v>410</v>
      </c>
      <c r="G194" s="196"/>
      <c r="H194" s="198" t="s">
        <v>20</v>
      </c>
      <c r="I194" s="200"/>
      <c r="J194" s="200"/>
      <c r="K194" s="196"/>
      <c r="L194" s="196"/>
      <c r="M194" s="201"/>
      <c r="N194" s="202"/>
      <c r="O194" s="203"/>
      <c r="P194" s="203"/>
      <c r="Q194" s="203"/>
      <c r="R194" s="203"/>
      <c r="S194" s="203"/>
      <c r="T194" s="203"/>
      <c r="U194" s="203"/>
      <c r="V194" s="203"/>
      <c r="W194" s="203"/>
      <c r="X194" s="203"/>
      <c r="Y194" s="204"/>
      <c r="AT194" s="205" t="s">
        <v>152</v>
      </c>
      <c r="AU194" s="205" t="s">
        <v>84</v>
      </c>
      <c r="AV194" s="13" t="s">
        <v>82</v>
      </c>
      <c r="AW194" s="13" t="s">
        <v>5</v>
      </c>
      <c r="AX194" s="13" t="s">
        <v>74</v>
      </c>
      <c r="AY194" s="205" t="s">
        <v>139</v>
      </c>
    </row>
    <row r="195" spans="1:65" s="14" customFormat="1" ht="11.25">
      <c r="B195" s="206"/>
      <c r="C195" s="207"/>
      <c r="D195" s="197" t="s">
        <v>152</v>
      </c>
      <c r="E195" s="208" t="s">
        <v>20</v>
      </c>
      <c r="F195" s="209" t="s">
        <v>82</v>
      </c>
      <c r="G195" s="207"/>
      <c r="H195" s="210">
        <v>1</v>
      </c>
      <c r="I195" s="211"/>
      <c r="J195" s="211"/>
      <c r="K195" s="207"/>
      <c r="L195" s="207"/>
      <c r="M195" s="212"/>
      <c r="N195" s="213"/>
      <c r="O195" s="214"/>
      <c r="P195" s="214"/>
      <c r="Q195" s="214"/>
      <c r="R195" s="214"/>
      <c r="S195" s="214"/>
      <c r="T195" s="214"/>
      <c r="U195" s="214"/>
      <c r="V195" s="214"/>
      <c r="W195" s="214"/>
      <c r="X195" s="214"/>
      <c r="Y195" s="215"/>
      <c r="AT195" s="216" t="s">
        <v>152</v>
      </c>
      <c r="AU195" s="216" t="s">
        <v>84</v>
      </c>
      <c r="AV195" s="14" t="s">
        <v>84</v>
      </c>
      <c r="AW195" s="14" t="s">
        <v>5</v>
      </c>
      <c r="AX195" s="14" t="s">
        <v>74</v>
      </c>
      <c r="AY195" s="216" t="s">
        <v>139</v>
      </c>
    </row>
    <row r="196" spans="1:65" s="13" customFormat="1" ht="11.25">
      <c r="B196" s="195"/>
      <c r="C196" s="196"/>
      <c r="D196" s="197" t="s">
        <v>152</v>
      </c>
      <c r="E196" s="198" t="s">
        <v>20</v>
      </c>
      <c r="F196" s="199" t="s">
        <v>411</v>
      </c>
      <c r="G196" s="196"/>
      <c r="H196" s="198" t="s">
        <v>20</v>
      </c>
      <c r="I196" s="200"/>
      <c r="J196" s="200"/>
      <c r="K196" s="196"/>
      <c r="L196" s="196"/>
      <c r="M196" s="201"/>
      <c r="N196" s="202"/>
      <c r="O196" s="203"/>
      <c r="P196" s="203"/>
      <c r="Q196" s="203"/>
      <c r="R196" s="203"/>
      <c r="S196" s="203"/>
      <c r="T196" s="203"/>
      <c r="U196" s="203"/>
      <c r="V196" s="203"/>
      <c r="W196" s="203"/>
      <c r="X196" s="203"/>
      <c r="Y196" s="204"/>
      <c r="AT196" s="205" t="s">
        <v>152</v>
      </c>
      <c r="AU196" s="205" t="s">
        <v>84</v>
      </c>
      <c r="AV196" s="13" t="s">
        <v>82</v>
      </c>
      <c r="AW196" s="13" t="s">
        <v>5</v>
      </c>
      <c r="AX196" s="13" t="s">
        <v>74</v>
      </c>
      <c r="AY196" s="205" t="s">
        <v>139</v>
      </c>
    </row>
    <row r="197" spans="1:65" s="14" customFormat="1" ht="11.25">
      <c r="B197" s="206"/>
      <c r="C197" s="207"/>
      <c r="D197" s="197" t="s">
        <v>152</v>
      </c>
      <c r="E197" s="208" t="s">
        <v>20</v>
      </c>
      <c r="F197" s="209" t="s">
        <v>286</v>
      </c>
      <c r="G197" s="207"/>
      <c r="H197" s="210">
        <v>3</v>
      </c>
      <c r="I197" s="211"/>
      <c r="J197" s="211"/>
      <c r="K197" s="207"/>
      <c r="L197" s="207"/>
      <c r="M197" s="212"/>
      <c r="N197" s="213"/>
      <c r="O197" s="214"/>
      <c r="P197" s="214"/>
      <c r="Q197" s="214"/>
      <c r="R197" s="214"/>
      <c r="S197" s="214"/>
      <c r="T197" s="214"/>
      <c r="U197" s="214"/>
      <c r="V197" s="214"/>
      <c r="W197" s="214"/>
      <c r="X197" s="214"/>
      <c r="Y197" s="215"/>
      <c r="AT197" s="216" t="s">
        <v>152</v>
      </c>
      <c r="AU197" s="216" t="s">
        <v>84</v>
      </c>
      <c r="AV197" s="14" t="s">
        <v>84</v>
      </c>
      <c r="AW197" s="14" t="s">
        <v>5</v>
      </c>
      <c r="AX197" s="14" t="s">
        <v>74</v>
      </c>
      <c r="AY197" s="216" t="s">
        <v>139</v>
      </c>
    </row>
    <row r="198" spans="1:65" s="15" customFormat="1" ht="11.25">
      <c r="B198" s="217"/>
      <c r="C198" s="218"/>
      <c r="D198" s="197" t="s">
        <v>152</v>
      </c>
      <c r="E198" s="219" t="s">
        <v>20</v>
      </c>
      <c r="F198" s="220" t="s">
        <v>155</v>
      </c>
      <c r="G198" s="218"/>
      <c r="H198" s="221">
        <v>4</v>
      </c>
      <c r="I198" s="222"/>
      <c r="J198" s="222"/>
      <c r="K198" s="218"/>
      <c r="L198" s="218"/>
      <c r="M198" s="223"/>
      <c r="N198" s="224"/>
      <c r="O198" s="225"/>
      <c r="P198" s="225"/>
      <c r="Q198" s="225"/>
      <c r="R198" s="225"/>
      <c r="S198" s="225"/>
      <c r="T198" s="225"/>
      <c r="U198" s="225"/>
      <c r="V198" s="225"/>
      <c r="W198" s="225"/>
      <c r="X198" s="225"/>
      <c r="Y198" s="226"/>
      <c r="AT198" s="227" t="s">
        <v>152</v>
      </c>
      <c r="AU198" s="227" t="s">
        <v>84</v>
      </c>
      <c r="AV198" s="15" t="s">
        <v>148</v>
      </c>
      <c r="AW198" s="15" t="s">
        <v>5</v>
      </c>
      <c r="AX198" s="15" t="s">
        <v>82</v>
      </c>
      <c r="AY198" s="227" t="s">
        <v>139</v>
      </c>
    </row>
    <row r="199" spans="1:65" s="12" customFormat="1" ht="22.9" customHeight="1">
      <c r="B199" s="159"/>
      <c r="C199" s="160"/>
      <c r="D199" s="161" t="s">
        <v>73</v>
      </c>
      <c r="E199" s="174" t="s">
        <v>195</v>
      </c>
      <c r="F199" s="174" t="s">
        <v>299</v>
      </c>
      <c r="G199" s="160"/>
      <c r="H199" s="160"/>
      <c r="I199" s="163"/>
      <c r="J199" s="163"/>
      <c r="K199" s="175">
        <f>BK199</f>
        <v>0</v>
      </c>
      <c r="L199" s="160"/>
      <c r="M199" s="165"/>
      <c r="N199" s="166"/>
      <c r="O199" s="167"/>
      <c r="P199" s="167"/>
      <c r="Q199" s="168">
        <f>Q200</f>
        <v>0</v>
      </c>
      <c r="R199" s="168">
        <f>R200</f>
        <v>0</v>
      </c>
      <c r="S199" s="167"/>
      <c r="T199" s="169">
        <f>T200</f>
        <v>0</v>
      </c>
      <c r="U199" s="167"/>
      <c r="V199" s="169">
        <f>V200</f>
        <v>10.14762</v>
      </c>
      <c r="W199" s="167"/>
      <c r="X199" s="169">
        <f>X200</f>
        <v>0</v>
      </c>
      <c r="Y199" s="170"/>
      <c r="AR199" s="171" t="s">
        <v>82</v>
      </c>
      <c r="AT199" s="172" t="s">
        <v>73</v>
      </c>
      <c r="AU199" s="172" t="s">
        <v>82</v>
      </c>
      <c r="AY199" s="171" t="s">
        <v>139</v>
      </c>
      <c r="BK199" s="173">
        <f>BK200</f>
        <v>0</v>
      </c>
    </row>
    <row r="200" spans="1:65" s="12" customFormat="1" ht="20.85" customHeight="1">
      <c r="B200" s="159"/>
      <c r="C200" s="160"/>
      <c r="D200" s="161" t="s">
        <v>73</v>
      </c>
      <c r="E200" s="174" t="s">
        <v>300</v>
      </c>
      <c r="F200" s="174" t="s">
        <v>301</v>
      </c>
      <c r="G200" s="160"/>
      <c r="H200" s="160"/>
      <c r="I200" s="163"/>
      <c r="J200" s="163"/>
      <c r="K200" s="175">
        <f>BK200</f>
        <v>0</v>
      </c>
      <c r="L200" s="160"/>
      <c r="M200" s="165"/>
      <c r="N200" s="166"/>
      <c r="O200" s="167"/>
      <c r="P200" s="167"/>
      <c r="Q200" s="168">
        <f>SUM(Q201:Q206)</f>
        <v>0</v>
      </c>
      <c r="R200" s="168">
        <f>SUM(R201:R206)</f>
        <v>0</v>
      </c>
      <c r="S200" s="167"/>
      <c r="T200" s="169">
        <f>SUM(T201:T206)</f>
        <v>0</v>
      </c>
      <c r="U200" s="167"/>
      <c r="V200" s="169">
        <f>SUM(V201:V206)</f>
        <v>10.14762</v>
      </c>
      <c r="W200" s="167"/>
      <c r="X200" s="169">
        <f>SUM(X201:X206)</f>
        <v>0</v>
      </c>
      <c r="Y200" s="170"/>
      <c r="AR200" s="171" t="s">
        <v>82</v>
      </c>
      <c r="AT200" s="172" t="s">
        <v>73</v>
      </c>
      <c r="AU200" s="172" t="s">
        <v>84</v>
      </c>
      <c r="AY200" s="171" t="s">
        <v>139</v>
      </c>
      <c r="BK200" s="173">
        <f>SUM(BK201:BK206)</f>
        <v>0</v>
      </c>
    </row>
    <row r="201" spans="1:65" s="2" customFormat="1" ht="24.2" customHeight="1">
      <c r="A201" s="35"/>
      <c r="B201" s="36"/>
      <c r="C201" s="176" t="s">
        <v>244</v>
      </c>
      <c r="D201" s="176" t="s">
        <v>143</v>
      </c>
      <c r="E201" s="177" t="s">
        <v>303</v>
      </c>
      <c r="F201" s="178" t="s">
        <v>304</v>
      </c>
      <c r="G201" s="179" t="s">
        <v>258</v>
      </c>
      <c r="H201" s="180">
        <v>65.3</v>
      </c>
      <c r="I201" s="181"/>
      <c r="J201" s="181"/>
      <c r="K201" s="182">
        <f>ROUND(P201*H201,2)</f>
        <v>0</v>
      </c>
      <c r="L201" s="178" t="s">
        <v>147</v>
      </c>
      <c r="M201" s="40"/>
      <c r="N201" s="183" t="s">
        <v>20</v>
      </c>
      <c r="O201" s="184" t="s">
        <v>43</v>
      </c>
      <c r="P201" s="185">
        <f>I201+J201</f>
        <v>0</v>
      </c>
      <c r="Q201" s="185">
        <f>ROUND(I201*H201,2)</f>
        <v>0</v>
      </c>
      <c r="R201" s="185">
        <f>ROUND(J201*H201,2)</f>
        <v>0</v>
      </c>
      <c r="S201" s="65"/>
      <c r="T201" s="186">
        <f>S201*H201</f>
        <v>0</v>
      </c>
      <c r="U201" s="186">
        <v>0.15540000000000001</v>
      </c>
      <c r="V201" s="186">
        <f>U201*H201</f>
        <v>10.14762</v>
      </c>
      <c r="W201" s="186">
        <v>0</v>
      </c>
      <c r="X201" s="186">
        <f>W201*H201</f>
        <v>0</v>
      </c>
      <c r="Y201" s="187" t="s">
        <v>20</v>
      </c>
      <c r="Z201" s="35"/>
      <c r="AA201" s="35"/>
      <c r="AB201" s="35"/>
      <c r="AC201" s="35"/>
      <c r="AD201" s="35"/>
      <c r="AE201" s="35"/>
      <c r="AR201" s="188" t="s">
        <v>148</v>
      </c>
      <c r="AT201" s="188" t="s">
        <v>143</v>
      </c>
      <c r="AU201" s="188" t="s">
        <v>149</v>
      </c>
      <c r="AY201" s="18" t="s">
        <v>139</v>
      </c>
      <c r="BE201" s="189">
        <f>IF(O201="základní",K201,0)</f>
        <v>0</v>
      </c>
      <c r="BF201" s="189">
        <f>IF(O201="snížená",K201,0)</f>
        <v>0</v>
      </c>
      <c r="BG201" s="189">
        <f>IF(O201="zákl. přenesená",K201,0)</f>
        <v>0</v>
      </c>
      <c r="BH201" s="189">
        <f>IF(O201="sníž. přenesená",K201,0)</f>
        <v>0</v>
      </c>
      <c r="BI201" s="189">
        <f>IF(O201="nulová",K201,0)</f>
        <v>0</v>
      </c>
      <c r="BJ201" s="18" t="s">
        <v>82</v>
      </c>
      <c r="BK201" s="189">
        <f>ROUND(P201*H201,2)</f>
        <v>0</v>
      </c>
      <c r="BL201" s="18" t="s">
        <v>148</v>
      </c>
      <c r="BM201" s="188" t="s">
        <v>247</v>
      </c>
    </row>
    <row r="202" spans="1:65" s="2" customFormat="1" ht="11.25">
      <c r="A202" s="35"/>
      <c r="B202" s="36"/>
      <c r="C202" s="37"/>
      <c r="D202" s="190" t="s">
        <v>150</v>
      </c>
      <c r="E202" s="37"/>
      <c r="F202" s="191" t="s">
        <v>306</v>
      </c>
      <c r="G202" s="37"/>
      <c r="H202" s="37"/>
      <c r="I202" s="192"/>
      <c r="J202" s="192"/>
      <c r="K202" s="37"/>
      <c r="L202" s="37"/>
      <c r="M202" s="40"/>
      <c r="N202" s="193"/>
      <c r="O202" s="194"/>
      <c r="P202" s="65"/>
      <c r="Q202" s="65"/>
      <c r="R202" s="65"/>
      <c r="S202" s="65"/>
      <c r="T202" s="65"/>
      <c r="U202" s="65"/>
      <c r="V202" s="65"/>
      <c r="W202" s="65"/>
      <c r="X202" s="65"/>
      <c r="Y202" s="66"/>
      <c r="Z202" s="35"/>
      <c r="AA202" s="35"/>
      <c r="AB202" s="35"/>
      <c r="AC202" s="35"/>
      <c r="AD202" s="35"/>
      <c r="AE202" s="35"/>
      <c r="AT202" s="18" t="s">
        <v>150</v>
      </c>
      <c r="AU202" s="18" t="s">
        <v>149</v>
      </c>
    </row>
    <row r="203" spans="1:65" s="13" customFormat="1" ht="11.25">
      <c r="B203" s="195"/>
      <c r="C203" s="196"/>
      <c r="D203" s="197" t="s">
        <v>152</v>
      </c>
      <c r="E203" s="198" t="s">
        <v>20</v>
      </c>
      <c r="F203" s="199" t="s">
        <v>374</v>
      </c>
      <c r="G203" s="196"/>
      <c r="H203" s="198" t="s">
        <v>20</v>
      </c>
      <c r="I203" s="200"/>
      <c r="J203" s="200"/>
      <c r="K203" s="196"/>
      <c r="L203" s="196"/>
      <c r="M203" s="201"/>
      <c r="N203" s="202"/>
      <c r="O203" s="203"/>
      <c r="P203" s="203"/>
      <c r="Q203" s="203"/>
      <c r="R203" s="203"/>
      <c r="S203" s="203"/>
      <c r="T203" s="203"/>
      <c r="U203" s="203"/>
      <c r="V203" s="203"/>
      <c r="W203" s="203"/>
      <c r="X203" s="203"/>
      <c r="Y203" s="204"/>
      <c r="AT203" s="205" t="s">
        <v>152</v>
      </c>
      <c r="AU203" s="205" t="s">
        <v>149</v>
      </c>
      <c r="AV203" s="13" t="s">
        <v>82</v>
      </c>
      <c r="AW203" s="13" t="s">
        <v>5</v>
      </c>
      <c r="AX203" s="13" t="s">
        <v>74</v>
      </c>
      <c r="AY203" s="205" t="s">
        <v>139</v>
      </c>
    </row>
    <row r="204" spans="1:65" s="14" customFormat="1" ht="11.25">
      <c r="B204" s="206"/>
      <c r="C204" s="207"/>
      <c r="D204" s="197" t="s">
        <v>152</v>
      </c>
      <c r="E204" s="208" t="s">
        <v>20</v>
      </c>
      <c r="F204" s="209" t="s">
        <v>404</v>
      </c>
      <c r="G204" s="207"/>
      <c r="H204" s="210">
        <v>33.6</v>
      </c>
      <c r="I204" s="211"/>
      <c r="J204" s="211"/>
      <c r="K204" s="207"/>
      <c r="L204" s="207"/>
      <c r="M204" s="212"/>
      <c r="N204" s="213"/>
      <c r="O204" s="214"/>
      <c r="P204" s="214"/>
      <c r="Q204" s="214"/>
      <c r="R204" s="214"/>
      <c r="S204" s="214"/>
      <c r="T204" s="214"/>
      <c r="U204" s="214"/>
      <c r="V204" s="214"/>
      <c r="W204" s="214"/>
      <c r="X204" s="214"/>
      <c r="Y204" s="215"/>
      <c r="AT204" s="216" t="s">
        <v>152</v>
      </c>
      <c r="AU204" s="216" t="s">
        <v>149</v>
      </c>
      <c r="AV204" s="14" t="s">
        <v>84</v>
      </c>
      <c r="AW204" s="14" t="s">
        <v>5</v>
      </c>
      <c r="AX204" s="14" t="s">
        <v>74</v>
      </c>
      <c r="AY204" s="216" t="s">
        <v>139</v>
      </c>
    </row>
    <row r="205" spans="1:65" s="14" customFormat="1" ht="11.25">
      <c r="B205" s="206"/>
      <c r="C205" s="207"/>
      <c r="D205" s="197" t="s">
        <v>152</v>
      </c>
      <c r="E205" s="208" t="s">
        <v>20</v>
      </c>
      <c r="F205" s="209" t="s">
        <v>405</v>
      </c>
      <c r="G205" s="207"/>
      <c r="H205" s="210">
        <v>31.7</v>
      </c>
      <c r="I205" s="211"/>
      <c r="J205" s="211"/>
      <c r="K205" s="207"/>
      <c r="L205" s="207"/>
      <c r="M205" s="212"/>
      <c r="N205" s="213"/>
      <c r="O205" s="214"/>
      <c r="P205" s="214"/>
      <c r="Q205" s="214"/>
      <c r="R205" s="214"/>
      <c r="S205" s="214"/>
      <c r="T205" s="214"/>
      <c r="U205" s="214"/>
      <c r="V205" s="214"/>
      <c r="W205" s="214"/>
      <c r="X205" s="214"/>
      <c r="Y205" s="215"/>
      <c r="AT205" s="216" t="s">
        <v>152</v>
      </c>
      <c r="AU205" s="216" t="s">
        <v>149</v>
      </c>
      <c r="AV205" s="14" t="s">
        <v>84</v>
      </c>
      <c r="AW205" s="14" t="s">
        <v>5</v>
      </c>
      <c r="AX205" s="14" t="s">
        <v>74</v>
      </c>
      <c r="AY205" s="216" t="s">
        <v>139</v>
      </c>
    </row>
    <row r="206" spans="1:65" s="15" customFormat="1" ht="11.25">
      <c r="B206" s="217"/>
      <c r="C206" s="218"/>
      <c r="D206" s="197" t="s">
        <v>152</v>
      </c>
      <c r="E206" s="219" t="s">
        <v>20</v>
      </c>
      <c r="F206" s="220" t="s">
        <v>155</v>
      </c>
      <c r="G206" s="218"/>
      <c r="H206" s="221">
        <v>65.3</v>
      </c>
      <c r="I206" s="222"/>
      <c r="J206" s="222"/>
      <c r="K206" s="218"/>
      <c r="L206" s="218"/>
      <c r="M206" s="223"/>
      <c r="N206" s="224"/>
      <c r="O206" s="225"/>
      <c r="P206" s="225"/>
      <c r="Q206" s="225"/>
      <c r="R206" s="225"/>
      <c r="S206" s="225"/>
      <c r="T206" s="225"/>
      <c r="U206" s="225"/>
      <c r="V206" s="225"/>
      <c r="W206" s="225"/>
      <c r="X206" s="225"/>
      <c r="Y206" s="226"/>
      <c r="AT206" s="227" t="s">
        <v>152</v>
      </c>
      <c r="AU206" s="227" t="s">
        <v>149</v>
      </c>
      <c r="AV206" s="15" t="s">
        <v>148</v>
      </c>
      <c r="AW206" s="15" t="s">
        <v>5</v>
      </c>
      <c r="AX206" s="15" t="s">
        <v>82</v>
      </c>
      <c r="AY206" s="227" t="s">
        <v>139</v>
      </c>
    </row>
    <row r="207" spans="1:65" s="12" customFormat="1" ht="22.9" customHeight="1">
      <c r="B207" s="159"/>
      <c r="C207" s="160"/>
      <c r="D207" s="161" t="s">
        <v>73</v>
      </c>
      <c r="E207" s="174" t="s">
        <v>309</v>
      </c>
      <c r="F207" s="174" t="s">
        <v>310</v>
      </c>
      <c r="G207" s="160"/>
      <c r="H207" s="160"/>
      <c r="I207" s="163"/>
      <c r="J207" s="163"/>
      <c r="K207" s="175">
        <f>BK207</f>
        <v>0</v>
      </c>
      <c r="L207" s="160"/>
      <c r="M207" s="165"/>
      <c r="N207" s="166"/>
      <c r="O207" s="167"/>
      <c r="P207" s="167"/>
      <c r="Q207" s="168">
        <f>SUM(Q208:Q218)</f>
        <v>0</v>
      </c>
      <c r="R207" s="168">
        <f>SUM(R208:R218)</f>
        <v>0</v>
      </c>
      <c r="S207" s="167"/>
      <c r="T207" s="169">
        <f>SUM(T208:T218)</f>
        <v>0</v>
      </c>
      <c r="U207" s="167"/>
      <c r="V207" s="169">
        <f>SUM(V208:V218)</f>
        <v>0</v>
      </c>
      <c r="W207" s="167"/>
      <c r="X207" s="169">
        <f>SUM(X208:X218)</f>
        <v>0</v>
      </c>
      <c r="Y207" s="170"/>
      <c r="AR207" s="171" t="s">
        <v>82</v>
      </c>
      <c r="AT207" s="172" t="s">
        <v>73</v>
      </c>
      <c r="AU207" s="172" t="s">
        <v>82</v>
      </c>
      <c r="AY207" s="171" t="s">
        <v>139</v>
      </c>
      <c r="BK207" s="173">
        <f>SUM(BK208:BK218)</f>
        <v>0</v>
      </c>
    </row>
    <row r="208" spans="1:65" s="2" customFormat="1" ht="24.2" customHeight="1">
      <c r="A208" s="35"/>
      <c r="B208" s="36"/>
      <c r="C208" s="176" t="s">
        <v>255</v>
      </c>
      <c r="D208" s="176" t="s">
        <v>143</v>
      </c>
      <c r="E208" s="177" t="s">
        <v>311</v>
      </c>
      <c r="F208" s="178" t="s">
        <v>312</v>
      </c>
      <c r="G208" s="179" t="s">
        <v>169</v>
      </c>
      <c r="H208" s="180">
        <v>380.38499999999999</v>
      </c>
      <c r="I208" s="181"/>
      <c r="J208" s="181"/>
      <c r="K208" s="182">
        <f>ROUND(P208*H208,2)</f>
        <v>0</v>
      </c>
      <c r="L208" s="178" t="s">
        <v>147</v>
      </c>
      <c r="M208" s="40"/>
      <c r="N208" s="183" t="s">
        <v>20</v>
      </c>
      <c r="O208" s="184" t="s">
        <v>43</v>
      </c>
      <c r="P208" s="185">
        <f>I208+J208</f>
        <v>0</v>
      </c>
      <c r="Q208" s="185">
        <f>ROUND(I208*H208,2)</f>
        <v>0</v>
      </c>
      <c r="R208" s="185">
        <f>ROUND(J208*H208,2)</f>
        <v>0</v>
      </c>
      <c r="S208" s="65"/>
      <c r="T208" s="186">
        <f>S208*H208</f>
        <v>0</v>
      </c>
      <c r="U208" s="186">
        <v>0</v>
      </c>
      <c r="V208" s="186">
        <f>U208*H208</f>
        <v>0</v>
      </c>
      <c r="W208" s="186">
        <v>0</v>
      </c>
      <c r="X208" s="186">
        <f>W208*H208</f>
        <v>0</v>
      </c>
      <c r="Y208" s="187" t="s">
        <v>20</v>
      </c>
      <c r="Z208" s="35"/>
      <c r="AA208" s="35"/>
      <c r="AB208" s="35"/>
      <c r="AC208" s="35"/>
      <c r="AD208" s="35"/>
      <c r="AE208" s="35"/>
      <c r="AR208" s="188" t="s">
        <v>148</v>
      </c>
      <c r="AT208" s="188" t="s">
        <v>143</v>
      </c>
      <c r="AU208" s="188" t="s">
        <v>84</v>
      </c>
      <c r="AY208" s="18" t="s">
        <v>139</v>
      </c>
      <c r="BE208" s="189">
        <f>IF(O208="základní",K208,0)</f>
        <v>0</v>
      </c>
      <c r="BF208" s="189">
        <f>IF(O208="snížená",K208,0)</f>
        <v>0</v>
      </c>
      <c r="BG208" s="189">
        <f>IF(O208="zákl. přenesená",K208,0)</f>
        <v>0</v>
      </c>
      <c r="BH208" s="189">
        <f>IF(O208="sníž. přenesená",K208,0)</f>
        <v>0</v>
      </c>
      <c r="BI208" s="189">
        <f>IF(O208="nulová",K208,0)</f>
        <v>0</v>
      </c>
      <c r="BJ208" s="18" t="s">
        <v>82</v>
      </c>
      <c r="BK208" s="189">
        <f>ROUND(P208*H208,2)</f>
        <v>0</v>
      </c>
      <c r="BL208" s="18" t="s">
        <v>148</v>
      </c>
      <c r="BM208" s="188" t="s">
        <v>259</v>
      </c>
    </row>
    <row r="209" spans="1:51" s="2" customFormat="1" ht="11.25">
      <c r="A209" s="35"/>
      <c r="B209" s="36"/>
      <c r="C209" s="37"/>
      <c r="D209" s="190" t="s">
        <v>150</v>
      </c>
      <c r="E209" s="37"/>
      <c r="F209" s="191" t="s">
        <v>314</v>
      </c>
      <c r="G209" s="37"/>
      <c r="H209" s="37"/>
      <c r="I209" s="192"/>
      <c r="J209" s="192"/>
      <c r="K209" s="37"/>
      <c r="L209" s="37"/>
      <c r="M209" s="40"/>
      <c r="N209" s="193"/>
      <c r="O209" s="194"/>
      <c r="P209" s="65"/>
      <c r="Q209" s="65"/>
      <c r="R209" s="65"/>
      <c r="S209" s="65"/>
      <c r="T209" s="65"/>
      <c r="U209" s="65"/>
      <c r="V209" s="65"/>
      <c r="W209" s="65"/>
      <c r="X209" s="65"/>
      <c r="Y209" s="66"/>
      <c r="Z209" s="35"/>
      <c r="AA209" s="35"/>
      <c r="AB209" s="35"/>
      <c r="AC209" s="35"/>
      <c r="AD209" s="35"/>
      <c r="AE209" s="35"/>
      <c r="AT209" s="18" t="s">
        <v>150</v>
      </c>
      <c r="AU209" s="18" t="s">
        <v>84</v>
      </c>
    </row>
    <row r="210" spans="1:51" s="13" customFormat="1" ht="11.25">
      <c r="B210" s="195"/>
      <c r="C210" s="196"/>
      <c r="D210" s="197" t="s">
        <v>152</v>
      </c>
      <c r="E210" s="198" t="s">
        <v>20</v>
      </c>
      <c r="F210" s="199" t="s">
        <v>412</v>
      </c>
      <c r="G210" s="196"/>
      <c r="H210" s="198" t="s">
        <v>20</v>
      </c>
      <c r="I210" s="200"/>
      <c r="J210" s="200"/>
      <c r="K210" s="196"/>
      <c r="L210" s="196"/>
      <c r="M210" s="201"/>
      <c r="N210" s="202"/>
      <c r="O210" s="203"/>
      <c r="P210" s="203"/>
      <c r="Q210" s="203"/>
      <c r="R210" s="203"/>
      <c r="S210" s="203"/>
      <c r="T210" s="203"/>
      <c r="U210" s="203"/>
      <c r="V210" s="203"/>
      <c r="W210" s="203"/>
      <c r="X210" s="203"/>
      <c r="Y210" s="204"/>
      <c r="AT210" s="205" t="s">
        <v>152</v>
      </c>
      <c r="AU210" s="205" t="s">
        <v>84</v>
      </c>
      <c r="AV210" s="13" t="s">
        <v>82</v>
      </c>
      <c r="AW210" s="13" t="s">
        <v>5</v>
      </c>
      <c r="AX210" s="13" t="s">
        <v>74</v>
      </c>
      <c r="AY210" s="205" t="s">
        <v>139</v>
      </c>
    </row>
    <row r="211" spans="1:51" s="14" customFormat="1" ht="11.25">
      <c r="B211" s="206"/>
      <c r="C211" s="207"/>
      <c r="D211" s="197" t="s">
        <v>152</v>
      </c>
      <c r="E211" s="208" t="s">
        <v>20</v>
      </c>
      <c r="F211" s="209" t="s">
        <v>413</v>
      </c>
      <c r="G211" s="207"/>
      <c r="H211" s="210">
        <v>328.73899999999998</v>
      </c>
      <c r="I211" s="211"/>
      <c r="J211" s="211"/>
      <c r="K211" s="207"/>
      <c r="L211" s="207"/>
      <c r="M211" s="212"/>
      <c r="N211" s="213"/>
      <c r="O211" s="214"/>
      <c r="P211" s="214"/>
      <c r="Q211" s="214"/>
      <c r="R211" s="214"/>
      <c r="S211" s="214"/>
      <c r="T211" s="214"/>
      <c r="U211" s="214"/>
      <c r="V211" s="214"/>
      <c r="W211" s="214"/>
      <c r="X211" s="214"/>
      <c r="Y211" s="215"/>
      <c r="AT211" s="216" t="s">
        <v>152</v>
      </c>
      <c r="AU211" s="216" t="s">
        <v>84</v>
      </c>
      <c r="AV211" s="14" t="s">
        <v>84</v>
      </c>
      <c r="AW211" s="14" t="s">
        <v>5</v>
      </c>
      <c r="AX211" s="14" t="s">
        <v>74</v>
      </c>
      <c r="AY211" s="216" t="s">
        <v>139</v>
      </c>
    </row>
    <row r="212" spans="1:51" s="13" customFormat="1" ht="11.25">
      <c r="B212" s="195"/>
      <c r="C212" s="196"/>
      <c r="D212" s="197" t="s">
        <v>152</v>
      </c>
      <c r="E212" s="198" t="s">
        <v>20</v>
      </c>
      <c r="F212" s="199" t="s">
        <v>414</v>
      </c>
      <c r="G212" s="196"/>
      <c r="H212" s="198" t="s">
        <v>20</v>
      </c>
      <c r="I212" s="200"/>
      <c r="J212" s="200"/>
      <c r="K212" s="196"/>
      <c r="L212" s="196"/>
      <c r="M212" s="201"/>
      <c r="N212" s="202"/>
      <c r="O212" s="203"/>
      <c r="P212" s="203"/>
      <c r="Q212" s="203"/>
      <c r="R212" s="203"/>
      <c r="S212" s="203"/>
      <c r="T212" s="203"/>
      <c r="U212" s="203"/>
      <c r="V212" s="203"/>
      <c r="W212" s="203"/>
      <c r="X212" s="203"/>
      <c r="Y212" s="204"/>
      <c r="AT212" s="205" t="s">
        <v>152</v>
      </c>
      <c r="AU212" s="205" t="s">
        <v>84</v>
      </c>
      <c r="AV212" s="13" t="s">
        <v>82</v>
      </c>
      <c r="AW212" s="13" t="s">
        <v>5</v>
      </c>
      <c r="AX212" s="13" t="s">
        <v>74</v>
      </c>
      <c r="AY212" s="205" t="s">
        <v>139</v>
      </c>
    </row>
    <row r="213" spans="1:51" s="14" customFormat="1" ht="11.25">
      <c r="B213" s="206"/>
      <c r="C213" s="207"/>
      <c r="D213" s="197" t="s">
        <v>152</v>
      </c>
      <c r="E213" s="208" t="s">
        <v>20</v>
      </c>
      <c r="F213" s="209" t="s">
        <v>415</v>
      </c>
      <c r="G213" s="207"/>
      <c r="H213" s="210">
        <v>23.027999999999999</v>
      </c>
      <c r="I213" s="211"/>
      <c r="J213" s="211"/>
      <c r="K213" s="207"/>
      <c r="L213" s="207"/>
      <c r="M213" s="212"/>
      <c r="N213" s="213"/>
      <c r="O213" s="214"/>
      <c r="P213" s="214"/>
      <c r="Q213" s="214"/>
      <c r="R213" s="214"/>
      <c r="S213" s="214"/>
      <c r="T213" s="214"/>
      <c r="U213" s="214"/>
      <c r="V213" s="214"/>
      <c r="W213" s="214"/>
      <c r="X213" s="214"/>
      <c r="Y213" s="215"/>
      <c r="AT213" s="216" t="s">
        <v>152</v>
      </c>
      <c r="AU213" s="216" t="s">
        <v>84</v>
      </c>
      <c r="AV213" s="14" t="s">
        <v>84</v>
      </c>
      <c r="AW213" s="14" t="s">
        <v>5</v>
      </c>
      <c r="AX213" s="14" t="s">
        <v>74</v>
      </c>
      <c r="AY213" s="216" t="s">
        <v>139</v>
      </c>
    </row>
    <row r="214" spans="1:51" s="13" customFormat="1" ht="11.25">
      <c r="B214" s="195"/>
      <c r="C214" s="196"/>
      <c r="D214" s="197" t="s">
        <v>152</v>
      </c>
      <c r="E214" s="198" t="s">
        <v>20</v>
      </c>
      <c r="F214" s="199" t="s">
        <v>317</v>
      </c>
      <c r="G214" s="196"/>
      <c r="H214" s="198" t="s">
        <v>20</v>
      </c>
      <c r="I214" s="200"/>
      <c r="J214" s="200"/>
      <c r="K214" s="196"/>
      <c r="L214" s="196"/>
      <c r="M214" s="201"/>
      <c r="N214" s="202"/>
      <c r="O214" s="203"/>
      <c r="P214" s="203"/>
      <c r="Q214" s="203"/>
      <c r="R214" s="203"/>
      <c r="S214" s="203"/>
      <c r="T214" s="203"/>
      <c r="U214" s="203"/>
      <c r="V214" s="203"/>
      <c r="W214" s="203"/>
      <c r="X214" s="203"/>
      <c r="Y214" s="204"/>
      <c r="AT214" s="205" t="s">
        <v>152</v>
      </c>
      <c r="AU214" s="205" t="s">
        <v>84</v>
      </c>
      <c r="AV214" s="13" t="s">
        <v>82</v>
      </c>
      <c r="AW214" s="13" t="s">
        <v>5</v>
      </c>
      <c r="AX214" s="13" t="s">
        <v>74</v>
      </c>
      <c r="AY214" s="205" t="s">
        <v>139</v>
      </c>
    </row>
    <row r="215" spans="1:51" s="14" customFormat="1" ht="11.25">
      <c r="B215" s="206"/>
      <c r="C215" s="207"/>
      <c r="D215" s="197" t="s">
        <v>152</v>
      </c>
      <c r="E215" s="208" t="s">
        <v>20</v>
      </c>
      <c r="F215" s="209" t="s">
        <v>416</v>
      </c>
      <c r="G215" s="207"/>
      <c r="H215" s="210">
        <v>27.888000000000002</v>
      </c>
      <c r="I215" s="211"/>
      <c r="J215" s="211"/>
      <c r="K215" s="207"/>
      <c r="L215" s="207"/>
      <c r="M215" s="212"/>
      <c r="N215" s="213"/>
      <c r="O215" s="214"/>
      <c r="P215" s="214"/>
      <c r="Q215" s="214"/>
      <c r="R215" s="214"/>
      <c r="S215" s="214"/>
      <c r="T215" s="214"/>
      <c r="U215" s="214"/>
      <c r="V215" s="214"/>
      <c r="W215" s="214"/>
      <c r="X215" s="214"/>
      <c r="Y215" s="215"/>
      <c r="AT215" s="216" t="s">
        <v>152</v>
      </c>
      <c r="AU215" s="216" t="s">
        <v>84</v>
      </c>
      <c r="AV215" s="14" t="s">
        <v>84</v>
      </c>
      <c r="AW215" s="14" t="s">
        <v>5</v>
      </c>
      <c r="AX215" s="14" t="s">
        <v>74</v>
      </c>
      <c r="AY215" s="216" t="s">
        <v>139</v>
      </c>
    </row>
    <row r="216" spans="1:51" s="13" customFormat="1" ht="11.25">
      <c r="B216" s="195"/>
      <c r="C216" s="196"/>
      <c r="D216" s="197" t="s">
        <v>152</v>
      </c>
      <c r="E216" s="198" t="s">
        <v>20</v>
      </c>
      <c r="F216" s="199" t="s">
        <v>417</v>
      </c>
      <c r="G216" s="196"/>
      <c r="H216" s="198" t="s">
        <v>20</v>
      </c>
      <c r="I216" s="200"/>
      <c r="J216" s="200"/>
      <c r="K216" s="196"/>
      <c r="L216" s="196"/>
      <c r="M216" s="201"/>
      <c r="N216" s="202"/>
      <c r="O216" s="203"/>
      <c r="P216" s="203"/>
      <c r="Q216" s="203"/>
      <c r="R216" s="203"/>
      <c r="S216" s="203"/>
      <c r="T216" s="203"/>
      <c r="U216" s="203"/>
      <c r="V216" s="203"/>
      <c r="W216" s="203"/>
      <c r="X216" s="203"/>
      <c r="Y216" s="204"/>
      <c r="AT216" s="205" t="s">
        <v>152</v>
      </c>
      <c r="AU216" s="205" t="s">
        <v>84</v>
      </c>
      <c r="AV216" s="13" t="s">
        <v>82</v>
      </c>
      <c r="AW216" s="13" t="s">
        <v>5</v>
      </c>
      <c r="AX216" s="13" t="s">
        <v>74</v>
      </c>
      <c r="AY216" s="205" t="s">
        <v>139</v>
      </c>
    </row>
    <row r="217" spans="1:51" s="14" customFormat="1" ht="11.25">
      <c r="B217" s="206"/>
      <c r="C217" s="207"/>
      <c r="D217" s="197" t="s">
        <v>152</v>
      </c>
      <c r="E217" s="208" t="s">
        <v>20</v>
      </c>
      <c r="F217" s="209" t="s">
        <v>418</v>
      </c>
      <c r="G217" s="207"/>
      <c r="H217" s="210">
        <v>0.73</v>
      </c>
      <c r="I217" s="211"/>
      <c r="J217" s="211"/>
      <c r="K217" s="207"/>
      <c r="L217" s="207"/>
      <c r="M217" s="212"/>
      <c r="N217" s="213"/>
      <c r="O217" s="214"/>
      <c r="P217" s="214"/>
      <c r="Q217" s="214"/>
      <c r="R217" s="214"/>
      <c r="S217" s="214"/>
      <c r="T217" s="214"/>
      <c r="U217" s="214"/>
      <c r="V217" s="214"/>
      <c r="W217" s="214"/>
      <c r="X217" s="214"/>
      <c r="Y217" s="215"/>
      <c r="AT217" s="216" t="s">
        <v>152</v>
      </c>
      <c r="AU217" s="216" t="s">
        <v>84</v>
      </c>
      <c r="AV217" s="14" t="s">
        <v>84</v>
      </c>
      <c r="AW217" s="14" t="s">
        <v>5</v>
      </c>
      <c r="AX217" s="14" t="s">
        <v>74</v>
      </c>
      <c r="AY217" s="216" t="s">
        <v>139</v>
      </c>
    </row>
    <row r="218" spans="1:51" s="15" customFormat="1" ht="11.25">
      <c r="B218" s="217"/>
      <c r="C218" s="218"/>
      <c r="D218" s="197" t="s">
        <v>152</v>
      </c>
      <c r="E218" s="219" t="s">
        <v>20</v>
      </c>
      <c r="F218" s="220" t="s">
        <v>155</v>
      </c>
      <c r="G218" s="218"/>
      <c r="H218" s="221">
        <v>380.38499999999999</v>
      </c>
      <c r="I218" s="222"/>
      <c r="J218" s="222"/>
      <c r="K218" s="218"/>
      <c r="L218" s="218"/>
      <c r="M218" s="223"/>
      <c r="N218" s="238"/>
      <c r="O218" s="239"/>
      <c r="P218" s="239"/>
      <c r="Q218" s="239"/>
      <c r="R218" s="239"/>
      <c r="S218" s="239"/>
      <c r="T218" s="239"/>
      <c r="U218" s="239"/>
      <c r="V218" s="239"/>
      <c r="W218" s="239"/>
      <c r="X218" s="239"/>
      <c r="Y218" s="240"/>
      <c r="AT218" s="227" t="s">
        <v>152</v>
      </c>
      <c r="AU218" s="227" t="s">
        <v>84</v>
      </c>
      <c r="AV218" s="15" t="s">
        <v>148</v>
      </c>
      <c r="AW218" s="15" t="s">
        <v>5</v>
      </c>
      <c r="AX218" s="15" t="s">
        <v>82</v>
      </c>
      <c r="AY218" s="227" t="s">
        <v>139</v>
      </c>
    </row>
    <row r="219" spans="1:51" s="2" customFormat="1" ht="6.95" customHeight="1">
      <c r="A219" s="35"/>
      <c r="B219" s="48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0"/>
      <c r="N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</row>
  </sheetData>
  <sheetProtection algorithmName="SHA-512" hashValue="JETsdK5UILLmSJSLKWBckNfa51i/FB7dbamDq7M1xlEN0+mZ1mORPjSgBh3yJDMQYtPMeOXAVrJnYT5FtAIrLg==" saltValue="7uM1p4MwMxDAEqfgcC4iBbDttENF3K4qp+Eh9o0KbOM/C/pw1JnV6EMlkB4ZydsBktzjPeHFbrf87xL85czKxA==" spinCount="100000" sheet="1" objects="1" scenarios="1" formatColumns="0" formatRows="0" autoFilter="0"/>
  <autoFilter ref="C90:L218"/>
  <mergeCells count="9">
    <mergeCell ref="E52:H52"/>
    <mergeCell ref="E81:H81"/>
    <mergeCell ref="E83:H83"/>
    <mergeCell ref="M2:Z2"/>
    <mergeCell ref="E7:H7"/>
    <mergeCell ref="E9:H9"/>
    <mergeCell ref="E18:H18"/>
    <mergeCell ref="E27:H27"/>
    <mergeCell ref="E50:H50"/>
  </mergeCells>
  <hyperlinks>
    <hyperlink ref="F96" r:id="rId1"/>
    <hyperlink ref="F101" r:id="rId2"/>
    <hyperlink ref="F106" r:id="rId3"/>
    <hyperlink ref="F113" r:id="rId4"/>
    <hyperlink ref="F119" r:id="rId5"/>
    <hyperlink ref="F128" r:id="rId6"/>
    <hyperlink ref="F137" r:id="rId7"/>
    <hyperlink ref="F145" r:id="rId8"/>
    <hyperlink ref="F151" r:id="rId9"/>
    <hyperlink ref="F158" r:id="rId10"/>
    <hyperlink ref="F163" r:id="rId11"/>
    <hyperlink ref="F169" r:id="rId12"/>
    <hyperlink ref="F185" r:id="rId13"/>
    <hyperlink ref="F189" r:id="rId14"/>
    <hyperlink ref="F193" r:id="rId15"/>
    <hyperlink ref="F202" r:id="rId16"/>
    <hyperlink ref="F209" r:id="rId1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365"/>
      <c r="N2" s="365"/>
      <c r="O2" s="365"/>
      <c r="P2" s="365"/>
      <c r="Q2" s="365"/>
      <c r="R2" s="365"/>
      <c r="S2" s="365"/>
      <c r="T2" s="365"/>
      <c r="U2" s="365"/>
      <c r="V2" s="365"/>
      <c r="W2" s="365"/>
      <c r="X2" s="365"/>
      <c r="Y2" s="365"/>
      <c r="Z2" s="365"/>
      <c r="AT2" s="18" t="s">
        <v>93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21"/>
      <c r="AT3" s="18" t="s">
        <v>84</v>
      </c>
    </row>
    <row r="4" spans="1:46" s="1" customFormat="1" ht="24.95" customHeight="1">
      <c r="B4" s="21"/>
      <c r="D4" s="105" t="s">
        <v>97</v>
      </c>
      <c r="M4" s="21"/>
      <c r="N4" s="106" t="s">
        <v>11</v>
      </c>
      <c r="AT4" s="18" t="s">
        <v>4</v>
      </c>
    </row>
    <row r="5" spans="1:46" s="1" customFormat="1" ht="6.95" customHeight="1">
      <c r="B5" s="21"/>
      <c r="M5" s="21"/>
    </row>
    <row r="6" spans="1:46" s="1" customFormat="1" ht="12" customHeight="1">
      <c r="B6" s="21"/>
      <c r="D6" s="107" t="s">
        <v>17</v>
      </c>
      <c r="M6" s="21"/>
    </row>
    <row r="7" spans="1:46" s="1" customFormat="1" ht="16.5" customHeight="1">
      <c r="B7" s="21"/>
      <c r="E7" s="366" t="str">
        <f>'Rekapitulace stavby'!K6</f>
        <v>18-16 - III-18035 Dnešice - oprava</v>
      </c>
      <c r="F7" s="367"/>
      <c r="G7" s="367"/>
      <c r="H7" s="367"/>
      <c r="M7" s="21"/>
    </row>
    <row r="8" spans="1:46" s="2" customFormat="1" ht="12" customHeight="1">
      <c r="A8" s="35"/>
      <c r="B8" s="40"/>
      <c r="C8" s="35"/>
      <c r="D8" s="107" t="s">
        <v>98</v>
      </c>
      <c r="E8" s="35"/>
      <c r="F8" s="35"/>
      <c r="G8" s="35"/>
      <c r="H8" s="35"/>
      <c r="I8" s="35"/>
      <c r="J8" s="35"/>
      <c r="K8" s="35"/>
      <c r="L8" s="35"/>
      <c r="M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8" t="s">
        <v>419</v>
      </c>
      <c r="F9" s="369"/>
      <c r="G9" s="369"/>
      <c r="H9" s="369"/>
      <c r="I9" s="35"/>
      <c r="J9" s="35"/>
      <c r="K9" s="35"/>
      <c r="L9" s="35"/>
      <c r="M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7" t="s">
        <v>19</v>
      </c>
      <c r="E11" s="35"/>
      <c r="F11" s="109" t="s">
        <v>20</v>
      </c>
      <c r="G11" s="35"/>
      <c r="H11" s="35"/>
      <c r="I11" s="107" t="s">
        <v>21</v>
      </c>
      <c r="J11" s="109" t="s">
        <v>20</v>
      </c>
      <c r="K11" s="35"/>
      <c r="L11" s="35"/>
      <c r="M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7" t="s">
        <v>22</v>
      </c>
      <c r="E12" s="35"/>
      <c r="F12" s="109" t="s">
        <v>23</v>
      </c>
      <c r="G12" s="35"/>
      <c r="H12" s="35"/>
      <c r="I12" s="107" t="s">
        <v>24</v>
      </c>
      <c r="J12" s="110" t="str">
        <f>'Rekapitulace stavby'!AN8</f>
        <v>31.8.2021</v>
      </c>
      <c r="K12" s="35"/>
      <c r="L12" s="35"/>
      <c r="M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7" t="s">
        <v>26</v>
      </c>
      <c r="E14" s="35"/>
      <c r="F14" s="35"/>
      <c r="G14" s="35"/>
      <c r="H14" s="35"/>
      <c r="I14" s="107" t="s">
        <v>27</v>
      </c>
      <c r="J14" s="109" t="s">
        <v>28</v>
      </c>
      <c r="K14" s="35"/>
      <c r="L14" s="35"/>
      <c r="M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9" t="s">
        <v>100</v>
      </c>
      <c r="F15" s="35"/>
      <c r="G15" s="35"/>
      <c r="H15" s="35"/>
      <c r="I15" s="107" t="s">
        <v>30</v>
      </c>
      <c r="J15" s="109" t="s">
        <v>20</v>
      </c>
      <c r="K15" s="35"/>
      <c r="L15" s="35"/>
      <c r="M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31</v>
      </c>
      <c r="E17" s="35"/>
      <c r="F17" s="35"/>
      <c r="G17" s="35"/>
      <c r="H17" s="35"/>
      <c r="I17" s="107" t="s">
        <v>27</v>
      </c>
      <c r="J17" s="31" t="str">
        <f>'Rekapitulace stavby'!AN13</f>
        <v>Vyplň údaj</v>
      </c>
      <c r="K17" s="35"/>
      <c r="L17" s="35"/>
      <c r="M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0" t="str">
        <f>'Rekapitulace stavby'!E14</f>
        <v>Vyplň údaj</v>
      </c>
      <c r="F18" s="371"/>
      <c r="G18" s="371"/>
      <c r="H18" s="371"/>
      <c r="I18" s="107" t="s">
        <v>30</v>
      </c>
      <c r="J18" s="31" t="str">
        <f>'Rekapitulace stavby'!AN14</f>
        <v>Vyplň údaj</v>
      </c>
      <c r="K18" s="35"/>
      <c r="L18" s="35"/>
      <c r="M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33</v>
      </c>
      <c r="E20" s="35"/>
      <c r="F20" s="35"/>
      <c r="G20" s="35"/>
      <c r="H20" s="35"/>
      <c r="I20" s="107" t="s">
        <v>27</v>
      </c>
      <c r="J20" s="109" t="str">
        <f>IF('Rekapitulace stavby'!AN16="","",'Rekapitulace stavby'!AN16)</f>
        <v/>
      </c>
      <c r="K20" s="35"/>
      <c r="L20" s="35"/>
      <c r="M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tr">
        <f>IF('Rekapitulace stavby'!E17="","",'Rekapitulace stavby'!E17)</f>
        <v xml:space="preserve"> </v>
      </c>
      <c r="F21" s="35"/>
      <c r="G21" s="35"/>
      <c r="H21" s="35"/>
      <c r="I21" s="107" t="s">
        <v>30</v>
      </c>
      <c r="J21" s="109" t="str">
        <f>IF('Rekapitulace stavby'!AN17="","",'Rekapitulace stavby'!AN17)</f>
        <v/>
      </c>
      <c r="K21" s="35"/>
      <c r="L21" s="35"/>
      <c r="M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35</v>
      </c>
      <c r="E23" s="35"/>
      <c r="F23" s="35"/>
      <c r="G23" s="35"/>
      <c r="H23" s="35"/>
      <c r="I23" s="107" t="s">
        <v>27</v>
      </c>
      <c r="J23" s="109" t="str">
        <f>IF('Rekapitulace stavby'!AN19="","",'Rekapitulace stavby'!AN19)</f>
        <v/>
      </c>
      <c r="K23" s="35"/>
      <c r="L23" s="35"/>
      <c r="M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tr">
        <f>IF('Rekapitulace stavby'!E20="","",'Rekapitulace stavby'!E20)</f>
        <v xml:space="preserve"> </v>
      </c>
      <c r="F24" s="35"/>
      <c r="G24" s="35"/>
      <c r="H24" s="35"/>
      <c r="I24" s="107" t="s">
        <v>30</v>
      </c>
      <c r="J24" s="109" t="str">
        <f>IF('Rekapitulace stavby'!AN20="","",'Rekapitulace stavby'!AN20)</f>
        <v/>
      </c>
      <c r="K24" s="35"/>
      <c r="L24" s="35"/>
      <c r="M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36</v>
      </c>
      <c r="E26" s="35"/>
      <c r="F26" s="35"/>
      <c r="G26" s="35"/>
      <c r="H26" s="35"/>
      <c r="I26" s="35"/>
      <c r="J26" s="35"/>
      <c r="K26" s="35"/>
      <c r="L26" s="35"/>
      <c r="M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1"/>
      <c r="B27" s="112"/>
      <c r="C27" s="111"/>
      <c r="D27" s="111"/>
      <c r="E27" s="372" t="s">
        <v>20</v>
      </c>
      <c r="F27" s="372"/>
      <c r="G27" s="372"/>
      <c r="H27" s="372"/>
      <c r="I27" s="111"/>
      <c r="J27" s="111"/>
      <c r="K27" s="111"/>
      <c r="L27" s="111"/>
      <c r="M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14"/>
      <c r="M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.75">
      <c r="A30" s="35"/>
      <c r="B30" s="40"/>
      <c r="C30" s="35"/>
      <c r="D30" s="35"/>
      <c r="E30" s="107" t="s">
        <v>101</v>
      </c>
      <c r="F30" s="35"/>
      <c r="G30" s="35"/>
      <c r="H30" s="35"/>
      <c r="I30" s="35"/>
      <c r="J30" s="35"/>
      <c r="K30" s="115">
        <f>I61</f>
        <v>0</v>
      </c>
      <c r="L30" s="35"/>
      <c r="M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12.75">
      <c r="A31" s="35"/>
      <c r="B31" s="40"/>
      <c r="C31" s="35"/>
      <c r="D31" s="35"/>
      <c r="E31" s="107" t="s">
        <v>102</v>
      </c>
      <c r="F31" s="35"/>
      <c r="G31" s="35"/>
      <c r="H31" s="35"/>
      <c r="I31" s="35"/>
      <c r="J31" s="35"/>
      <c r="K31" s="115">
        <f>J61</f>
        <v>0</v>
      </c>
      <c r="L31" s="35"/>
      <c r="M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16" t="s">
        <v>38</v>
      </c>
      <c r="E32" s="35"/>
      <c r="F32" s="35"/>
      <c r="G32" s="35"/>
      <c r="H32" s="35"/>
      <c r="I32" s="35"/>
      <c r="J32" s="35"/>
      <c r="K32" s="117">
        <f>ROUND(K89, 2)</f>
        <v>0</v>
      </c>
      <c r="L32" s="35"/>
      <c r="M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4"/>
      <c r="E33" s="114"/>
      <c r="F33" s="114"/>
      <c r="G33" s="114"/>
      <c r="H33" s="114"/>
      <c r="I33" s="114"/>
      <c r="J33" s="114"/>
      <c r="K33" s="114"/>
      <c r="L33" s="114"/>
      <c r="M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18" t="s">
        <v>40</v>
      </c>
      <c r="G34" s="35"/>
      <c r="H34" s="35"/>
      <c r="I34" s="118" t="s">
        <v>39</v>
      </c>
      <c r="J34" s="35"/>
      <c r="K34" s="118" t="s">
        <v>41</v>
      </c>
      <c r="L34" s="35"/>
      <c r="M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19" t="s">
        <v>42</v>
      </c>
      <c r="E35" s="107" t="s">
        <v>43</v>
      </c>
      <c r="F35" s="115">
        <f>ROUND((SUM(BE89:BE262)),  2)</f>
        <v>0</v>
      </c>
      <c r="G35" s="35"/>
      <c r="H35" s="35"/>
      <c r="I35" s="120">
        <v>0.21</v>
      </c>
      <c r="J35" s="35"/>
      <c r="K35" s="115">
        <f>ROUND(((SUM(BE89:BE262))*I35),  2)</f>
        <v>0</v>
      </c>
      <c r="L35" s="35"/>
      <c r="M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07" t="s">
        <v>44</v>
      </c>
      <c r="F36" s="115">
        <f>ROUND((SUM(BF89:BF262)),  2)</f>
        <v>0</v>
      </c>
      <c r="G36" s="35"/>
      <c r="H36" s="35"/>
      <c r="I36" s="120">
        <v>0.15</v>
      </c>
      <c r="J36" s="35"/>
      <c r="K36" s="115">
        <f>ROUND(((SUM(BF89:BF262))*I36),  2)</f>
        <v>0</v>
      </c>
      <c r="L36" s="35"/>
      <c r="M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7" t="s">
        <v>45</v>
      </c>
      <c r="F37" s="115">
        <f>ROUND((SUM(BG89:BG262)),  2)</f>
        <v>0</v>
      </c>
      <c r="G37" s="35"/>
      <c r="H37" s="35"/>
      <c r="I37" s="120">
        <v>0.21</v>
      </c>
      <c r="J37" s="35"/>
      <c r="K37" s="115">
        <f>0</f>
        <v>0</v>
      </c>
      <c r="L37" s="35"/>
      <c r="M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07" t="s">
        <v>46</v>
      </c>
      <c r="F38" s="115">
        <f>ROUND((SUM(BH89:BH262)),  2)</f>
        <v>0</v>
      </c>
      <c r="G38" s="35"/>
      <c r="H38" s="35"/>
      <c r="I38" s="120">
        <v>0.15</v>
      </c>
      <c r="J38" s="35"/>
      <c r="K38" s="115">
        <f>0</f>
        <v>0</v>
      </c>
      <c r="L38" s="35"/>
      <c r="M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07" t="s">
        <v>47</v>
      </c>
      <c r="F39" s="115">
        <f>ROUND((SUM(BI89:BI262)),  2)</f>
        <v>0</v>
      </c>
      <c r="G39" s="35"/>
      <c r="H39" s="35"/>
      <c r="I39" s="120">
        <v>0</v>
      </c>
      <c r="J39" s="35"/>
      <c r="K39" s="115">
        <f>0</f>
        <v>0</v>
      </c>
      <c r="L39" s="35"/>
      <c r="M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1"/>
      <c r="D41" s="122" t="s">
        <v>48</v>
      </c>
      <c r="E41" s="123"/>
      <c r="F41" s="123"/>
      <c r="G41" s="124" t="s">
        <v>49</v>
      </c>
      <c r="H41" s="125" t="s">
        <v>50</v>
      </c>
      <c r="I41" s="123"/>
      <c r="J41" s="123"/>
      <c r="K41" s="126">
        <f>SUM(K32:K39)</f>
        <v>0</v>
      </c>
      <c r="L41" s="127"/>
      <c r="M41" s="108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28"/>
      <c r="C42" s="129"/>
      <c r="D42" s="129"/>
      <c r="E42" s="129"/>
      <c r="F42" s="129"/>
      <c r="G42" s="129"/>
      <c r="H42" s="129"/>
      <c r="I42" s="129"/>
      <c r="J42" s="129"/>
      <c r="K42" s="129"/>
      <c r="L42" s="129"/>
      <c r="M42" s="108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0"/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103</v>
      </c>
      <c r="D47" s="37"/>
      <c r="E47" s="37"/>
      <c r="F47" s="37"/>
      <c r="G47" s="37"/>
      <c r="H47" s="37"/>
      <c r="I47" s="37"/>
      <c r="J47" s="37"/>
      <c r="K47" s="37"/>
      <c r="L47" s="37"/>
      <c r="M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17</v>
      </c>
      <c r="D49" s="37"/>
      <c r="E49" s="37"/>
      <c r="F49" s="37"/>
      <c r="G49" s="37"/>
      <c r="H49" s="37"/>
      <c r="I49" s="37"/>
      <c r="J49" s="37"/>
      <c r="K49" s="37"/>
      <c r="L49" s="37"/>
      <c r="M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3" t="str">
        <f>E7</f>
        <v>18-16 - III-18035 Dnešice - oprava</v>
      </c>
      <c r="F50" s="374"/>
      <c r="G50" s="374"/>
      <c r="H50" s="374"/>
      <c r="I50" s="37"/>
      <c r="J50" s="37"/>
      <c r="K50" s="37"/>
      <c r="L50" s="37"/>
      <c r="M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12" customHeight="1">
      <c r="A51" s="35"/>
      <c r="B51" s="36"/>
      <c r="C51" s="30" t="s">
        <v>98</v>
      </c>
      <c r="D51" s="37"/>
      <c r="E51" s="37"/>
      <c r="F51" s="37"/>
      <c r="G51" s="37"/>
      <c r="H51" s="37"/>
      <c r="I51" s="37"/>
      <c r="J51" s="37"/>
      <c r="K51" s="37"/>
      <c r="L51" s="37"/>
      <c r="M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6.5" customHeight="1">
      <c r="A52" s="35"/>
      <c r="B52" s="36"/>
      <c r="C52" s="37"/>
      <c r="D52" s="37"/>
      <c r="E52" s="326" t="str">
        <f>E9</f>
        <v>SO 104 - Ostatní úpravy</v>
      </c>
      <c r="F52" s="375"/>
      <c r="G52" s="375"/>
      <c r="H52" s="375"/>
      <c r="I52" s="37"/>
      <c r="J52" s="37"/>
      <c r="K52" s="37"/>
      <c r="L52" s="37"/>
      <c r="M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2" customHeight="1">
      <c r="A54" s="35"/>
      <c r="B54" s="36"/>
      <c r="C54" s="30" t="s">
        <v>22</v>
      </c>
      <c r="D54" s="37"/>
      <c r="E54" s="37"/>
      <c r="F54" s="28" t="str">
        <f>F12</f>
        <v>Dnešice</v>
      </c>
      <c r="G54" s="37"/>
      <c r="H54" s="37"/>
      <c r="I54" s="30" t="s">
        <v>24</v>
      </c>
      <c r="J54" s="60" t="str">
        <f>IF(J12="","",J12)</f>
        <v>31.8.2021</v>
      </c>
      <c r="K54" s="37"/>
      <c r="L54" s="37"/>
      <c r="M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5.2" customHeight="1">
      <c r="A56" s="35"/>
      <c r="B56" s="36"/>
      <c r="C56" s="30" t="s">
        <v>26</v>
      </c>
      <c r="D56" s="37"/>
      <c r="E56" s="37"/>
      <c r="F56" s="28" t="str">
        <f>E15</f>
        <v>Správa a údržba silnic Plzeňského kraje p.o.</v>
      </c>
      <c r="G56" s="37"/>
      <c r="H56" s="37"/>
      <c r="I56" s="30" t="s">
        <v>33</v>
      </c>
      <c r="J56" s="33" t="str">
        <f>E21</f>
        <v xml:space="preserve"> </v>
      </c>
      <c r="K56" s="37"/>
      <c r="L56" s="37"/>
      <c r="M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15.2" customHeight="1">
      <c r="A57" s="35"/>
      <c r="B57" s="36"/>
      <c r="C57" s="30" t="s">
        <v>31</v>
      </c>
      <c r="D57" s="37"/>
      <c r="E57" s="37"/>
      <c r="F57" s="28" t="str">
        <f>IF(E18="","",E18)</f>
        <v>Vyplň údaj</v>
      </c>
      <c r="G57" s="37"/>
      <c r="H57" s="37"/>
      <c r="I57" s="30" t="s">
        <v>35</v>
      </c>
      <c r="J57" s="33" t="str">
        <f>E24</f>
        <v xml:space="preserve"> </v>
      </c>
      <c r="K57" s="37"/>
      <c r="L57" s="37"/>
      <c r="M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9.25" customHeight="1">
      <c r="A59" s="35"/>
      <c r="B59" s="36"/>
      <c r="C59" s="132" t="s">
        <v>104</v>
      </c>
      <c r="D59" s="133"/>
      <c r="E59" s="133"/>
      <c r="F59" s="133"/>
      <c r="G59" s="133"/>
      <c r="H59" s="133"/>
      <c r="I59" s="134" t="s">
        <v>105</v>
      </c>
      <c r="J59" s="134" t="s">
        <v>106</v>
      </c>
      <c r="K59" s="134" t="s">
        <v>107</v>
      </c>
      <c r="L59" s="133"/>
      <c r="M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108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2.9" customHeight="1">
      <c r="A61" s="35"/>
      <c r="B61" s="36"/>
      <c r="C61" s="135" t="s">
        <v>72</v>
      </c>
      <c r="D61" s="37"/>
      <c r="E61" s="37"/>
      <c r="F61" s="37"/>
      <c r="G61" s="37"/>
      <c r="H61" s="37"/>
      <c r="I61" s="78">
        <f t="shared" ref="I61:J63" si="0">Q89</f>
        <v>0</v>
      </c>
      <c r="J61" s="78">
        <f t="shared" si="0"/>
        <v>0</v>
      </c>
      <c r="K61" s="78">
        <f>K89</f>
        <v>0</v>
      </c>
      <c r="L61" s="37"/>
      <c r="M61" s="108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U61" s="18" t="s">
        <v>108</v>
      </c>
    </row>
    <row r="62" spans="1:47" s="9" customFormat="1" ht="24.95" customHeight="1">
      <c r="B62" s="136"/>
      <c r="C62" s="137"/>
      <c r="D62" s="138" t="s">
        <v>109</v>
      </c>
      <c r="E62" s="139"/>
      <c r="F62" s="139"/>
      <c r="G62" s="139"/>
      <c r="H62" s="139"/>
      <c r="I62" s="140">
        <f t="shared" si="0"/>
        <v>0</v>
      </c>
      <c r="J62" s="140">
        <f t="shared" si="0"/>
        <v>0</v>
      </c>
      <c r="K62" s="140">
        <f>K90</f>
        <v>0</v>
      </c>
      <c r="L62" s="137"/>
      <c r="M62" s="141"/>
    </row>
    <row r="63" spans="1:47" s="10" customFormat="1" ht="19.899999999999999" customHeight="1">
      <c r="B63" s="142"/>
      <c r="C63" s="143"/>
      <c r="D63" s="144" t="s">
        <v>110</v>
      </c>
      <c r="E63" s="145"/>
      <c r="F63" s="145"/>
      <c r="G63" s="145"/>
      <c r="H63" s="145"/>
      <c r="I63" s="146">
        <f t="shared" si="0"/>
        <v>0</v>
      </c>
      <c r="J63" s="146">
        <f t="shared" si="0"/>
        <v>0</v>
      </c>
      <c r="K63" s="146">
        <f>K91</f>
        <v>0</v>
      </c>
      <c r="L63" s="143"/>
      <c r="M63" s="147"/>
    </row>
    <row r="64" spans="1:47" s="10" customFormat="1" ht="19.899999999999999" customHeight="1">
      <c r="B64" s="142"/>
      <c r="C64" s="143"/>
      <c r="D64" s="144" t="s">
        <v>112</v>
      </c>
      <c r="E64" s="145"/>
      <c r="F64" s="145"/>
      <c r="G64" s="145"/>
      <c r="H64" s="145"/>
      <c r="I64" s="146">
        <f>Q108</f>
        <v>0</v>
      </c>
      <c r="J64" s="146">
        <f>R108</f>
        <v>0</v>
      </c>
      <c r="K64" s="146">
        <f>K108</f>
        <v>0</v>
      </c>
      <c r="L64" s="143"/>
      <c r="M64" s="147"/>
    </row>
    <row r="65" spans="1:31" s="10" customFormat="1" ht="14.85" customHeight="1">
      <c r="B65" s="142"/>
      <c r="C65" s="143"/>
      <c r="D65" s="144" t="s">
        <v>114</v>
      </c>
      <c r="E65" s="145"/>
      <c r="F65" s="145"/>
      <c r="G65" s="145"/>
      <c r="H65" s="145"/>
      <c r="I65" s="146">
        <f>Q143</f>
        <v>0</v>
      </c>
      <c r="J65" s="146">
        <f>R143</f>
        <v>0</v>
      </c>
      <c r="K65" s="146">
        <f>K143</f>
        <v>0</v>
      </c>
      <c r="L65" s="143"/>
      <c r="M65" s="147"/>
    </row>
    <row r="66" spans="1:31" s="10" customFormat="1" ht="19.899999999999999" customHeight="1">
      <c r="B66" s="142"/>
      <c r="C66" s="143"/>
      <c r="D66" s="144" t="s">
        <v>115</v>
      </c>
      <c r="E66" s="145"/>
      <c r="F66" s="145"/>
      <c r="G66" s="145"/>
      <c r="H66" s="145"/>
      <c r="I66" s="146">
        <f>Q190</f>
        <v>0</v>
      </c>
      <c r="J66" s="146">
        <f>R190</f>
        <v>0</v>
      </c>
      <c r="K66" s="146">
        <f>K190</f>
        <v>0</v>
      </c>
      <c r="L66" s="143"/>
      <c r="M66" s="147"/>
    </row>
    <row r="67" spans="1:31" s="10" customFormat="1" ht="19.899999999999999" customHeight="1">
      <c r="B67" s="142"/>
      <c r="C67" s="143"/>
      <c r="D67" s="144" t="s">
        <v>116</v>
      </c>
      <c r="E67" s="145"/>
      <c r="F67" s="145"/>
      <c r="G67" s="145"/>
      <c r="H67" s="145"/>
      <c r="I67" s="146">
        <f>Q197</f>
        <v>0</v>
      </c>
      <c r="J67" s="146">
        <f>R197</f>
        <v>0</v>
      </c>
      <c r="K67" s="146">
        <f>K197</f>
        <v>0</v>
      </c>
      <c r="L67" s="143"/>
      <c r="M67" s="147"/>
    </row>
    <row r="68" spans="1:31" s="10" customFormat="1" ht="19.899999999999999" customHeight="1">
      <c r="B68" s="142"/>
      <c r="C68" s="143"/>
      <c r="D68" s="144" t="s">
        <v>320</v>
      </c>
      <c r="E68" s="145"/>
      <c r="F68" s="145"/>
      <c r="G68" s="145"/>
      <c r="H68" s="145"/>
      <c r="I68" s="146">
        <f>Q236</f>
        <v>0</v>
      </c>
      <c r="J68" s="146">
        <f>R236</f>
        <v>0</v>
      </c>
      <c r="K68" s="146">
        <f>K236</f>
        <v>0</v>
      </c>
      <c r="L68" s="143"/>
      <c r="M68" s="147"/>
    </row>
    <row r="69" spans="1:31" s="10" customFormat="1" ht="19.899999999999999" customHeight="1">
      <c r="B69" s="142"/>
      <c r="C69" s="143"/>
      <c r="D69" s="144" t="s">
        <v>118</v>
      </c>
      <c r="E69" s="145"/>
      <c r="F69" s="145"/>
      <c r="G69" s="145"/>
      <c r="H69" s="145"/>
      <c r="I69" s="146">
        <f>Q253</f>
        <v>0</v>
      </c>
      <c r="J69" s="146">
        <f>R253</f>
        <v>0</v>
      </c>
      <c r="K69" s="146">
        <f>K253</f>
        <v>0</v>
      </c>
      <c r="L69" s="143"/>
      <c r="M69" s="147"/>
    </row>
    <row r="70" spans="1:31" s="2" customFormat="1" ht="21.7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108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108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5" spans="1:31" s="2" customFormat="1" ht="6.95" customHeight="1">
      <c r="A75" s="35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108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24.95" customHeight="1">
      <c r="A76" s="35"/>
      <c r="B76" s="36"/>
      <c r="C76" s="24" t="s">
        <v>119</v>
      </c>
      <c r="D76" s="37"/>
      <c r="E76" s="37"/>
      <c r="F76" s="37"/>
      <c r="G76" s="37"/>
      <c r="H76" s="37"/>
      <c r="I76" s="37"/>
      <c r="J76" s="37"/>
      <c r="K76" s="37"/>
      <c r="L76" s="37"/>
      <c r="M76" s="10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10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17</v>
      </c>
      <c r="D78" s="37"/>
      <c r="E78" s="37"/>
      <c r="F78" s="37"/>
      <c r="G78" s="37"/>
      <c r="H78" s="37"/>
      <c r="I78" s="37"/>
      <c r="J78" s="37"/>
      <c r="K78" s="37"/>
      <c r="L78" s="37"/>
      <c r="M78" s="10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73" t="str">
        <f>E7</f>
        <v>18-16 - III-18035 Dnešice - oprava</v>
      </c>
      <c r="F79" s="374"/>
      <c r="G79" s="374"/>
      <c r="H79" s="374"/>
      <c r="I79" s="37"/>
      <c r="J79" s="37"/>
      <c r="K79" s="37"/>
      <c r="L79" s="37"/>
      <c r="M79" s="10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98</v>
      </c>
      <c r="D80" s="37"/>
      <c r="E80" s="37"/>
      <c r="F80" s="37"/>
      <c r="G80" s="37"/>
      <c r="H80" s="37"/>
      <c r="I80" s="37"/>
      <c r="J80" s="37"/>
      <c r="K80" s="37"/>
      <c r="L80" s="37"/>
      <c r="M80" s="10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326" t="str">
        <f>E9</f>
        <v>SO 104 - Ostatní úpravy</v>
      </c>
      <c r="F81" s="375"/>
      <c r="G81" s="375"/>
      <c r="H81" s="375"/>
      <c r="I81" s="37"/>
      <c r="J81" s="37"/>
      <c r="K81" s="37"/>
      <c r="L81" s="37"/>
      <c r="M81" s="108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108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30" t="s">
        <v>22</v>
      </c>
      <c r="D83" s="37"/>
      <c r="E83" s="37"/>
      <c r="F83" s="28" t="str">
        <f>F12</f>
        <v>Dnešice</v>
      </c>
      <c r="G83" s="37"/>
      <c r="H83" s="37"/>
      <c r="I83" s="30" t="s">
        <v>24</v>
      </c>
      <c r="J83" s="60" t="str">
        <f>IF(J12="","",J12)</f>
        <v>31.8.2021</v>
      </c>
      <c r="K83" s="37"/>
      <c r="L83" s="37"/>
      <c r="M83" s="108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108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26</v>
      </c>
      <c r="D85" s="37"/>
      <c r="E85" s="37"/>
      <c r="F85" s="28" t="str">
        <f>E15</f>
        <v>Správa a údržba silnic Plzeňského kraje p.o.</v>
      </c>
      <c r="G85" s="37"/>
      <c r="H85" s="37"/>
      <c r="I85" s="30" t="s">
        <v>33</v>
      </c>
      <c r="J85" s="33" t="str">
        <f>E21</f>
        <v xml:space="preserve"> </v>
      </c>
      <c r="K85" s="37"/>
      <c r="L85" s="37"/>
      <c r="M85" s="108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5.2" customHeight="1">
      <c r="A86" s="35"/>
      <c r="B86" s="36"/>
      <c r="C86" s="30" t="s">
        <v>31</v>
      </c>
      <c r="D86" s="37"/>
      <c r="E86" s="37"/>
      <c r="F86" s="28" t="str">
        <f>IF(E18="","",E18)</f>
        <v>Vyplň údaj</v>
      </c>
      <c r="G86" s="37"/>
      <c r="H86" s="37"/>
      <c r="I86" s="30" t="s">
        <v>35</v>
      </c>
      <c r="J86" s="33" t="str">
        <f>E24</f>
        <v xml:space="preserve"> </v>
      </c>
      <c r="K86" s="37"/>
      <c r="L86" s="37"/>
      <c r="M86" s="108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0.3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108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11" customFormat="1" ht="29.25" customHeight="1">
      <c r="A88" s="148"/>
      <c r="B88" s="149"/>
      <c r="C88" s="150" t="s">
        <v>120</v>
      </c>
      <c r="D88" s="151" t="s">
        <v>57</v>
      </c>
      <c r="E88" s="151" t="s">
        <v>53</v>
      </c>
      <c r="F88" s="151" t="s">
        <v>54</v>
      </c>
      <c r="G88" s="151" t="s">
        <v>121</v>
      </c>
      <c r="H88" s="151" t="s">
        <v>122</v>
      </c>
      <c r="I88" s="151" t="s">
        <v>123</v>
      </c>
      <c r="J88" s="151" t="s">
        <v>124</v>
      </c>
      <c r="K88" s="151" t="s">
        <v>107</v>
      </c>
      <c r="L88" s="152" t="s">
        <v>125</v>
      </c>
      <c r="M88" s="153"/>
      <c r="N88" s="69" t="s">
        <v>20</v>
      </c>
      <c r="O88" s="70" t="s">
        <v>42</v>
      </c>
      <c r="P88" s="70" t="s">
        <v>126</v>
      </c>
      <c r="Q88" s="70" t="s">
        <v>127</v>
      </c>
      <c r="R88" s="70" t="s">
        <v>128</v>
      </c>
      <c r="S88" s="70" t="s">
        <v>129</v>
      </c>
      <c r="T88" s="70" t="s">
        <v>130</v>
      </c>
      <c r="U88" s="70" t="s">
        <v>131</v>
      </c>
      <c r="V88" s="70" t="s">
        <v>132</v>
      </c>
      <c r="W88" s="70" t="s">
        <v>133</v>
      </c>
      <c r="X88" s="70" t="s">
        <v>134</v>
      </c>
      <c r="Y88" s="71" t="s">
        <v>135</v>
      </c>
      <c r="Z88" s="148"/>
      <c r="AA88" s="148"/>
      <c r="AB88" s="148"/>
      <c r="AC88" s="148"/>
      <c r="AD88" s="148"/>
      <c r="AE88" s="148"/>
    </row>
    <row r="89" spans="1:65" s="2" customFormat="1" ht="22.9" customHeight="1">
      <c r="A89" s="35"/>
      <c r="B89" s="36"/>
      <c r="C89" s="76" t="s">
        <v>136</v>
      </c>
      <c r="D89" s="37"/>
      <c r="E89" s="37"/>
      <c r="F89" s="37"/>
      <c r="G89" s="37"/>
      <c r="H89" s="37"/>
      <c r="I89" s="37"/>
      <c r="J89" s="37"/>
      <c r="K89" s="154">
        <f>BK89</f>
        <v>0</v>
      </c>
      <c r="L89" s="37"/>
      <c r="M89" s="40"/>
      <c r="N89" s="72"/>
      <c r="O89" s="155"/>
      <c r="P89" s="73"/>
      <c r="Q89" s="156">
        <f>Q90</f>
        <v>0</v>
      </c>
      <c r="R89" s="156">
        <f>R90</f>
        <v>0</v>
      </c>
      <c r="S89" s="73"/>
      <c r="T89" s="157">
        <f>T90</f>
        <v>0</v>
      </c>
      <c r="U89" s="73"/>
      <c r="V89" s="157">
        <f>V90</f>
        <v>84.653629099999989</v>
      </c>
      <c r="W89" s="73"/>
      <c r="X89" s="157">
        <f>X90</f>
        <v>0</v>
      </c>
      <c r="Y89" s="74"/>
      <c r="Z89" s="35"/>
      <c r="AA89" s="35"/>
      <c r="AB89" s="35"/>
      <c r="AC89" s="35"/>
      <c r="AD89" s="35"/>
      <c r="AE89" s="35"/>
      <c r="AT89" s="18" t="s">
        <v>73</v>
      </c>
      <c r="AU89" s="18" t="s">
        <v>108</v>
      </c>
      <c r="BK89" s="158">
        <f>BK90</f>
        <v>0</v>
      </c>
    </row>
    <row r="90" spans="1:65" s="12" customFormat="1" ht="25.9" customHeight="1">
      <c r="B90" s="159"/>
      <c r="C90" s="160"/>
      <c r="D90" s="161" t="s">
        <v>73</v>
      </c>
      <c r="E90" s="162" t="s">
        <v>137</v>
      </c>
      <c r="F90" s="162" t="s">
        <v>138</v>
      </c>
      <c r="G90" s="160"/>
      <c r="H90" s="160"/>
      <c r="I90" s="163"/>
      <c r="J90" s="163"/>
      <c r="K90" s="164">
        <f>BK90</f>
        <v>0</v>
      </c>
      <c r="L90" s="160"/>
      <c r="M90" s="165"/>
      <c r="N90" s="166"/>
      <c r="O90" s="167"/>
      <c r="P90" s="167"/>
      <c r="Q90" s="168">
        <f>Q91+Q108+Q190+Q197+Q236+Q253</f>
        <v>0</v>
      </c>
      <c r="R90" s="168">
        <f>R91+R108+R190+R197+R236+R253</f>
        <v>0</v>
      </c>
      <c r="S90" s="167"/>
      <c r="T90" s="169">
        <f>T91+T108+T190+T197+T236+T253</f>
        <v>0</v>
      </c>
      <c r="U90" s="167"/>
      <c r="V90" s="169">
        <f>V91+V108+V190+V197+V236+V253</f>
        <v>84.653629099999989</v>
      </c>
      <c r="W90" s="167"/>
      <c r="X90" s="169">
        <f>X91+X108+X190+X197+X236+X253</f>
        <v>0</v>
      </c>
      <c r="Y90" s="170"/>
      <c r="AR90" s="171" t="s">
        <v>82</v>
      </c>
      <c r="AT90" s="172" t="s">
        <v>73</v>
      </c>
      <c r="AU90" s="172" t="s">
        <v>74</v>
      </c>
      <c r="AY90" s="171" t="s">
        <v>139</v>
      </c>
      <c r="BK90" s="173">
        <f>BK91+BK108+BK190+BK197+BK236+BK253</f>
        <v>0</v>
      </c>
    </row>
    <row r="91" spans="1:65" s="12" customFormat="1" ht="22.9" customHeight="1">
      <c r="B91" s="159"/>
      <c r="C91" s="160"/>
      <c r="D91" s="161" t="s">
        <v>73</v>
      </c>
      <c r="E91" s="174" t="s">
        <v>82</v>
      </c>
      <c r="F91" s="174" t="s">
        <v>140</v>
      </c>
      <c r="G91" s="160"/>
      <c r="H91" s="160"/>
      <c r="I91" s="163"/>
      <c r="J91" s="163"/>
      <c r="K91" s="175">
        <f>BK91</f>
        <v>0</v>
      </c>
      <c r="L91" s="160"/>
      <c r="M91" s="165"/>
      <c r="N91" s="166"/>
      <c r="O91" s="167"/>
      <c r="P91" s="167"/>
      <c r="Q91" s="168">
        <f>SUM(Q92:Q107)</f>
        <v>0</v>
      </c>
      <c r="R91" s="168">
        <f>SUM(R92:R107)</f>
        <v>0</v>
      </c>
      <c r="S91" s="167"/>
      <c r="T91" s="169">
        <f>SUM(T92:T107)</f>
        <v>0</v>
      </c>
      <c r="U91" s="167"/>
      <c r="V91" s="169">
        <f>SUM(V92:V107)</f>
        <v>0</v>
      </c>
      <c r="W91" s="167"/>
      <c r="X91" s="169">
        <f>SUM(X92:X107)</f>
        <v>0</v>
      </c>
      <c r="Y91" s="170"/>
      <c r="AR91" s="171" t="s">
        <v>82</v>
      </c>
      <c r="AT91" s="172" t="s">
        <v>73</v>
      </c>
      <c r="AU91" s="172" t="s">
        <v>82</v>
      </c>
      <c r="AY91" s="171" t="s">
        <v>139</v>
      </c>
      <c r="BK91" s="173">
        <f>SUM(BK92:BK107)</f>
        <v>0</v>
      </c>
    </row>
    <row r="92" spans="1:65" s="2" customFormat="1" ht="24.2" customHeight="1">
      <c r="A92" s="35"/>
      <c r="B92" s="36"/>
      <c r="C92" s="176" t="s">
        <v>82</v>
      </c>
      <c r="D92" s="176" t="s">
        <v>143</v>
      </c>
      <c r="E92" s="177" t="s">
        <v>420</v>
      </c>
      <c r="F92" s="178" t="s">
        <v>421</v>
      </c>
      <c r="G92" s="179" t="s">
        <v>158</v>
      </c>
      <c r="H92" s="180">
        <v>8.2509999999999994</v>
      </c>
      <c r="I92" s="181"/>
      <c r="J92" s="181"/>
      <c r="K92" s="182">
        <f>ROUND(P92*H92,2)</f>
        <v>0</v>
      </c>
      <c r="L92" s="178" t="s">
        <v>147</v>
      </c>
      <c r="M92" s="40"/>
      <c r="N92" s="183" t="s">
        <v>20</v>
      </c>
      <c r="O92" s="184" t="s">
        <v>43</v>
      </c>
      <c r="P92" s="185">
        <f>I92+J92</f>
        <v>0</v>
      </c>
      <c r="Q92" s="185">
        <f>ROUND(I92*H92,2)</f>
        <v>0</v>
      </c>
      <c r="R92" s="185">
        <f>ROUND(J92*H92,2)</f>
        <v>0</v>
      </c>
      <c r="S92" s="65"/>
      <c r="T92" s="186">
        <f>S92*H92</f>
        <v>0</v>
      </c>
      <c r="U92" s="186">
        <v>0</v>
      </c>
      <c r="V92" s="186">
        <f>U92*H92</f>
        <v>0</v>
      </c>
      <c r="W92" s="186">
        <v>0</v>
      </c>
      <c r="X92" s="186">
        <f>W92*H92</f>
        <v>0</v>
      </c>
      <c r="Y92" s="187" t="s">
        <v>20</v>
      </c>
      <c r="Z92" s="35"/>
      <c r="AA92" s="35"/>
      <c r="AB92" s="35"/>
      <c r="AC92" s="35"/>
      <c r="AD92" s="35"/>
      <c r="AE92" s="35"/>
      <c r="AR92" s="188" t="s">
        <v>148</v>
      </c>
      <c r="AT92" s="188" t="s">
        <v>143</v>
      </c>
      <c r="AU92" s="188" t="s">
        <v>84</v>
      </c>
      <c r="AY92" s="18" t="s">
        <v>139</v>
      </c>
      <c r="BE92" s="189">
        <f>IF(O92="základní",K92,0)</f>
        <v>0</v>
      </c>
      <c r="BF92" s="189">
        <f>IF(O92="snížená",K92,0)</f>
        <v>0</v>
      </c>
      <c r="BG92" s="189">
        <f>IF(O92="zákl. přenesená",K92,0)</f>
        <v>0</v>
      </c>
      <c r="BH92" s="189">
        <f>IF(O92="sníž. přenesená",K92,0)</f>
        <v>0</v>
      </c>
      <c r="BI92" s="189">
        <f>IF(O92="nulová",K92,0)</f>
        <v>0</v>
      </c>
      <c r="BJ92" s="18" t="s">
        <v>82</v>
      </c>
      <c r="BK92" s="189">
        <f>ROUND(P92*H92,2)</f>
        <v>0</v>
      </c>
      <c r="BL92" s="18" t="s">
        <v>148</v>
      </c>
      <c r="BM92" s="188" t="s">
        <v>422</v>
      </c>
    </row>
    <row r="93" spans="1:65" s="2" customFormat="1" ht="11.25">
      <c r="A93" s="35"/>
      <c r="B93" s="36"/>
      <c r="C93" s="37"/>
      <c r="D93" s="190" t="s">
        <v>150</v>
      </c>
      <c r="E93" s="37"/>
      <c r="F93" s="191" t="s">
        <v>423</v>
      </c>
      <c r="G93" s="37"/>
      <c r="H93" s="37"/>
      <c r="I93" s="192"/>
      <c r="J93" s="192"/>
      <c r="K93" s="37"/>
      <c r="L93" s="37"/>
      <c r="M93" s="40"/>
      <c r="N93" s="193"/>
      <c r="O93" s="194"/>
      <c r="P93" s="65"/>
      <c r="Q93" s="65"/>
      <c r="R93" s="65"/>
      <c r="S93" s="65"/>
      <c r="T93" s="65"/>
      <c r="U93" s="65"/>
      <c r="V93" s="65"/>
      <c r="W93" s="65"/>
      <c r="X93" s="65"/>
      <c r="Y93" s="66"/>
      <c r="Z93" s="35"/>
      <c r="AA93" s="35"/>
      <c r="AB93" s="35"/>
      <c r="AC93" s="35"/>
      <c r="AD93" s="35"/>
      <c r="AE93" s="35"/>
      <c r="AT93" s="18" t="s">
        <v>150</v>
      </c>
      <c r="AU93" s="18" t="s">
        <v>84</v>
      </c>
    </row>
    <row r="94" spans="1:65" s="13" customFormat="1" ht="11.25">
      <c r="B94" s="195"/>
      <c r="C94" s="196"/>
      <c r="D94" s="197" t="s">
        <v>152</v>
      </c>
      <c r="E94" s="198" t="s">
        <v>20</v>
      </c>
      <c r="F94" s="199" t="s">
        <v>424</v>
      </c>
      <c r="G94" s="196"/>
      <c r="H94" s="198" t="s">
        <v>20</v>
      </c>
      <c r="I94" s="200"/>
      <c r="J94" s="200"/>
      <c r="K94" s="196"/>
      <c r="L94" s="196"/>
      <c r="M94" s="201"/>
      <c r="N94" s="202"/>
      <c r="O94" s="203"/>
      <c r="P94" s="203"/>
      <c r="Q94" s="203"/>
      <c r="R94" s="203"/>
      <c r="S94" s="203"/>
      <c r="T94" s="203"/>
      <c r="U94" s="203"/>
      <c r="V94" s="203"/>
      <c r="W94" s="203"/>
      <c r="X94" s="203"/>
      <c r="Y94" s="204"/>
      <c r="AT94" s="205" t="s">
        <v>152</v>
      </c>
      <c r="AU94" s="205" t="s">
        <v>84</v>
      </c>
      <c r="AV94" s="13" t="s">
        <v>82</v>
      </c>
      <c r="AW94" s="13" t="s">
        <v>5</v>
      </c>
      <c r="AX94" s="13" t="s">
        <v>74</v>
      </c>
      <c r="AY94" s="205" t="s">
        <v>139</v>
      </c>
    </row>
    <row r="95" spans="1:65" s="14" customFormat="1" ht="11.25">
      <c r="B95" s="206"/>
      <c r="C95" s="207"/>
      <c r="D95" s="197" t="s">
        <v>152</v>
      </c>
      <c r="E95" s="208" t="s">
        <v>20</v>
      </c>
      <c r="F95" s="209" t="s">
        <v>425</v>
      </c>
      <c r="G95" s="207"/>
      <c r="H95" s="210">
        <v>3.9380000000000002</v>
      </c>
      <c r="I95" s="211"/>
      <c r="J95" s="211"/>
      <c r="K95" s="207"/>
      <c r="L95" s="207"/>
      <c r="M95" s="212"/>
      <c r="N95" s="213"/>
      <c r="O95" s="214"/>
      <c r="P95" s="214"/>
      <c r="Q95" s="214"/>
      <c r="R95" s="214"/>
      <c r="S95" s="214"/>
      <c r="T95" s="214"/>
      <c r="U95" s="214"/>
      <c r="V95" s="214"/>
      <c r="W95" s="214"/>
      <c r="X95" s="214"/>
      <c r="Y95" s="215"/>
      <c r="AT95" s="216" t="s">
        <v>152</v>
      </c>
      <c r="AU95" s="216" t="s">
        <v>84</v>
      </c>
      <c r="AV95" s="14" t="s">
        <v>84</v>
      </c>
      <c r="AW95" s="14" t="s">
        <v>5</v>
      </c>
      <c r="AX95" s="14" t="s">
        <v>74</v>
      </c>
      <c r="AY95" s="216" t="s">
        <v>139</v>
      </c>
    </row>
    <row r="96" spans="1:65" s="13" customFormat="1" ht="11.25">
      <c r="B96" s="195"/>
      <c r="C96" s="196"/>
      <c r="D96" s="197" t="s">
        <v>152</v>
      </c>
      <c r="E96" s="198" t="s">
        <v>20</v>
      </c>
      <c r="F96" s="199" t="s">
        <v>426</v>
      </c>
      <c r="G96" s="196"/>
      <c r="H96" s="198" t="s">
        <v>20</v>
      </c>
      <c r="I96" s="200"/>
      <c r="J96" s="200"/>
      <c r="K96" s="196"/>
      <c r="L96" s="196"/>
      <c r="M96" s="201"/>
      <c r="N96" s="202"/>
      <c r="O96" s="203"/>
      <c r="P96" s="203"/>
      <c r="Q96" s="203"/>
      <c r="R96" s="203"/>
      <c r="S96" s="203"/>
      <c r="T96" s="203"/>
      <c r="U96" s="203"/>
      <c r="V96" s="203"/>
      <c r="W96" s="203"/>
      <c r="X96" s="203"/>
      <c r="Y96" s="204"/>
      <c r="AT96" s="205" t="s">
        <v>152</v>
      </c>
      <c r="AU96" s="205" t="s">
        <v>84</v>
      </c>
      <c r="AV96" s="13" t="s">
        <v>82</v>
      </c>
      <c r="AW96" s="13" t="s">
        <v>5</v>
      </c>
      <c r="AX96" s="13" t="s">
        <v>74</v>
      </c>
      <c r="AY96" s="205" t="s">
        <v>139</v>
      </c>
    </row>
    <row r="97" spans="1:65" s="13" customFormat="1" ht="11.25">
      <c r="B97" s="195"/>
      <c r="C97" s="196"/>
      <c r="D97" s="197" t="s">
        <v>152</v>
      </c>
      <c r="E97" s="198" t="s">
        <v>20</v>
      </c>
      <c r="F97" s="199" t="s">
        <v>427</v>
      </c>
      <c r="G97" s="196"/>
      <c r="H97" s="198" t="s">
        <v>20</v>
      </c>
      <c r="I97" s="200"/>
      <c r="J97" s="200"/>
      <c r="K97" s="196"/>
      <c r="L97" s="196"/>
      <c r="M97" s="201"/>
      <c r="N97" s="202"/>
      <c r="O97" s="203"/>
      <c r="P97" s="203"/>
      <c r="Q97" s="203"/>
      <c r="R97" s="203"/>
      <c r="S97" s="203"/>
      <c r="T97" s="203"/>
      <c r="U97" s="203"/>
      <c r="V97" s="203"/>
      <c r="W97" s="203"/>
      <c r="X97" s="203"/>
      <c r="Y97" s="204"/>
      <c r="AT97" s="205" t="s">
        <v>152</v>
      </c>
      <c r="AU97" s="205" t="s">
        <v>84</v>
      </c>
      <c r="AV97" s="13" t="s">
        <v>82</v>
      </c>
      <c r="AW97" s="13" t="s">
        <v>5</v>
      </c>
      <c r="AX97" s="13" t="s">
        <v>74</v>
      </c>
      <c r="AY97" s="205" t="s">
        <v>139</v>
      </c>
    </row>
    <row r="98" spans="1:65" s="14" customFormat="1" ht="11.25">
      <c r="B98" s="206"/>
      <c r="C98" s="207"/>
      <c r="D98" s="197" t="s">
        <v>152</v>
      </c>
      <c r="E98" s="208" t="s">
        <v>20</v>
      </c>
      <c r="F98" s="209" t="s">
        <v>428</v>
      </c>
      <c r="G98" s="207"/>
      <c r="H98" s="210">
        <v>4.3129999999999997</v>
      </c>
      <c r="I98" s="211"/>
      <c r="J98" s="211"/>
      <c r="K98" s="207"/>
      <c r="L98" s="207"/>
      <c r="M98" s="212"/>
      <c r="N98" s="213"/>
      <c r="O98" s="214"/>
      <c r="P98" s="214"/>
      <c r="Q98" s="214"/>
      <c r="R98" s="214"/>
      <c r="S98" s="214"/>
      <c r="T98" s="214"/>
      <c r="U98" s="214"/>
      <c r="V98" s="214"/>
      <c r="W98" s="214"/>
      <c r="X98" s="214"/>
      <c r="Y98" s="215"/>
      <c r="AT98" s="216" t="s">
        <v>152</v>
      </c>
      <c r="AU98" s="216" t="s">
        <v>84</v>
      </c>
      <c r="AV98" s="14" t="s">
        <v>84</v>
      </c>
      <c r="AW98" s="14" t="s">
        <v>5</v>
      </c>
      <c r="AX98" s="14" t="s">
        <v>74</v>
      </c>
      <c r="AY98" s="216" t="s">
        <v>139</v>
      </c>
    </row>
    <row r="99" spans="1:65" s="15" customFormat="1" ht="11.25">
      <c r="B99" s="217"/>
      <c r="C99" s="218"/>
      <c r="D99" s="197" t="s">
        <v>152</v>
      </c>
      <c r="E99" s="219" t="s">
        <v>20</v>
      </c>
      <c r="F99" s="220" t="s">
        <v>155</v>
      </c>
      <c r="G99" s="218"/>
      <c r="H99" s="221">
        <v>8.2509999999999994</v>
      </c>
      <c r="I99" s="222"/>
      <c r="J99" s="222"/>
      <c r="K99" s="218"/>
      <c r="L99" s="218"/>
      <c r="M99" s="223"/>
      <c r="N99" s="224"/>
      <c r="O99" s="225"/>
      <c r="P99" s="225"/>
      <c r="Q99" s="225"/>
      <c r="R99" s="225"/>
      <c r="S99" s="225"/>
      <c r="T99" s="225"/>
      <c r="U99" s="225"/>
      <c r="V99" s="225"/>
      <c r="W99" s="225"/>
      <c r="X99" s="225"/>
      <c r="Y99" s="226"/>
      <c r="AT99" s="227" t="s">
        <v>152</v>
      </c>
      <c r="AU99" s="227" t="s">
        <v>84</v>
      </c>
      <c r="AV99" s="15" t="s">
        <v>148</v>
      </c>
      <c r="AW99" s="15" t="s">
        <v>5</v>
      </c>
      <c r="AX99" s="15" t="s">
        <v>82</v>
      </c>
      <c r="AY99" s="227" t="s">
        <v>139</v>
      </c>
    </row>
    <row r="100" spans="1:65" s="2" customFormat="1" ht="24.2" customHeight="1">
      <c r="A100" s="35"/>
      <c r="B100" s="36"/>
      <c r="C100" s="176" t="s">
        <v>84</v>
      </c>
      <c r="D100" s="176" t="s">
        <v>143</v>
      </c>
      <c r="E100" s="177" t="s">
        <v>167</v>
      </c>
      <c r="F100" s="178" t="s">
        <v>168</v>
      </c>
      <c r="G100" s="179" t="s">
        <v>169</v>
      </c>
      <c r="H100" s="180">
        <v>14.026</v>
      </c>
      <c r="I100" s="181"/>
      <c r="J100" s="181"/>
      <c r="K100" s="182">
        <f>ROUND(P100*H100,2)</f>
        <v>0</v>
      </c>
      <c r="L100" s="178" t="s">
        <v>147</v>
      </c>
      <c r="M100" s="40"/>
      <c r="N100" s="183" t="s">
        <v>20</v>
      </c>
      <c r="O100" s="184" t="s">
        <v>43</v>
      </c>
      <c r="P100" s="185">
        <f>I100+J100</f>
        <v>0</v>
      </c>
      <c r="Q100" s="185">
        <f>ROUND(I100*H100,2)</f>
        <v>0</v>
      </c>
      <c r="R100" s="185">
        <f>ROUND(J100*H100,2)</f>
        <v>0</v>
      </c>
      <c r="S100" s="65"/>
      <c r="T100" s="186">
        <f>S100*H100</f>
        <v>0</v>
      </c>
      <c r="U100" s="186">
        <v>0</v>
      </c>
      <c r="V100" s="186">
        <f>U100*H100</f>
        <v>0</v>
      </c>
      <c r="W100" s="186">
        <v>0</v>
      </c>
      <c r="X100" s="186">
        <f>W100*H100</f>
        <v>0</v>
      </c>
      <c r="Y100" s="187" t="s">
        <v>20</v>
      </c>
      <c r="Z100" s="35"/>
      <c r="AA100" s="35"/>
      <c r="AB100" s="35"/>
      <c r="AC100" s="35"/>
      <c r="AD100" s="35"/>
      <c r="AE100" s="35"/>
      <c r="AR100" s="188" t="s">
        <v>148</v>
      </c>
      <c r="AT100" s="188" t="s">
        <v>143</v>
      </c>
      <c r="AU100" s="188" t="s">
        <v>84</v>
      </c>
      <c r="AY100" s="18" t="s">
        <v>139</v>
      </c>
      <c r="BE100" s="189">
        <f>IF(O100="základní",K100,0)</f>
        <v>0</v>
      </c>
      <c r="BF100" s="189">
        <f>IF(O100="snížená",K100,0)</f>
        <v>0</v>
      </c>
      <c r="BG100" s="189">
        <f>IF(O100="zákl. přenesená",K100,0)</f>
        <v>0</v>
      </c>
      <c r="BH100" s="189">
        <f>IF(O100="sníž. přenesená",K100,0)</f>
        <v>0</v>
      </c>
      <c r="BI100" s="189">
        <f>IF(O100="nulová",K100,0)</f>
        <v>0</v>
      </c>
      <c r="BJ100" s="18" t="s">
        <v>82</v>
      </c>
      <c r="BK100" s="189">
        <f>ROUND(P100*H100,2)</f>
        <v>0</v>
      </c>
      <c r="BL100" s="18" t="s">
        <v>148</v>
      </c>
      <c r="BM100" s="188" t="s">
        <v>429</v>
      </c>
    </row>
    <row r="101" spans="1:65" s="2" customFormat="1" ht="11.25">
      <c r="A101" s="35"/>
      <c r="B101" s="36"/>
      <c r="C101" s="37"/>
      <c r="D101" s="190" t="s">
        <v>150</v>
      </c>
      <c r="E101" s="37"/>
      <c r="F101" s="191" t="s">
        <v>171</v>
      </c>
      <c r="G101" s="37"/>
      <c r="H101" s="37"/>
      <c r="I101" s="192"/>
      <c r="J101" s="192"/>
      <c r="K101" s="37"/>
      <c r="L101" s="37"/>
      <c r="M101" s="40"/>
      <c r="N101" s="193"/>
      <c r="O101" s="194"/>
      <c r="P101" s="65"/>
      <c r="Q101" s="65"/>
      <c r="R101" s="65"/>
      <c r="S101" s="65"/>
      <c r="T101" s="65"/>
      <c r="U101" s="65"/>
      <c r="V101" s="65"/>
      <c r="W101" s="65"/>
      <c r="X101" s="65"/>
      <c r="Y101" s="66"/>
      <c r="Z101" s="35"/>
      <c r="AA101" s="35"/>
      <c r="AB101" s="35"/>
      <c r="AC101" s="35"/>
      <c r="AD101" s="35"/>
      <c r="AE101" s="35"/>
      <c r="AT101" s="18" t="s">
        <v>150</v>
      </c>
      <c r="AU101" s="18" t="s">
        <v>84</v>
      </c>
    </row>
    <row r="102" spans="1:65" s="13" customFormat="1" ht="11.25">
      <c r="B102" s="195"/>
      <c r="C102" s="196"/>
      <c r="D102" s="197" t="s">
        <v>152</v>
      </c>
      <c r="E102" s="198" t="s">
        <v>20</v>
      </c>
      <c r="F102" s="199" t="s">
        <v>424</v>
      </c>
      <c r="G102" s="196"/>
      <c r="H102" s="198" t="s">
        <v>20</v>
      </c>
      <c r="I102" s="200"/>
      <c r="J102" s="200"/>
      <c r="K102" s="196"/>
      <c r="L102" s="196"/>
      <c r="M102" s="201"/>
      <c r="N102" s="202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  <c r="Y102" s="204"/>
      <c r="AT102" s="205" t="s">
        <v>152</v>
      </c>
      <c r="AU102" s="205" t="s">
        <v>84</v>
      </c>
      <c r="AV102" s="13" t="s">
        <v>82</v>
      </c>
      <c r="AW102" s="13" t="s">
        <v>5</v>
      </c>
      <c r="AX102" s="13" t="s">
        <v>74</v>
      </c>
      <c r="AY102" s="205" t="s">
        <v>139</v>
      </c>
    </row>
    <row r="103" spans="1:65" s="14" customFormat="1" ht="11.25">
      <c r="B103" s="206"/>
      <c r="C103" s="207"/>
      <c r="D103" s="197" t="s">
        <v>152</v>
      </c>
      <c r="E103" s="208" t="s">
        <v>20</v>
      </c>
      <c r="F103" s="209" t="s">
        <v>430</v>
      </c>
      <c r="G103" s="207"/>
      <c r="H103" s="210">
        <v>6.694</v>
      </c>
      <c r="I103" s="211"/>
      <c r="J103" s="211"/>
      <c r="K103" s="207"/>
      <c r="L103" s="207"/>
      <c r="M103" s="212"/>
      <c r="N103" s="213"/>
      <c r="O103" s="214"/>
      <c r="P103" s="214"/>
      <c r="Q103" s="214"/>
      <c r="R103" s="214"/>
      <c r="S103" s="214"/>
      <c r="T103" s="214"/>
      <c r="U103" s="214"/>
      <c r="V103" s="214"/>
      <c r="W103" s="214"/>
      <c r="X103" s="214"/>
      <c r="Y103" s="215"/>
      <c r="AT103" s="216" t="s">
        <v>152</v>
      </c>
      <c r="AU103" s="216" t="s">
        <v>84</v>
      </c>
      <c r="AV103" s="14" t="s">
        <v>84</v>
      </c>
      <c r="AW103" s="14" t="s">
        <v>5</v>
      </c>
      <c r="AX103" s="14" t="s">
        <v>74</v>
      </c>
      <c r="AY103" s="216" t="s">
        <v>139</v>
      </c>
    </row>
    <row r="104" spans="1:65" s="13" customFormat="1" ht="11.25">
      <c r="B104" s="195"/>
      <c r="C104" s="196"/>
      <c r="D104" s="197" t="s">
        <v>152</v>
      </c>
      <c r="E104" s="198" t="s">
        <v>20</v>
      </c>
      <c r="F104" s="199" t="s">
        <v>426</v>
      </c>
      <c r="G104" s="196"/>
      <c r="H104" s="198" t="s">
        <v>20</v>
      </c>
      <c r="I104" s="200"/>
      <c r="J104" s="200"/>
      <c r="K104" s="196"/>
      <c r="L104" s="196"/>
      <c r="M104" s="201"/>
      <c r="N104" s="202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  <c r="Y104" s="204"/>
      <c r="AT104" s="205" t="s">
        <v>152</v>
      </c>
      <c r="AU104" s="205" t="s">
        <v>84</v>
      </c>
      <c r="AV104" s="13" t="s">
        <v>82</v>
      </c>
      <c r="AW104" s="13" t="s">
        <v>5</v>
      </c>
      <c r="AX104" s="13" t="s">
        <v>74</v>
      </c>
      <c r="AY104" s="205" t="s">
        <v>139</v>
      </c>
    </row>
    <row r="105" spans="1:65" s="13" customFormat="1" ht="11.25">
      <c r="B105" s="195"/>
      <c r="C105" s="196"/>
      <c r="D105" s="197" t="s">
        <v>152</v>
      </c>
      <c r="E105" s="198" t="s">
        <v>20</v>
      </c>
      <c r="F105" s="199" t="s">
        <v>427</v>
      </c>
      <c r="G105" s="196"/>
      <c r="H105" s="198" t="s">
        <v>20</v>
      </c>
      <c r="I105" s="200"/>
      <c r="J105" s="200"/>
      <c r="K105" s="196"/>
      <c r="L105" s="196"/>
      <c r="M105" s="201"/>
      <c r="N105" s="202"/>
      <c r="O105" s="203"/>
      <c r="P105" s="203"/>
      <c r="Q105" s="203"/>
      <c r="R105" s="203"/>
      <c r="S105" s="203"/>
      <c r="T105" s="203"/>
      <c r="U105" s="203"/>
      <c r="V105" s="203"/>
      <c r="W105" s="203"/>
      <c r="X105" s="203"/>
      <c r="Y105" s="204"/>
      <c r="AT105" s="205" t="s">
        <v>152</v>
      </c>
      <c r="AU105" s="205" t="s">
        <v>84</v>
      </c>
      <c r="AV105" s="13" t="s">
        <v>82</v>
      </c>
      <c r="AW105" s="13" t="s">
        <v>5</v>
      </c>
      <c r="AX105" s="13" t="s">
        <v>74</v>
      </c>
      <c r="AY105" s="205" t="s">
        <v>139</v>
      </c>
    </row>
    <row r="106" spans="1:65" s="14" customFormat="1" ht="11.25">
      <c r="B106" s="206"/>
      <c r="C106" s="207"/>
      <c r="D106" s="197" t="s">
        <v>152</v>
      </c>
      <c r="E106" s="208" t="s">
        <v>20</v>
      </c>
      <c r="F106" s="209" t="s">
        <v>431</v>
      </c>
      <c r="G106" s="207"/>
      <c r="H106" s="210">
        <v>7.3319999999999999</v>
      </c>
      <c r="I106" s="211"/>
      <c r="J106" s="211"/>
      <c r="K106" s="207"/>
      <c r="L106" s="207"/>
      <c r="M106" s="212"/>
      <c r="N106" s="213"/>
      <c r="O106" s="214"/>
      <c r="P106" s="214"/>
      <c r="Q106" s="214"/>
      <c r="R106" s="214"/>
      <c r="S106" s="214"/>
      <c r="T106" s="214"/>
      <c r="U106" s="214"/>
      <c r="V106" s="214"/>
      <c r="W106" s="214"/>
      <c r="X106" s="214"/>
      <c r="Y106" s="215"/>
      <c r="AT106" s="216" t="s">
        <v>152</v>
      </c>
      <c r="AU106" s="216" t="s">
        <v>84</v>
      </c>
      <c r="AV106" s="14" t="s">
        <v>84</v>
      </c>
      <c r="AW106" s="14" t="s">
        <v>5</v>
      </c>
      <c r="AX106" s="14" t="s">
        <v>74</v>
      </c>
      <c r="AY106" s="216" t="s">
        <v>139</v>
      </c>
    </row>
    <row r="107" spans="1:65" s="15" customFormat="1" ht="11.25">
      <c r="B107" s="217"/>
      <c r="C107" s="218"/>
      <c r="D107" s="197" t="s">
        <v>152</v>
      </c>
      <c r="E107" s="219" t="s">
        <v>20</v>
      </c>
      <c r="F107" s="220" t="s">
        <v>155</v>
      </c>
      <c r="G107" s="218"/>
      <c r="H107" s="221">
        <v>14.026</v>
      </c>
      <c r="I107" s="222"/>
      <c r="J107" s="222"/>
      <c r="K107" s="218"/>
      <c r="L107" s="218"/>
      <c r="M107" s="223"/>
      <c r="N107" s="224"/>
      <c r="O107" s="225"/>
      <c r="P107" s="225"/>
      <c r="Q107" s="225"/>
      <c r="R107" s="225"/>
      <c r="S107" s="225"/>
      <c r="T107" s="225"/>
      <c r="U107" s="225"/>
      <c r="V107" s="225"/>
      <c r="W107" s="225"/>
      <c r="X107" s="225"/>
      <c r="Y107" s="226"/>
      <c r="AT107" s="227" t="s">
        <v>152</v>
      </c>
      <c r="AU107" s="227" t="s">
        <v>84</v>
      </c>
      <c r="AV107" s="15" t="s">
        <v>148</v>
      </c>
      <c r="AW107" s="15" t="s">
        <v>5</v>
      </c>
      <c r="AX107" s="15" t="s">
        <v>82</v>
      </c>
      <c r="AY107" s="227" t="s">
        <v>139</v>
      </c>
    </row>
    <row r="108" spans="1:65" s="12" customFormat="1" ht="22.9" customHeight="1">
      <c r="B108" s="159"/>
      <c r="C108" s="160"/>
      <c r="D108" s="161" t="s">
        <v>73</v>
      </c>
      <c r="E108" s="174" t="s">
        <v>174</v>
      </c>
      <c r="F108" s="174" t="s">
        <v>221</v>
      </c>
      <c r="G108" s="160"/>
      <c r="H108" s="160"/>
      <c r="I108" s="163"/>
      <c r="J108" s="163"/>
      <c r="K108" s="175">
        <f>BK108</f>
        <v>0</v>
      </c>
      <c r="L108" s="160"/>
      <c r="M108" s="165"/>
      <c r="N108" s="166"/>
      <c r="O108" s="167"/>
      <c r="P108" s="167"/>
      <c r="Q108" s="168">
        <f>Q109+SUM(Q110:Q143)</f>
        <v>0</v>
      </c>
      <c r="R108" s="168">
        <f>R109+SUM(R110:R143)</f>
        <v>0</v>
      </c>
      <c r="S108" s="167"/>
      <c r="T108" s="169">
        <f>T109+SUM(T110:T143)</f>
        <v>0</v>
      </c>
      <c r="U108" s="167"/>
      <c r="V108" s="169">
        <f>V109+SUM(V110:V143)</f>
        <v>70.667069099999992</v>
      </c>
      <c r="W108" s="167"/>
      <c r="X108" s="169">
        <f>X109+SUM(X110:X143)</f>
        <v>0</v>
      </c>
      <c r="Y108" s="170"/>
      <c r="AR108" s="171" t="s">
        <v>82</v>
      </c>
      <c r="AT108" s="172" t="s">
        <v>73</v>
      </c>
      <c r="AU108" s="172" t="s">
        <v>82</v>
      </c>
      <c r="AY108" s="171" t="s">
        <v>139</v>
      </c>
      <c r="BK108" s="173">
        <f>BK109+SUM(BK110:BK143)</f>
        <v>0</v>
      </c>
    </row>
    <row r="109" spans="1:65" s="2" customFormat="1" ht="24.2" customHeight="1">
      <c r="A109" s="35"/>
      <c r="B109" s="36"/>
      <c r="C109" s="176" t="s">
        <v>149</v>
      </c>
      <c r="D109" s="176" t="s">
        <v>143</v>
      </c>
      <c r="E109" s="177" t="s">
        <v>432</v>
      </c>
      <c r="F109" s="178" t="s">
        <v>433</v>
      </c>
      <c r="G109" s="179" t="s">
        <v>146</v>
      </c>
      <c r="H109" s="180">
        <v>211.35400000000001</v>
      </c>
      <c r="I109" s="181"/>
      <c r="J109" s="181"/>
      <c r="K109" s="182">
        <f>ROUND(P109*H109,2)</f>
        <v>0</v>
      </c>
      <c r="L109" s="178" t="s">
        <v>147</v>
      </c>
      <c r="M109" s="40"/>
      <c r="N109" s="183" t="s">
        <v>20</v>
      </c>
      <c r="O109" s="184" t="s">
        <v>43</v>
      </c>
      <c r="P109" s="185">
        <f>I109+J109</f>
        <v>0</v>
      </c>
      <c r="Q109" s="185">
        <f>ROUND(I109*H109,2)</f>
        <v>0</v>
      </c>
      <c r="R109" s="185">
        <f>ROUND(J109*H109,2)</f>
        <v>0</v>
      </c>
      <c r="S109" s="65"/>
      <c r="T109" s="186">
        <f>S109*H109</f>
        <v>0</v>
      </c>
      <c r="U109" s="186">
        <v>0.23</v>
      </c>
      <c r="V109" s="186">
        <f>U109*H109</f>
        <v>48.611420000000003</v>
      </c>
      <c r="W109" s="186">
        <v>0</v>
      </c>
      <c r="X109" s="186">
        <f>W109*H109</f>
        <v>0</v>
      </c>
      <c r="Y109" s="187" t="s">
        <v>20</v>
      </c>
      <c r="Z109" s="35"/>
      <c r="AA109" s="35"/>
      <c r="AB109" s="35"/>
      <c r="AC109" s="35"/>
      <c r="AD109" s="35"/>
      <c r="AE109" s="35"/>
      <c r="AR109" s="188" t="s">
        <v>148</v>
      </c>
      <c r="AT109" s="188" t="s">
        <v>143</v>
      </c>
      <c r="AU109" s="188" t="s">
        <v>84</v>
      </c>
      <c r="AY109" s="18" t="s">
        <v>139</v>
      </c>
      <c r="BE109" s="189">
        <f>IF(O109="základní",K109,0)</f>
        <v>0</v>
      </c>
      <c r="BF109" s="189">
        <f>IF(O109="snížená",K109,0)</f>
        <v>0</v>
      </c>
      <c r="BG109" s="189">
        <f>IF(O109="zákl. přenesená",K109,0)</f>
        <v>0</v>
      </c>
      <c r="BH109" s="189">
        <f>IF(O109="sníž. přenesená",K109,0)</f>
        <v>0</v>
      </c>
      <c r="BI109" s="189">
        <f>IF(O109="nulová",K109,0)</f>
        <v>0</v>
      </c>
      <c r="BJ109" s="18" t="s">
        <v>82</v>
      </c>
      <c r="BK109" s="189">
        <f>ROUND(P109*H109,2)</f>
        <v>0</v>
      </c>
      <c r="BL109" s="18" t="s">
        <v>148</v>
      </c>
      <c r="BM109" s="188" t="s">
        <v>193</v>
      </c>
    </row>
    <row r="110" spans="1:65" s="2" customFormat="1" ht="11.25">
      <c r="A110" s="35"/>
      <c r="B110" s="36"/>
      <c r="C110" s="37"/>
      <c r="D110" s="190" t="s">
        <v>150</v>
      </c>
      <c r="E110" s="37"/>
      <c r="F110" s="191" t="s">
        <v>434</v>
      </c>
      <c r="G110" s="37"/>
      <c r="H110" s="37"/>
      <c r="I110" s="192"/>
      <c r="J110" s="192"/>
      <c r="K110" s="37"/>
      <c r="L110" s="37"/>
      <c r="M110" s="40"/>
      <c r="N110" s="193"/>
      <c r="O110" s="194"/>
      <c r="P110" s="65"/>
      <c r="Q110" s="65"/>
      <c r="R110" s="65"/>
      <c r="S110" s="65"/>
      <c r="T110" s="65"/>
      <c r="U110" s="65"/>
      <c r="V110" s="65"/>
      <c r="W110" s="65"/>
      <c r="X110" s="65"/>
      <c r="Y110" s="66"/>
      <c r="Z110" s="35"/>
      <c r="AA110" s="35"/>
      <c r="AB110" s="35"/>
      <c r="AC110" s="35"/>
      <c r="AD110" s="35"/>
      <c r="AE110" s="35"/>
      <c r="AT110" s="18" t="s">
        <v>150</v>
      </c>
      <c r="AU110" s="18" t="s">
        <v>84</v>
      </c>
    </row>
    <row r="111" spans="1:65" s="13" customFormat="1" ht="11.25">
      <c r="B111" s="195"/>
      <c r="C111" s="196"/>
      <c r="D111" s="197" t="s">
        <v>152</v>
      </c>
      <c r="E111" s="198" t="s">
        <v>20</v>
      </c>
      <c r="F111" s="199" t="s">
        <v>435</v>
      </c>
      <c r="G111" s="196"/>
      <c r="H111" s="198" t="s">
        <v>20</v>
      </c>
      <c r="I111" s="200"/>
      <c r="J111" s="200"/>
      <c r="K111" s="196"/>
      <c r="L111" s="196"/>
      <c r="M111" s="201"/>
      <c r="N111" s="202"/>
      <c r="O111" s="203"/>
      <c r="P111" s="203"/>
      <c r="Q111" s="203"/>
      <c r="R111" s="203"/>
      <c r="S111" s="203"/>
      <c r="T111" s="203"/>
      <c r="U111" s="203"/>
      <c r="V111" s="203"/>
      <c r="W111" s="203"/>
      <c r="X111" s="203"/>
      <c r="Y111" s="204"/>
      <c r="AT111" s="205" t="s">
        <v>152</v>
      </c>
      <c r="AU111" s="205" t="s">
        <v>84</v>
      </c>
      <c r="AV111" s="13" t="s">
        <v>82</v>
      </c>
      <c r="AW111" s="13" t="s">
        <v>5</v>
      </c>
      <c r="AX111" s="13" t="s">
        <v>74</v>
      </c>
      <c r="AY111" s="205" t="s">
        <v>139</v>
      </c>
    </row>
    <row r="112" spans="1:65" s="14" customFormat="1" ht="11.25">
      <c r="B112" s="206"/>
      <c r="C112" s="207"/>
      <c r="D112" s="197" t="s">
        <v>152</v>
      </c>
      <c r="E112" s="208" t="s">
        <v>20</v>
      </c>
      <c r="F112" s="209" t="s">
        <v>436</v>
      </c>
      <c r="G112" s="207"/>
      <c r="H112" s="210">
        <v>39.378</v>
      </c>
      <c r="I112" s="211"/>
      <c r="J112" s="211"/>
      <c r="K112" s="207"/>
      <c r="L112" s="207"/>
      <c r="M112" s="212"/>
      <c r="N112" s="213"/>
      <c r="O112" s="214"/>
      <c r="P112" s="214"/>
      <c r="Q112" s="214"/>
      <c r="R112" s="214"/>
      <c r="S112" s="214"/>
      <c r="T112" s="214"/>
      <c r="U112" s="214"/>
      <c r="V112" s="214"/>
      <c r="W112" s="214"/>
      <c r="X112" s="214"/>
      <c r="Y112" s="215"/>
      <c r="AT112" s="216" t="s">
        <v>152</v>
      </c>
      <c r="AU112" s="216" t="s">
        <v>84</v>
      </c>
      <c r="AV112" s="14" t="s">
        <v>84</v>
      </c>
      <c r="AW112" s="14" t="s">
        <v>5</v>
      </c>
      <c r="AX112" s="14" t="s">
        <v>74</v>
      </c>
      <c r="AY112" s="216" t="s">
        <v>139</v>
      </c>
    </row>
    <row r="113" spans="1:65" s="13" customFormat="1" ht="11.25">
      <c r="B113" s="195"/>
      <c r="C113" s="196"/>
      <c r="D113" s="197" t="s">
        <v>152</v>
      </c>
      <c r="E113" s="198" t="s">
        <v>20</v>
      </c>
      <c r="F113" s="199" t="s">
        <v>437</v>
      </c>
      <c r="G113" s="196"/>
      <c r="H113" s="198" t="s">
        <v>20</v>
      </c>
      <c r="I113" s="200"/>
      <c r="J113" s="200"/>
      <c r="K113" s="196"/>
      <c r="L113" s="196"/>
      <c r="M113" s="201"/>
      <c r="N113" s="202"/>
      <c r="O113" s="203"/>
      <c r="P113" s="203"/>
      <c r="Q113" s="203"/>
      <c r="R113" s="203"/>
      <c r="S113" s="203"/>
      <c r="T113" s="203"/>
      <c r="U113" s="203"/>
      <c r="V113" s="203"/>
      <c r="W113" s="203"/>
      <c r="X113" s="203"/>
      <c r="Y113" s="204"/>
      <c r="AT113" s="205" t="s">
        <v>152</v>
      </c>
      <c r="AU113" s="205" t="s">
        <v>84</v>
      </c>
      <c r="AV113" s="13" t="s">
        <v>82</v>
      </c>
      <c r="AW113" s="13" t="s">
        <v>5</v>
      </c>
      <c r="AX113" s="13" t="s">
        <v>74</v>
      </c>
      <c r="AY113" s="205" t="s">
        <v>139</v>
      </c>
    </row>
    <row r="114" spans="1:65" s="14" customFormat="1" ht="11.25">
      <c r="B114" s="206"/>
      <c r="C114" s="207"/>
      <c r="D114" s="197" t="s">
        <v>152</v>
      </c>
      <c r="E114" s="208" t="s">
        <v>20</v>
      </c>
      <c r="F114" s="209" t="s">
        <v>438</v>
      </c>
      <c r="G114" s="207"/>
      <c r="H114" s="210">
        <v>45.923000000000002</v>
      </c>
      <c r="I114" s="211"/>
      <c r="J114" s="211"/>
      <c r="K114" s="207"/>
      <c r="L114" s="207"/>
      <c r="M114" s="212"/>
      <c r="N114" s="213"/>
      <c r="O114" s="214"/>
      <c r="P114" s="214"/>
      <c r="Q114" s="214"/>
      <c r="R114" s="214"/>
      <c r="S114" s="214"/>
      <c r="T114" s="214"/>
      <c r="U114" s="214"/>
      <c r="V114" s="214"/>
      <c r="W114" s="214"/>
      <c r="X114" s="214"/>
      <c r="Y114" s="215"/>
      <c r="AT114" s="216" t="s">
        <v>152</v>
      </c>
      <c r="AU114" s="216" t="s">
        <v>84</v>
      </c>
      <c r="AV114" s="14" t="s">
        <v>84</v>
      </c>
      <c r="AW114" s="14" t="s">
        <v>5</v>
      </c>
      <c r="AX114" s="14" t="s">
        <v>74</v>
      </c>
      <c r="AY114" s="216" t="s">
        <v>139</v>
      </c>
    </row>
    <row r="115" spans="1:65" s="13" customFormat="1" ht="11.25">
      <c r="B115" s="195"/>
      <c r="C115" s="196"/>
      <c r="D115" s="197" t="s">
        <v>152</v>
      </c>
      <c r="E115" s="198" t="s">
        <v>20</v>
      </c>
      <c r="F115" s="199" t="s">
        <v>426</v>
      </c>
      <c r="G115" s="196"/>
      <c r="H115" s="198" t="s">
        <v>20</v>
      </c>
      <c r="I115" s="200"/>
      <c r="J115" s="200"/>
      <c r="K115" s="196"/>
      <c r="L115" s="196"/>
      <c r="M115" s="201"/>
      <c r="N115" s="202"/>
      <c r="O115" s="203"/>
      <c r="P115" s="203"/>
      <c r="Q115" s="203"/>
      <c r="R115" s="203"/>
      <c r="S115" s="203"/>
      <c r="T115" s="203"/>
      <c r="U115" s="203"/>
      <c r="V115" s="203"/>
      <c r="W115" s="203"/>
      <c r="X115" s="203"/>
      <c r="Y115" s="204"/>
      <c r="AT115" s="205" t="s">
        <v>152</v>
      </c>
      <c r="AU115" s="205" t="s">
        <v>84</v>
      </c>
      <c r="AV115" s="13" t="s">
        <v>82</v>
      </c>
      <c r="AW115" s="13" t="s">
        <v>5</v>
      </c>
      <c r="AX115" s="13" t="s">
        <v>74</v>
      </c>
      <c r="AY115" s="205" t="s">
        <v>139</v>
      </c>
    </row>
    <row r="116" spans="1:65" s="13" customFormat="1" ht="11.25">
      <c r="B116" s="195"/>
      <c r="C116" s="196"/>
      <c r="D116" s="197" t="s">
        <v>152</v>
      </c>
      <c r="E116" s="198" t="s">
        <v>20</v>
      </c>
      <c r="F116" s="199" t="s">
        <v>427</v>
      </c>
      <c r="G116" s="196"/>
      <c r="H116" s="198" t="s">
        <v>20</v>
      </c>
      <c r="I116" s="200"/>
      <c r="J116" s="200"/>
      <c r="K116" s="196"/>
      <c r="L116" s="196"/>
      <c r="M116" s="201"/>
      <c r="N116" s="202"/>
      <c r="O116" s="203"/>
      <c r="P116" s="203"/>
      <c r="Q116" s="203"/>
      <c r="R116" s="203"/>
      <c r="S116" s="203"/>
      <c r="T116" s="203"/>
      <c r="U116" s="203"/>
      <c r="V116" s="203"/>
      <c r="W116" s="203"/>
      <c r="X116" s="203"/>
      <c r="Y116" s="204"/>
      <c r="AT116" s="205" t="s">
        <v>152</v>
      </c>
      <c r="AU116" s="205" t="s">
        <v>84</v>
      </c>
      <c r="AV116" s="13" t="s">
        <v>82</v>
      </c>
      <c r="AW116" s="13" t="s">
        <v>5</v>
      </c>
      <c r="AX116" s="13" t="s">
        <v>74</v>
      </c>
      <c r="AY116" s="205" t="s">
        <v>139</v>
      </c>
    </row>
    <row r="117" spans="1:65" s="14" customFormat="1" ht="11.25">
      <c r="B117" s="206"/>
      <c r="C117" s="207"/>
      <c r="D117" s="197" t="s">
        <v>152</v>
      </c>
      <c r="E117" s="208" t="s">
        <v>20</v>
      </c>
      <c r="F117" s="209" t="s">
        <v>439</v>
      </c>
      <c r="G117" s="207"/>
      <c r="H117" s="210">
        <v>43.13</v>
      </c>
      <c r="I117" s="211"/>
      <c r="J117" s="211"/>
      <c r="K117" s="207"/>
      <c r="L117" s="207"/>
      <c r="M117" s="212"/>
      <c r="N117" s="213"/>
      <c r="O117" s="214"/>
      <c r="P117" s="214"/>
      <c r="Q117" s="214"/>
      <c r="R117" s="214"/>
      <c r="S117" s="214"/>
      <c r="T117" s="214"/>
      <c r="U117" s="214"/>
      <c r="V117" s="214"/>
      <c r="W117" s="214"/>
      <c r="X117" s="214"/>
      <c r="Y117" s="215"/>
      <c r="AT117" s="216" t="s">
        <v>152</v>
      </c>
      <c r="AU117" s="216" t="s">
        <v>84</v>
      </c>
      <c r="AV117" s="14" t="s">
        <v>84</v>
      </c>
      <c r="AW117" s="14" t="s">
        <v>5</v>
      </c>
      <c r="AX117" s="14" t="s">
        <v>74</v>
      </c>
      <c r="AY117" s="216" t="s">
        <v>139</v>
      </c>
    </row>
    <row r="118" spans="1:65" s="13" customFormat="1" ht="11.25">
      <c r="B118" s="195"/>
      <c r="C118" s="196"/>
      <c r="D118" s="197" t="s">
        <v>152</v>
      </c>
      <c r="E118" s="198" t="s">
        <v>20</v>
      </c>
      <c r="F118" s="199" t="s">
        <v>440</v>
      </c>
      <c r="G118" s="196"/>
      <c r="H118" s="198" t="s">
        <v>20</v>
      </c>
      <c r="I118" s="200"/>
      <c r="J118" s="200"/>
      <c r="K118" s="196"/>
      <c r="L118" s="196"/>
      <c r="M118" s="201"/>
      <c r="N118" s="202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4"/>
      <c r="AT118" s="205" t="s">
        <v>152</v>
      </c>
      <c r="AU118" s="205" t="s">
        <v>84</v>
      </c>
      <c r="AV118" s="13" t="s">
        <v>82</v>
      </c>
      <c r="AW118" s="13" t="s">
        <v>5</v>
      </c>
      <c r="AX118" s="13" t="s">
        <v>74</v>
      </c>
      <c r="AY118" s="205" t="s">
        <v>139</v>
      </c>
    </row>
    <row r="119" spans="1:65" s="14" customFormat="1" ht="11.25">
      <c r="B119" s="206"/>
      <c r="C119" s="207"/>
      <c r="D119" s="197" t="s">
        <v>152</v>
      </c>
      <c r="E119" s="208" t="s">
        <v>20</v>
      </c>
      <c r="F119" s="209" t="s">
        <v>441</v>
      </c>
      <c r="G119" s="207"/>
      <c r="H119" s="210">
        <v>82.923000000000002</v>
      </c>
      <c r="I119" s="211"/>
      <c r="J119" s="211"/>
      <c r="K119" s="207"/>
      <c r="L119" s="207"/>
      <c r="M119" s="212"/>
      <c r="N119" s="213"/>
      <c r="O119" s="214"/>
      <c r="P119" s="214"/>
      <c r="Q119" s="214"/>
      <c r="R119" s="214"/>
      <c r="S119" s="214"/>
      <c r="T119" s="214"/>
      <c r="U119" s="214"/>
      <c r="V119" s="214"/>
      <c r="W119" s="214"/>
      <c r="X119" s="214"/>
      <c r="Y119" s="215"/>
      <c r="AT119" s="216" t="s">
        <v>152</v>
      </c>
      <c r="AU119" s="216" t="s">
        <v>84</v>
      </c>
      <c r="AV119" s="14" t="s">
        <v>84</v>
      </c>
      <c r="AW119" s="14" t="s">
        <v>5</v>
      </c>
      <c r="AX119" s="14" t="s">
        <v>74</v>
      </c>
      <c r="AY119" s="216" t="s">
        <v>139</v>
      </c>
    </row>
    <row r="120" spans="1:65" s="15" customFormat="1" ht="11.25">
      <c r="B120" s="217"/>
      <c r="C120" s="218"/>
      <c r="D120" s="197" t="s">
        <v>152</v>
      </c>
      <c r="E120" s="219" t="s">
        <v>20</v>
      </c>
      <c r="F120" s="220" t="s">
        <v>155</v>
      </c>
      <c r="G120" s="218"/>
      <c r="H120" s="221">
        <v>211.35400000000001</v>
      </c>
      <c r="I120" s="222"/>
      <c r="J120" s="222"/>
      <c r="K120" s="218"/>
      <c r="L120" s="218"/>
      <c r="M120" s="223"/>
      <c r="N120" s="224"/>
      <c r="O120" s="225"/>
      <c r="P120" s="225"/>
      <c r="Q120" s="225"/>
      <c r="R120" s="225"/>
      <c r="S120" s="225"/>
      <c r="T120" s="225"/>
      <c r="U120" s="225"/>
      <c r="V120" s="225"/>
      <c r="W120" s="225"/>
      <c r="X120" s="225"/>
      <c r="Y120" s="226"/>
      <c r="AT120" s="227" t="s">
        <v>152</v>
      </c>
      <c r="AU120" s="227" t="s">
        <v>84</v>
      </c>
      <c r="AV120" s="15" t="s">
        <v>148</v>
      </c>
      <c r="AW120" s="15" t="s">
        <v>5</v>
      </c>
      <c r="AX120" s="15" t="s">
        <v>82</v>
      </c>
      <c r="AY120" s="227" t="s">
        <v>139</v>
      </c>
    </row>
    <row r="121" spans="1:65" s="2" customFormat="1" ht="24.2" customHeight="1">
      <c r="A121" s="35"/>
      <c r="B121" s="36"/>
      <c r="C121" s="176" t="s">
        <v>148</v>
      </c>
      <c r="D121" s="176" t="s">
        <v>143</v>
      </c>
      <c r="E121" s="177" t="s">
        <v>227</v>
      </c>
      <c r="F121" s="178" t="s">
        <v>228</v>
      </c>
      <c r="G121" s="179" t="s">
        <v>146</v>
      </c>
      <c r="H121" s="180">
        <v>82.507999999999996</v>
      </c>
      <c r="I121" s="181"/>
      <c r="J121" s="181"/>
      <c r="K121" s="182">
        <f>ROUND(P121*H121,2)</f>
        <v>0</v>
      </c>
      <c r="L121" s="178" t="s">
        <v>147</v>
      </c>
      <c r="M121" s="40"/>
      <c r="N121" s="183" t="s">
        <v>20</v>
      </c>
      <c r="O121" s="184" t="s">
        <v>43</v>
      </c>
      <c r="P121" s="185">
        <f>I121+J121</f>
        <v>0</v>
      </c>
      <c r="Q121" s="185">
        <f>ROUND(I121*H121,2)</f>
        <v>0</v>
      </c>
      <c r="R121" s="185">
        <f>ROUND(J121*H121,2)</f>
        <v>0</v>
      </c>
      <c r="S121" s="65"/>
      <c r="T121" s="186">
        <f>S121*H121</f>
        <v>0</v>
      </c>
      <c r="U121" s="186">
        <v>0.12966</v>
      </c>
      <c r="V121" s="186">
        <f>U121*H121</f>
        <v>10.69798728</v>
      </c>
      <c r="W121" s="186">
        <v>0</v>
      </c>
      <c r="X121" s="186">
        <f>W121*H121</f>
        <v>0</v>
      </c>
      <c r="Y121" s="187" t="s">
        <v>20</v>
      </c>
      <c r="Z121" s="35"/>
      <c r="AA121" s="35"/>
      <c r="AB121" s="35"/>
      <c r="AC121" s="35"/>
      <c r="AD121" s="35"/>
      <c r="AE121" s="35"/>
      <c r="AR121" s="188" t="s">
        <v>148</v>
      </c>
      <c r="AT121" s="188" t="s">
        <v>143</v>
      </c>
      <c r="AU121" s="188" t="s">
        <v>84</v>
      </c>
      <c r="AY121" s="18" t="s">
        <v>139</v>
      </c>
      <c r="BE121" s="189">
        <f>IF(O121="základní",K121,0)</f>
        <v>0</v>
      </c>
      <c r="BF121" s="189">
        <f>IF(O121="snížená",K121,0)</f>
        <v>0</v>
      </c>
      <c r="BG121" s="189">
        <f>IF(O121="zákl. přenesená",K121,0)</f>
        <v>0</v>
      </c>
      <c r="BH121" s="189">
        <f>IF(O121="sníž. přenesená",K121,0)</f>
        <v>0</v>
      </c>
      <c r="BI121" s="189">
        <f>IF(O121="nulová",K121,0)</f>
        <v>0</v>
      </c>
      <c r="BJ121" s="18" t="s">
        <v>82</v>
      </c>
      <c r="BK121" s="189">
        <f>ROUND(P121*H121,2)</f>
        <v>0</v>
      </c>
      <c r="BL121" s="18" t="s">
        <v>148</v>
      </c>
      <c r="BM121" s="188" t="s">
        <v>198</v>
      </c>
    </row>
    <row r="122" spans="1:65" s="2" customFormat="1" ht="11.25">
      <c r="A122" s="35"/>
      <c r="B122" s="36"/>
      <c r="C122" s="37"/>
      <c r="D122" s="190" t="s">
        <v>150</v>
      </c>
      <c r="E122" s="37"/>
      <c r="F122" s="191" t="s">
        <v>230</v>
      </c>
      <c r="G122" s="37"/>
      <c r="H122" s="37"/>
      <c r="I122" s="192"/>
      <c r="J122" s="192"/>
      <c r="K122" s="37"/>
      <c r="L122" s="37"/>
      <c r="M122" s="40"/>
      <c r="N122" s="193"/>
      <c r="O122" s="194"/>
      <c r="P122" s="65"/>
      <c r="Q122" s="65"/>
      <c r="R122" s="65"/>
      <c r="S122" s="65"/>
      <c r="T122" s="65"/>
      <c r="U122" s="65"/>
      <c r="V122" s="65"/>
      <c r="W122" s="65"/>
      <c r="X122" s="65"/>
      <c r="Y122" s="66"/>
      <c r="Z122" s="35"/>
      <c r="AA122" s="35"/>
      <c r="AB122" s="35"/>
      <c r="AC122" s="35"/>
      <c r="AD122" s="35"/>
      <c r="AE122" s="35"/>
      <c r="AT122" s="18" t="s">
        <v>150</v>
      </c>
      <c r="AU122" s="18" t="s">
        <v>84</v>
      </c>
    </row>
    <row r="123" spans="1:65" s="13" customFormat="1" ht="11.25">
      <c r="B123" s="195"/>
      <c r="C123" s="196"/>
      <c r="D123" s="197" t="s">
        <v>152</v>
      </c>
      <c r="E123" s="198" t="s">
        <v>20</v>
      </c>
      <c r="F123" s="199" t="s">
        <v>424</v>
      </c>
      <c r="G123" s="196"/>
      <c r="H123" s="198" t="s">
        <v>20</v>
      </c>
      <c r="I123" s="200"/>
      <c r="J123" s="200"/>
      <c r="K123" s="196"/>
      <c r="L123" s="196"/>
      <c r="M123" s="201"/>
      <c r="N123" s="202"/>
      <c r="O123" s="203"/>
      <c r="P123" s="203"/>
      <c r="Q123" s="203"/>
      <c r="R123" s="203"/>
      <c r="S123" s="203"/>
      <c r="T123" s="203"/>
      <c r="U123" s="203"/>
      <c r="V123" s="203"/>
      <c r="W123" s="203"/>
      <c r="X123" s="203"/>
      <c r="Y123" s="204"/>
      <c r="AT123" s="205" t="s">
        <v>152</v>
      </c>
      <c r="AU123" s="205" t="s">
        <v>84</v>
      </c>
      <c r="AV123" s="13" t="s">
        <v>82</v>
      </c>
      <c r="AW123" s="13" t="s">
        <v>5</v>
      </c>
      <c r="AX123" s="13" t="s">
        <v>74</v>
      </c>
      <c r="AY123" s="205" t="s">
        <v>139</v>
      </c>
    </row>
    <row r="124" spans="1:65" s="14" customFormat="1" ht="11.25">
      <c r="B124" s="206"/>
      <c r="C124" s="207"/>
      <c r="D124" s="197" t="s">
        <v>152</v>
      </c>
      <c r="E124" s="208" t="s">
        <v>20</v>
      </c>
      <c r="F124" s="209" t="s">
        <v>436</v>
      </c>
      <c r="G124" s="207"/>
      <c r="H124" s="210">
        <v>39.378</v>
      </c>
      <c r="I124" s="211"/>
      <c r="J124" s="211"/>
      <c r="K124" s="207"/>
      <c r="L124" s="207"/>
      <c r="M124" s="212"/>
      <c r="N124" s="213"/>
      <c r="O124" s="214"/>
      <c r="P124" s="214"/>
      <c r="Q124" s="214"/>
      <c r="R124" s="214"/>
      <c r="S124" s="214"/>
      <c r="T124" s="214"/>
      <c r="U124" s="214"/>
      <c r="V124" s="214"/>
      <c r="W124" s="214"/>
      <c r="X124" s="214"/>
      <c r="Y124" s="215"/>
      <c r="AT124" s="216" t="s">
        <v>152</v>
      </c>
      <c r="AU124" s="216" t="s">
        <v>84</v>
      </c>
      <c r="AV124" s="14" t="s">
        <v>84</v>
      </c>
      <c r="AW124" s="14" t="s">
        <v>5</v>
      </c>
      <c r="AX124" s="14" t="s">
        <v>74</v>
      </c>
      <c r="AY124" s="216" t="s">
        <v>139</v>
      </c>
    </row>
    <row r="125" spans="1:65" s="13" customFormat="1" ht="11.25">
      <c r="B125" s="195"/>
      <c r="C125" s="196"/>
      <c r="D125" s="197" t="s">
        <v>152</v>
      </c>
      <c r="E125" s="198" t="s">
        <v>20</v>
      </c>
      <c r="F125" s="199" t="s">
        <v>426</v>
      </c>
      <c r="G125" s="196"/>
      <c r="H125" s="198" t="s">
        <v>20</v>
      </c>
      <c r="I125" s="200"/>
      <c r="J125" s="200"/>
      <c r="K125" s="196"/>
      <c r="L125" s="196"/>
      <c r="M125" s="201"/>
      <c r="N125" s="202"/>
      <c r="O125" s="203"/>
      <c r="P125" s="203"/>
      <c r="Q125" s="203"/>
      <c r="R125" s="203"/>
      <c r="S125" s="203"/>
      <c r="T125" s="203"/>
      <c r="U125" s="203"/>
      <c r="V125" s="203"/>
      <c r="W125" s="203"/>
      <c r="X125" s="203"/>
      <c r="Y125" s="204"/>
      <c r="AT125" s="205" t="s">
        <v>152</v>
      </c>
      <c r="AU125" s="205" t="s">
        <v>84</v>
      </c>
      <c r="AV125" s="13" t="s">
        <v>82</v>
      </c>
      <c r="AW125" s="13" t="s">
        <v>5</v>
      </c>
      <c r="AX125" s="13" t="s">
        <v>74</v>
      </c>
      <c r="AY125" s="205" t="s">
        <v>139</v>
      </c>
    </row>
    <row r="126" spans="1:65" s="13" customFormat="1" ht="11.25">
      <c r="B126" s="195"/>
      <c r="C126" s="196"/>
      <c r="D126" s="197" t="s">
        <v>152</v>
      </c>
      <c r="E126" s="198" t="s">
        <v>20</v>
      </c>
      <c r="F126" s="199" t="s">
        <v>427</v>
      </c>
      <c r="G126" s="196"/>
      <c r="H126" s="198" t="s">
        <v>20</v>
      </c>
      <c r="I126" s="200"/>
      <c r="J126" s="200"/>
      <c r="K126" s="196"/>
      <c r="L126" s="196"/>
      <c r="M126" s="201"/>
      <c r="N126" s="202"/>
      <c r="O126" s="203"/>
      <c r="P126" s="203"/>
      <c r="Q126" s="203"/>
      <c r="R126" s="203"/>
      <c r="S126" s="203"/>
      <c r="T126" s="203"/>
      <c r="U126" s="203"/>
      <c r="V126" s="203"/>
      <c r="W126" s="203"/>
      <c r="X126" s="203"/>
      <c r="Y126" s="204"/>
      <c r="AT126" s="205" t="s">
        <v>152</v>
      </c>
      <c r="AU126" s="205" t="s">
        <v>84</v>
      </c>
      <c r="AV126" s="13" t="s">
        <v>82</v>
      </c>
      <c r="AW126" s="13" t="s">
        <v>5</v>
      </c>
      <c r="AX126" s="13" t="s">
        <v>74</v>
      </c>
      <c r="AY126" s="205" t="s">
        <v>139</v>
      </c>
    </row>
    <row r="127" spans="1:65" s="14" customFormat="1" ht="11.25">
      <c r="B127" s="206"/>
      <c r="C127" s="207"/>
      <c r="D127" s="197" t="s">
        <v>152</v>
      </c>
      <c r="E127" s="208" t="s">
        <v>20</v>
      </c>
      <c r="F127" s="209" t="s">
        <v>439</v>
      </c>
      <c r="G127" s="207"/>
      <c r="H127" s="210">
        <v>43.13</v>
      </c>
      <c r="I127" s="211"/>
      <c r="J127" s="211"/>
      <c r="K127" s="207"/>
      <c r="L127" s="207"/>
      <c r="M127" s="212"/>
      <c r="N127" s="213"/>
      <c r="O127" s="214"/>
      <c r="P127" s="214"/>
      <c r="Q127" s="214"/>
      <c r="R127" s="214"/>
      <c r="S127" s="214"/>
      <c r="T127" s="214"/>
      <c r="U127" s="214"/>
      <c r="V127" s="214"/>
      <c r="W127" s="214"/>
      <c r="X127" s="214"/>
      <c r="Y127" s="215"/>
      <c r="AT127" s="216" t="s">
        <v>152</v>
      </c>
      <c r="AU127" s="216" t="s">
        <v>84</v>
      </c>
      <c r="AV127" s="14" t="s">
        <v>84</v>
      </c>
      <c r="AW127" s="14" t="s">
        <v>5</v>
      </c>
      <c r="AX127" s="14" t="s">
        <v>74</v>
      </c>
      <c r="AY127" s="216" t="s">
        <v>139</v>
      </c>
    </row>
    <row r="128" spans="1:65" s="15" customFormat="1" ht="11.25">
      <c r="B128" s="217"/>
      <c r="C128" s="218"/>
      <c r="D128" s="197" t="s">
        <v>152</v>
      </c>
      <c r="E128" s="219" t="s">
        <v>20</v>
      </c>
      <c r="F128" s="220" t="s">
        <v>155</v>
      </c>
      <c r="G128" s="218"/>
      <c r="H128" s="221">
        <v>82.507999999999996</v>
      </c>
      <c r="I128" s="222"/>
      <c r="J128" s="222"/>
      <c r="K128" s="218"/>
      <c r="L128" s="218"/>
      <c r="M128" s="223"/>
      <c r="N128" s="224"/>
      <c r="O128" s="225"/>
      <c r="P128" s="225"/>
      <c r="Q128" s="225"/>
      <c r="R128" s="225"/>
      <c r="S128" s="225"/>
      <c r="T128" s="225"/>
      <c r="U128" s="225"/>
      <c r="V128" s="225"/>
      <c r="W128" s="225"/>
      <c r="X128" s="225"/>
      <c r="Y128" s="226"/>
      <c r="AT128" s="227" t="s">
        <v>152</v>
      </c>
      <c r="AU128" s="227" t="s">
        <v>84</v>
      </c>
      <c r="AV128" s="15" t="s">
        <v>148</v>
      </c>
      <c r="AW128" s="15" t="s">
        <v>5</v>
      </c>
      <c r="AX128" s="15" t="s">
        <v>82</v>
      </c>
      <c r="AY128" s="227" t="s">
        <v>139</v>
      </c>
    </row>
    <row r="129" spans="1:65" s="2" customFormat="1" ht="24.2" customHeight="1">
      <c r="A129" s="35"/>
      <c r="B129" s="36"/>
      <c r="C129" s="176" t="s">
        <v>174</v>
      </c>
      <c r="D129" s="176" t="s">
        <v>143</v>
      </c>
      <c r="E129" s="177" t="s">
        <v>238</v>
      </c>
      <c r="F129" s="178" t="s">
        <v>239</v>
      </c>
      <c r="G129" s="179" t="s">
        <v>146</v>
      </c>
      <c r="H129" s="180">
        <v>8.7230000000000008</v>
      </c>
      <c r="I129" s="181"/>
      <c r="J129" s="181"/>
      <c r="K129" s="182">
        <f>ROUND(P129*H129,2)</f>
        <v>0</v>
      </c>
      <c r="L129" s="178" t="s">
        <v>147</v>
      </c>
      <c r="M129" s="40"/>
      <c r="N129" s="183" t="s">
        <v>20</v>
      </c>
      <c r="O129" s="184" t="s">
        <v>43</v>
      </c>
      <c r="P129" s="185">
        <f>I129+J129</f>
        <v>0</v>
      </c>
      <c r="Q129" s="185">
        <f>ROUND(I129*H129,2)</f>
        <v>0</v>
      </c>
      <c r="R129" s="185">
        <f>ROUND(J129*H129,2)</f>
        <v>0</v>
      </c>
      <c r="S129" s="65"/>
      <c r="T129" s="186">
        <f>S129*H129</f>
        <v>0</v>
      </c>
      <c r="U129" s="186">
        <v>0.18151999999999999</v>
      </c>
      <c r="V129" s="186">
        <f>U129*H129</f>
        <v>1.58339896</v>
      </c>
      <c r="W129" s="186">
        <v>0</v>
      </c>
      <c r="X129" s="186">
        <f>W129*H129</f>
        <v>0</v>
      </c>
      <c r="Y129" s="187" t="s">
        <v>20</v>
      </c>
      <c r="Z129" s="35"/>
      <c r="AA129" s="35"/>
      <c r="AB129" s="35"/>
      <c r="AC129" s="35"/>
      <c r="AD129" s="35"/>
      <c r="AE129" s="35"/>
      <c r="AR129" s="188" t="s">
        <v>148</v>
      </c>
      <c r="AT129" s="188" t="s">
        <v>143</v>
      </c>
      <c r="AU129" s="188" t="s">
        <v>84</v>
      </c>
      <c r="AY129" s="18" t="s">
        <v>139</v>
      </c>
      <c r="BE129" s="189">
        <f>IF(O129="základní",K129,0)</f>
        <v>0</v>
      </c>
      <c r="BF129" s="189">
        <f>IF(O129="snížená",K129,0)</f>
        <v>0</v>
      </c>
      <c r="BG129" s="189">
        <f>IF(O129="zákl. přenesená",K129,0)</f>
        <v>0</v>
      </c>
      <c r="BH129" s="189">
        <f>IF(O129="sníž. přenesená",K129,0)</f>
        <v>0</v>
      </c>
      <c r="BI129" s="189">
        <f>IF(O129="nulová",K129,0)</f>
        <v>0</v>
      </c>
      <c r="BJ129" s="18" t="s">
        <v>82</v>
      </c>
      <c r="BK129" s="189">
        <f>ROUND(P129*H129,2)</f>
        <v>0</v>
      </c>
      <c r="BL129" s="18" t="s">
        <v>148</v>
      </c>
      <c r="BM129" s="188" t="s">
        <v>204</v>
      </c>
    </row>
    <row r="130" spans="1:65" s="2" customFormat="1" ht="11.25">
      <c r="A130" s="35"/>
      <c r="B130" s="36"/>
      <c r="C130" s="37"/>
      <c r="D130" s="190" t="s">
        <v>150</v>
      </c>
      <c r="E130" s="37"/>
      <c r="F130" s="191" t="s">
        <v>241</v>
      </c>
      <c r="G130" s="37"/>
      <c r="H130" s="37"/>
      <c r="I130" s="192"/>
      <c r="J130" s="192"/>
      <c r="K130" s="37"/>
      <c r="L130" s="37"/>
      <c r="M130" s="40"/>
      <c r="N130" s="193"/>
      <c r="O130" s="194"/>
      <c r="P130" s="65"/>
      <c r="Q130" s="65"/>
      <c r="R130" s="65"/>
      <c r="S130" s="65"/>
      <c r="T130" s="65"/>
      <c r="U130" s="65"/>
      <c r="V130" s="65"/>
      <c r="W130" s="65"/>
      <c r="X130" s="65"/>
      <c r="Y130" s="66"/>
      <c r="Z130" s="35"/>
      <c r="AA130" s="35"/>
      <c r="AB130" s="35"/>
      <c r="AC130" s="35"/>
      <c r="AD130" s="35"/>
      <c r="AE130" s="35"/>
      <c r="AT130" s="18" t="s">
        <v>150</v>
      </c>
      <c r="AU130" s="18" t="s">
        <v>84</v>
      </c>
    </row>
    <row r="131" spans="1:65" s="13" customFormat="1" ht="11.25">
      <c r="B131" s="195"/>
      <c r="C131" s="196"/>
      <c r="D131" s="197" t="s">
        <v>152</v>
      </c>
      <c r="E131" s="198" t="s">
        <v>20</v>
      </c>
      <c r="F131" s="199" t="s">
        <v>442</v>
      </c>
      <c r="G131" s="196"/>
      <c r="H131" s="198" t="s">
        <v>20</v>
      </c>
      <c r="I131" s="200"/>
      <c r="J131" s="200"/>
      <c r="K131" s="196"/>
      <c r="L131" s="196"/>
      <c r="M131" s="201"/>
      <c r="N131" s="202"/>
      <c r="O131" s="203"/>
      <c r="P131" s="203"/>
      <c r="Q131" s="203"/>
      <c r="R131" s="203"/>
      <c r="S131" s="203"/>
      <c r="T131" s="203"/>
      <c r="U131" s="203"/>
      <c r="V131" s="203"/>
      <c r="W131" s="203"/>
      <c r="X131" s="203"/>
      <c r="Y131" s="204"/>
      <c r="AT131" s="205" t="s">
        <v>152</v>
      </c>
      <c r="AU131" s="205" t="s">
        <v>84</v>
      </c>
      <c r="AV131" s="13" t="s">
        <v>82</v>
      </c>
      <c r="AW131" s="13" t="s">
        <v>5</v>
      </c>
      <c r="AX131" s="13" t="s">
        <v>74</v>
      </c>
      <c r="AY131" s="205" t="s">
        <v>139</v>
      </c>
    </row>
    <row r="132" spans="1:65" s="14" customFormat="1" ht="11.25">
      <c r="B132" s="206"/>
      <c r="C132" s="207"/>
      <c r="D132" s="197" t="s">
        <v>152</v>
      </c>
      <c r="E132" s="208" t="s">
        <v>20</v>
      </c>
      <c r="F132" s="209" t="s">
        <v>443</v>
      </c>
      <c r="G132" s="207"/>
      <c r="H132" s="210">
        <v>8.7230000000000008</v>
      </c>
      <c r="I132" s="211"/>
      <c r="J132" s="211"/>
      <c r="K132" s="207"/>
      <c r="L132" s="207"/>
      <c r="M132" s="212"/>
      <c r="N132" s="213"/>
      <c r="O132" s="214"/>
      <c r="P132" s="214"/>
      <c r="Q132" s="214"/>
      <c r="R132" s="214"/>
      <c r="S132" s="214"/>
      <c r="T132" s="214"/>
      <c r="U132" s="214"/>
      <c r="V132" s="214"/>
      <c r="W132" s="214"/>
      <c r="X132" s="214"/>
      <c r="Y132" s="215"/>
      <c r="AT132" s="216" t="s">
        <v>152</v>
      </c>
      <c r="AU132" s="216" t="s">
        <v>84</v>
      </c>
      <c r="AV132" s="14" t="s">
        <v>84</v>
      </c>
      <c r="AW132" s="14" t="s">
        <v>5</v>
      </c>
      <c r="AX132" s="14" t="s">
        <v>74</v>
      </c>
      <c r="AY132" s="216" t="s">
        <v>139</v>
      </c>
    </row>
    <row r="133" spans="1:65" s="15" customFormat="1" ht="11.25">
      <c r="B133" s="217"/>
      <c r="C133" s="218"/>
      <c r="D133" s="197" t="s">
        <v>152</v>
      </c>
      <c r="E133" s="219" t="s">
        <v>20</v>
      </c>
      <c r="F133" s="220" t="s">
        <v>155</v>
      </c>
      <c r="G133" s="218"/>
      <c r="H133" s="221">
        <v>8.7230000000000008</v>
      </c>
      <c r="I133" s="222"/>
      <c r="J133" s="222"/>
      <c r="K133" s="218"/>
      <c r="L133" s="218"/>
      <c r="M133" s="223"/>
      <c r="N133" s="224"/>
      <c r="O133" s="225"/>
      <c r="P133" s="225"/>
      <c r="Q133" s="225"/>
      <c r="R133" s="225"/>
      <c r="S133" s="225"/>
      <c r="T133" s="225"/>
      <c r="U133" s="225"/>
      <c r="V133" s="225"/>
      <c r="W133" s="225"/>
      <c r="X133" s="225"/>
      <c r="Y133" s="226"/>
      <c r="AT133" s="227" t="s">
        <v>152</v>
      </c>
      <c r="AU133" s="227" t="s">
        <v>84</v>
      </c>
      <c r="AV133" s="15" t="s">
        <v>148</v>
      </c>
      <c r="AW133" s="15" t="s">
        <v>5</v>
      </c>
      <c r="AX133" s="15" t="s">
        <v>82</v>
      </c>
      <c r="AY133" s="227" t="s">
        <v>139</v>
      </c>
    </row>
    <row r="134" spans="1:65" s="2" customFormat="1" ht="37.9" customHeight="1">
      <c r="A134" s="35"/>
      <c r="B134" s="36"/>
      <c r="C134" s="176" t="s">
        <v>164</v>
      </c>
      <c r="D134" s="176" t="s">
        <v>143</v>
      </c>
      <c r="E134" s="177" t="s">
        <v>444</v>
      </c>
      <c r="F134" s="178" t="s">
        <v>445</v>
      </c>
      <c r="G134" s="179" t="s">
        <v>146</v>
      </c>
      <c r="H134" s="180">
        <v>18.202999999999999</v>
      </c>
      <c r="I134" s="181"/>
      <c r="J134" s="181"/>
      <c r="K134" s="182">
        <f>ROUND(P134*H134,2)</f>
        <v>0</v>
      </c>
      <c r="L134" s="178" t="s">
        <v>147</v>
      </c>
      <c r="M134" s="40"/>
      <c r="N134" s="183" t="s">
        <v>20</v>
      </c>
      <c r="O134" s="184" t="s">
        <v>43</v>
      </c>
      <c r="P134" s="185">
        <f>I134+J134</f>
        <v>0</v>
      </c>
      <c r="Q134" s="185">
        <f>ROUND(I134*H134,2)</f>
        <v>0</v>
      </c>
      <c r="R134" s="185">
        <f>ROUND(J134*H134,2)</f>
        <v>0</v>
      </c>
      <c r="S134" s="65"/>
      <c r="T134" s="186">
        <f>S134*H134</f>
        <v>0</v>
      </c>
      <c r="U134" s="186">
        <v>0.10362</v>
      </c>
      <c r="V134" s="186">
        <f>U134*H134</f>
        <v>1.88619486</v>
      </c>
      <c r="W134" s="186">
        <v>0</v>
      </c>
      <c r="X134" s="186">
        <f>W134*H134</f>
        <v>0</v>
      </c>
      <c r="Y134" s="187" t="s">
        <v>20</v>
      </c>
      <c r="Z134" s="35"/>
      <c r="AA134" s="35"/>
      <c r="AB134" s="35"/>
      <c r="AC134" s="35"/>
      <c r="AD134" s="35"/>
      <c r="AE134" s="35"/>
      <c r="AR134" s="188" t="s">
        <v>148</v>
      </c>
      <c r="AT134" s="188" t="s">
        <v>143</v>
      </c>
      <c r="AU134" s="188" t="s">
        <v>84</v>
      </c>
      <c r="AY134" s="18" t="s">
        <v>139</v>
      </c>
      <c r="BE134" s="189">
        <f>IF(O134="základní",K134,0)</f>
        <v>0</v>
      </c>
      <c r="BF134" s="189">
        <f>IF(O134="snížená",K134,0)</f>
        <v>0</v>
      </c>
      <c r="BG134" s="189">
        <f>IF(O134="zákl. přenesená",K134,0)</f>
        <v>0</v>
      </c>
      <c r="BH134" s="189">
        <f>IF(O134="sníž. přenesená",K134,0)</f>
        <v>0</v>
      </c>
      <c r="BI134" s="189">
        <f>IF(O134="nulová",K134,0)</f>
        <v>0</v>
      </c>
      <c r="BJ134" s="18" t="s">
        <v>82</v>
      </c>
      <c r="BK134" s="189">
        <f>ROUND(P134*H134,2)</f>
        <v>0</v>
      </c>
      <c r="BL134" s="18" t="s">
        <v>148</v>
      </c>
      <c r="BM134" s="188" t="s">
        <v>446</v>
      </c>
    </row>
    <row r="135" spans="1:65" s="2" customFormat="1" ht="11.25">
      <c r="A135" s="35"/>
      <c r="B135" s="36"/>
      <c r="C135" s="37"/>
      <c r="D135" s="190" t="s">
        <v>150</v>
      </c>
      <c r="E135" s="37"/>
      <c r="F135" s="191" t="s">
        <v>447</v>
      </c>
      <c r="G135" s="37"/>
      <c r="H135" s="37"/>
      <c r="I135" s="192"/>
      <c r="J135" s="192"/>
      <c r="K135" s="37"/>
      <c r="L135" s="37"/>
      <c r="M135" s="40"/>
      <c r="N135" s="193"/>
      <c r="O135" s="194"/>
      <c r="P135" s="65"/>
      <c r="Q135" s="65"/>
      <c r="R135" s="65"/>
      <c r="S135" s="65"/>
      <c r="T135" s="65"/>
      <c r="U135" s="65"/>
      <c r="V135" s="65"/>
      <c r="W135" s="65"/>
      <c r="X135" s="65"/>
      <c r="Y135" s="66"/>
      <c r="Z135" s="35"/>
      <c r="AA135" s="35"/>
      <c r="AB135" s="35"/>
      <c r="AC135" s="35"/>
      <c r="AD135" s="35"/>
      <c r="AE135" s="35"/>
      <c r="AT135" s="18" t="s">
        <v>150</v>
      </c>
      <c r="AU135" s="18" t="s">
        <v>84</v>
      </c>
    </row>
    <row r="136" spans="1:65" s="13" customFormat="1" ht="11.25">
      <c r="B136" s="195"/>
      <c r="C136" s="196"/>
      <c r="D136" s="197" t="s">
        <v>152</v>
      </c>
      <c r="E136" s="198" t="s">
        <v>20</v>
      </c>
      <c r="F136" s="199" t="s">
        <v>448</v>
      </c>
      <c r="G136" s="196"/>
      <c r="H136" s="198" t="s">
        <v>20</v>
      </c>
      <c r="I136" s="200"/>
      <c r="J136" s="200"/>
      <c r="K136" s="196"/>
      <c r="L136" s="196"/>
      <c r="M136" s="201"/>
      <c r="N136" s="202"/>
      <c r="O136" s="203"/>
      <c r="P136" s="203"/>
      <c r="Q136" s="203"/>
      <c r="R136" s="203"/>
      <c r="S136" s="203"/>
      <c r="T136" s="203"/>
      <c r="U136" s="203"/>
      <c r="V136" s="203"/>
      <c r="W136" s="203"/>
      <c r="X136" s="203"/>
      <c r="Y136" s="204"/>
      <c r="AT136" s="205" t="s">
        <v>152</v>
      </c>
      <c r="AU136" s="205" t="s">
        <v>84</v>
      </c>
      <c r="AV136" s="13" t="s">
        <v>82</v>
      </c>
      <c r="AW136" s="13" t="s">
        <v>5</v>
      </c>
      <c r="AX136" s="13" t="s">
        <v>74</v>
      </c>
      <c r="AY136" s="205" t="s">
        <v>139</v>
      </c>
    </row>
    <row r="137" spans="1:65" s="13" customFormat="1" ht="11.25">
      <c r="B137" s="195"/>
      <c r="C137" s="196"/>
      <c r="D137" s="197" t="s">
        <v>152</v>
      </c>
      <c r="E137" s="198" t="s">
        <v>20</v>
      </c>
      <c r="F137" s="199" t="s">
        <v>449</v>
      </c>
      <c r="G137" s="196"/>
      <c r="H137" s="198" t="s">
        <v>20</v>
      </c>
      <c r="I137" s="200"/>
      <c r="J137" s="200"/>
      <c r="K137" s="196"/>
      <c r="L137" s="196"/>
      <c r="M137" s="201"/>
      <c r="N137" s="202"/>
      <c r="O137" s="203"/>
      <c r="P137" s="203"/>
      <c r="Q137" s="203"/>
      <c r="R137" s="203"/>
      <c r="S137" s="203"/>
      <c r="T137" s="203"/>
      <c r="U137" s="203"/>
      <c r="V137" s="203"/>
      <c r="W137" s="203"/>
      <c r="X137" s="203"/>
      <c r="Y137" s="204"/>
      <c r="AT137" s="205" t="s">
        <v>152</v>
      </c>
      <c r="AU137" s="205" t="s">
        <v>84</v>
      </c>
      <c r="AV137" s="13" t="s">
        <v>82</v>
      </c>
      <c r="AW137" s="13" t="s">
        <v>5</v>
      </c>
      <c r="AX137" s="13" t="s">
        <v>74</v>
      </c>
      <c r="AY137" s="205" t="s">
        <v>139</v>
      </c>
    </row>
    <row r="138" spans="1:65" s="14" customFormat="1" ht="11.25">
      <c r="B138" s="206"/>
      <c r="C138" s="207"/>
      <c r="D138" s="197" t="s">
        <v>152</v>
      </c>
      <c r="E138" s="208" t="s">
        <v>20</v>
      </c>
      <c r="F138" s="209" t="s">
        <v>450</v>
      </c>
      <c r="G138" s="207"/>
      <c r="H138" s="210">
        <v>2.323</v>
      </c>
      <c r="I138" s="211"/>
      <c r="J138" s="211"/>
      <c r="K138" s="207"/>
      <c r="L138" s="207"/>
      <c r="M138" s="212"/>
      <c r="N138" s="213"/>
      <c r="O138" s="214"/>
      <c r="P138" s="214"/>
      <c r="Q138" s="214"/>
      <c r="R138" s="214"/>
      <c r="S138" s="214"/>
      <c r="T138" s="214"/>
      <c r="U138" s="214"/>
      <c r="V138" s="214"/>
      <c r="W138" s="214"/>
      <c r="X138" s="214"/>
      <c r="Y138" s="215"/>
      <c r="AT138" s="216" t="s">
        <v>152</v>
      </c>
      <c r="AU138" s="216" t="s">
        <v>84</v>
      </c>
      <c r="AV138" s="14" t="s">
        <v>84</v>
      </c>
      <c r="AW138" s="14" t="s">
        <v>5</v>
      </c>
      <c r="AX138" s="14" t="s">
        <v>74</v>
      </c>
      <c r="AY138" s="216" t="s">
        <v>139</v>
      </c>
    </row>
    <row r="139" spans="1:65" s="13" customFormat="1" ht="11.25">
      <c r="B139" s="195"/>
      <c r="C139" s="196"/>
      <c r="D139" s="197" t="s">
        <v>152</v>
      </c>
      <c r="E139" s="198" t="s">
        <v>20</v>
      </c>
      <c r="F139" s="199" t="s">
        <v>451</v>
      </c>
      <c r="G139" s="196"/>
      <c r="H139" s="198" t="s">
        <v>20</v>
      </c>
      <c r="I139" s="200"/>
      <c r="J139" s="200"/>
      <c r="K139" s="196"/>
      <c r="L139" s="196"/>
      <c r="M139" s="201"/>
      <c r="N139" s="202"/>
      <c r="O139" s="203"/>
      <c r="P139" s="203"/>
      <c r="Q139" s="203"/>
      <c r="R139" s="203"/>
      <c r="S139" s="203"/>
      <c r="T139" s="203"/>
      <c r="U139" s="203"/>
      <c r="V139" s="203"/>
      <c r="W139" s="203"/>
      <c r="X139" s="203"/>
      <c r="Y139" s="204"/>
      <c r="AT139" s="205" t="s">
        <v>152</v>
      </c>
      <c r="AU139" s="205" t="s">
        <v>84</v>
      </c>
      <c r="AV139" s="13" t="s">
        <v>82</v>
      </c>
      <c r="AW139" s="13" t="s">
        <v>5</v>
      </c>
      <c r="AX139" s="13" t="s">
        <v>74</v>
      </c>
      <c r="AY139" s="205" t="s">
        <v>139</v>
      </c>
    </row>
    <row r="140" spans="1:65" s="13" customFormat="1" ht="11.25">
      <c r="B140" s="195"/>
      <c r="C140" s="196"/>
      <c r="D140" s="197" t="s">
        <v>152</v>
      </c>
      <c r="E140" s="198" t="s">
        <v>20</v>
      </c>
      <c r="F140" s="199" t="s">
        <v>449</v>
      </c>
      <c r="G140" s="196"/>
      <c r="H140" s="198" t="s">
        <v>20</v>
      </c>
      <c r="I140" s="200"/>
      <c r="J140" s="200"/>
      <c r="K140" s="196"/>
      <c r="L140" s="196"/>
      <c r="M140" s="201"/>
      <c r="N140" s="202"/>
      <c r="O140" s="203"/>
      <c r="P140" s="203"/>
      <c r="Q140" s="203"/>
      <c r="R140" s="203"/>
      <c r="S140" s="203"/>
      <c r="T140" s="203"/>
      <c r="U140" s="203"/>
      <c r="V140" s="203"/>
      <c r="W140" s="203"/>
      <c r="X140" s="203"/>
      <c r="Y140" s="204"/>
      <c r="AT140" s="205" t="s">
        <v>152</v>
      </c>
      <c r="AU140" s="205" t="s">
        <v>84</v>
      </c>
      <c r="AV140" s="13" t="s">
        <v>82</v>
      </c>
      <c r="AW140" s="13" t="s">
        <v>5</v>
      </c>
      <c r="AX140" s="13" t="s">
        <v>74</v>
      </c>
      <c r="AY140" s="205" t="s">
        <v>139</v>
      </c>
    </row>
    <row r="141" spans="1:65" s="14" customFormat="1" ht="11.25">
      <c r="B141" s="206"/>
      <c r="C141" s="207"/>
      <c r="D141" s="197" t="s">
        <v>152</v>
      </c>
      <c r="E141" s="208" t="s">
        <v>20</v>
      </c>
      <c r="F141" s="209" t="s">
        <v>452</v>
      </c>
      <c r="G141" s="207"/>
      <c r="H141" s="210">
        <v>15.88</v>
      </c>
      <c r="I141" s="211"/>
      <c r="J141" s="211"/>
      <c r="K141" s="207"/>
      <c r="L141" s="207"/>
      <c r="M141" s="212"/>
      <c r="N141" s="213"/>
      <c r="O141" s="214"/>
      <c r="P141" s="214"/>
      <c r="Q141" s="214"/>
      <c r="R141" s="214"/>
      <c r="S141" s="214"/>
      <c r="T141" s="214"/>
      <c r="U141" s="214"/>
      <c r="V141" s="214"/>
      <c r="W141" s="214"/>
      <c r="X141" s="214"/>
      <c r="Y141" s="215"/>
      <c r="AT141" s="216" t="s">
        <v>152</v>
      </c>
      <c r="AU141" s="216" t="s">
        <v>84</v>
      </c>
      <c r="AV141" s="14" t="s">
        <v>84</v>
      </c>
      <c r="AW141" s="14" t="s">
        <v>5</v>
      </c>
      <c r="AX141" s="14" t="s">
        <v>74</v>
      </c>
      <c r="AY141" s="216" t="s">
        <v>139</v>
      </c>
    </row>
    <row r="142" spans="1:65" s="15" customFormat="1" ht="11.25">
      <c r="B142" s="217"/>
      <c r="C142" s="218"/>
      <c r="D142" s="197" t="s">
        <v>152</v>
      </c>
      <c r="E142" s="219" t="s">
        <v>20</v>
      </c>
      <c r="F142" s="220" t="s">
        <v>155</v>
      </c>
      <c r="G142" s="218"/>
      <c r="H142" s="221">
        <v>18.202999999999999</v>
      </c>
      <c r="I142" s="222"/>
      <c r="J142" s="222"/>
      <c r="K142" s="218"/>
      <c r="L142" s="218"/>
      <c r="M142" s="223"/>
      <c r="N142" s="224"/>
      <c r="O142" s="225"/>
      <c r="P142" s="225"/>
      <c r="Q142" s="225"/>
      <c r="R142" s="225"/>
      <c r="S142" s="225"/>
      <c r="T142" s="225"/>
      <c r="U142" s="225"/>
      <c r="V142" s="225"/>
      <c r="W142" s="225"/>
      <c r="X142" s="225"/>
      <c r="Y142" s="226"/>
      <c r="AT142" s="227" t="s">
        <v>152</v>
      </c>
      <c r="AU142" s="227" t="s">
        <v>84</v>
      </c>
      <c r="AV142" s="15" t="s">
        <v>148</v>
      </c>
      <c r="AW142" s="15" t="s">
        <v>5</v>
      </c>
      <c r="AX142" s="15" t="s">
        <v>82</v>
      </c>
      <c r="AY142" s="227" t="s">
        <v>139</v>
      </c>
    </row>
    <row r="143" spans="1:65" s="12" customFormat="1" ht="20.85" customHeight="1">
      <c r="B143" s="159"/>
      <c r="C143" s="160"/>
      <c r="D143" s="161" t="s">
        <v>73</v>
      </c>
      <c r="E143" s="174" t="s">
        <v>270</v>
      </c>
      <c r="F143" s="174" t="s">
        <v>271</v>
      </c>
      <c r="G143" s="160"/>
      <c r="H143" s="160"/>
      <c r="I143" s="163"/>
      <c r="J143" s="163"/>
      <c r="K143" s="175">
        <f>BK143</f>
        <v>0</v>
      </c>
      <c r="L143" s="160"/>
      <c r="M143" s="165"/>
      <c r="N143" s="166"/>
      <c r="O143" s="167"/>
      <c r="P143" s="167"/>
      <c r="Q143" s="168">
        <f>SUM(Q144:Q189)</f>
        <v>0</v>
      </c>
      <c r="R143" s="168">
        <f>SUM(R144:R189)</f>
        <v>0</v>
      </c>
      <c r="S143" s="167"/>
      <c r="T143" s="169">
        <f>SUM(T144:T189)</f>
        <v>0</v>
      </c>
      <c r="U143" s="167"/>
      <c r="V143" s="169">
        <f>SUM(V144:V189)</f>
        <v>7.8880679999999987</v>
      </c>
      <c r="W143" s="167"/>
      <c r="X143" s="169">
        <f>SUM(X144:X189)</f>
        <v>0</v>
      </c>
      <c r="Y143" s="170"/>
      <c r="AR143" s="171" t="s">
        <v>82</v>
      </c>
      <c r="AT143" s="172" t="s">
        <v>73</v>
      </c>
      <c r="AU143" s="172" t="s">
        <v>84</v>
      </c>
      <c r="AY143" s="171" t="s">
        <v>139</v>
      </c>
      <c r="BK143" s="173">
        <f>SUM(BK144:BK189)</f>
        <v>0</v>
      </c>
    </row>
    <row r="144" spans="1:65" s="2" customFormat="1" ht="24.2" customHeight="1">
      <c r="A144" s="35"/>
      <c r="B144" s="36"/>
      <c r="C144" s="228" t="s">
        <v>185</v>
      </c>
      <c r="D144" s="228" t="s">
        <v>180</v>
      </c>
      <c r="E144" s="229" t="s">
        <v>453</v>
      </c>
      <c r="F144" s="230" t="s">
        <v>454</v>
      </c>
      <c r="G144" s="231" t="s">
        <v>258</v>
      </c>
      <c r="H144" s="232">
        <v>56</v>
      </c>
      <c r="I144" s="233"/>
      <c r="J144" s="234"/>
      <c r="K144" s="235">
        <f>ROUND(P144*H144,2)</f>
        <v>0</v>
      </c>
      <c r="L144" s="230" t="s">
        <v>147</v>
      </c>
      <c r="M144" s="236"/>
      <c r="N144" s="237" t="s">
        <v>20</v>
      </c>
      <c r="O144" s="184" t="s">
        <v>43</v>
      </c>
      <c r="P144" s="185">
        <f>I144+J144</f>
        <v>0</v>
      </c>
      <c r="Q144" s="185">
        <f>ROUND(I144*H144,2)</f>
        <v>0</v>
      </c>
      <c r="R144" s="185">
        <f>ROUND(J144*H144,2)</f>
        <v>0</v>
      </c>
      <c r="S144" s="65"/>
      <c r="T144" s="186">
        <f>S144*H144</f>
        <v>0</v>
      </c>
      <c r="U144" s="186">
        <v>4.8300000000000003E-2</v>
      </c>
      <c r="V144" s="186">
        <f>U144*H144</f>
        <v>2.7048000000000001</v>
      </c>
      <c r="W144" s="186">
        <v>0</v>
      </c>
      <c r="X144" s="186">
        <f>W144*H144</f>
        <v>0</v>
      </c>
      <c r="Y144" s="187" t="s">
        <v>20</v>
      </c>
      <c r="Z144" s="35"/>
      <c r="AA144" s="35"/>
      <c r="AB144" s="35"/>
      <c r="AC144" s="35"/>
      <c r="AD144" s="35"/>
      <c r="AE144" s="35"/>
      <c r="AR144" s="188" t="s">
        <v>170</v>
      </c>
      <c r="AT144" s="188" t="s">
        <v>180</v>
      </c>
      <c r="AU144" s="188" t="s">
        <v>149</v>
      </c>
      <c r="AY144" s="18" t="s">
        <v>139</v>
      </c>
      <c r="BE144" s="189">
        <f>IF(O144="základní",K144,0)</f>
        <v>0</v>
      </c>
      <c r="BF144" s="189">
        <f>IF(O144="snížená",K144,0)</f>
        <v>0</v>
      </c>
      <c r="BG144" s="189">
        <f>IF(O144="zákl. přenesená",K144,0)</f>
        <v>0</v>
      </c>
      <c r="BH144" s="189">
        <f>IF(O144="sníž. přenesená",K144,0)</f>
        <v>0</v>
      </c>
      <c r="BI144" s="189">
        <f>IF(O144="nulová",K144,0)</f>
        <v>0</v>
      </c>
      <c r="BJ144" s="18" t="s">
        <v>82</v>
      </c>
      <c r="BK144" s="189">
        <f>ROUND(P144*H144,2)</f>
        <v>0</v>
      </c>
      <c r="BL144" s="18" t="s">
        <v>148</v>
      </c>
      <c r="BM144" s="188" t="s">
        <v>455</v>
      </c>
    </row>
    <row r="145" spans="1:65" s="13" customFormat="1" ht="11.25">
      <c r="B145" s="195"/>
      <c r="C145" s="196"/>
      <c r="D145" s="197" t="s">
        <v>152</v>
      </c>
      <c r="E145" s="198" t="s">
        <v>20</v>
      </c>
      <c r="F145" s="199" t="s">
        <v>456</v>
      </c>
      <c r="G145" s="196"/>
      <c r="H145" s="198" t="s">
        <v>20</v>
      </c>
      <c r="I145" s="200"/>
      <c r="J145" s="200"/>
      <c r="K145" s="196"/>
      <c r="L145" s="196"/>
      <c r="M145" s="201"/>
      <c r="N145" s="202"/>
      <c r="O145" s="203"/>
      <c r="P145" s="203"/>
      <c r="Q145" s="203"/>
      <c r="R145" s="203"/>
      <c r="S145" s="203"/>
      <c r="T145" s="203"/>
      <c r="U145" s="203"/>
      <c r="V145" s="203"/>
      <c r="W145" s="203"/>
      <c r="X145" s="203"/>
      <c r="Y145" s="204"/>
      <c r="AT145" s="205" t="s">
        <v>152</v>
      </c>
      <c r="AU145" s="205" t="s">
        <v>149</v>
      </c>
      <c r="AV145" s="13" t="s">
        <v>82</v>
      </c>
      <c r="AW145" s="13" t="s">
        <v>5</v>
      </c>
      <c r="AX145" s="13" t="s">
        <v>74</v>
      </c>
      <c r="AY145" s="205" t="s">
        <v>139</v>
      </c>
    </row>
    <row r="146" spans="1:65" s="14" customFormat="1" ht="11.25">
      <c r="B146" s="206"/>
      <c r="C146" s="207"/>
      <c r="D146" s="197" t="s">
        <v>152</v>
      </c>
      <c r="E146" s="208" t="s">
        <v>20</v>
      </c>
      <c r="F146" s="209" t="s">
        <v>457</v>
      </c>
      <c r="G146" s="207"/>
      <c r="H146" s="210">
        <v>25.5</v>
      </c>
      <c r="I146" s="211"/>
      <c r="J146" s="211"/>
      <c r="K146" s="207"/>
      <c r="L146" s="207"/>
      <c r="M146" s="212"/>
      <c r="N146" s="213"/>
      <c r="O146" s="214"/>
      <c r="P146" s="214"/>
      <c r="Q146" s="214"/>
      <c r="R146" s="214"/>
      <c r="S146" s="214"/>
      <c r="T146" s="214"/>
      <c r="U146" s="214"/>
      <c r="V146" s="214"/>
      <c r="W146" s="214"/>
      <c r="X146" s="214"/>
      <c r="Y146" s="215"/>
      <c r="AT146" s="216" t="s">
        <v>152</v>
      </c>
      <c r="AU146" s="216" t="s">
        <v>149</v>
      </c>
      <c r="AV146" s="14" t="s">
        <v>84</v>
      </c>
      <c r="AW146" s="14" t="s">
        <v>5</v>
      </c>
      <c r="AX146" s="14" t="s">
        <v>74</v>
      </c>
      <c r="AY146" s="216" t="s">
        <v>139</v>
      </c>
    </row>
    <row r="147" spans="1:65" s="13" customFormat="1" ht="11.25">
      <c r="B147" s="195"/>
      <c r="C147" s="196"/>
      <c r="D147" s="197" t="s">
        <v>152</v>
      </c>
      <c r="E147" s="198" t="s">
        <v>20</v>
      </c>
      <c r="F147" s="199" t="s">
        <v>449</v>
      </c>
      <c r="G147" s="196"/>
      <c r="H147" s="198" t="s">
        <v>20</v>
      </c>
      <c r="I147" s="200"/>
      <c r="J147" s="200"/>
      <c r="K147" s="196"/>
      <c r="L147" s="196"/>
      <c r="M147" s="201"/>
      <c r="N147" s="202"/>
      <c r="O147" s="203"/>
      <c r="P147" s="203"/>
      <c r="Q147" s="203"/>
      <c r="R147" s="203"/>
      <c r="S147" s="203"/>
      <c r="T147" s="203"/>
      <c r="U147" s="203"/>
      <c r="V147" s="203"/>
      <c r="W147" s="203"/>
      <c r="X147" s="203"/>
      <c r="Y147" s="204"/>
      <c r="AT147" s="205" t="s">
        <v>152</v>
      </c>
      <c r="AU147" s="205" t="s">
        <v>149</v>
      </c>
      <c r="AV147" s="13" t="s">
        <v>82</v>
      </c>
      <c r="AW147" s="13" t="s">
        <v>5</v>
      </c>
      <c r="AX147" s="13" t="s">
        <v>74</v>
      </c>
      <c r="AY147" s="205" t="s">
        <v>139</v>
      </c>
    </row>
    <row r="148" spans="1:65" s="14" customFormat="1" ht="11.25">
      <c r="B148" s="206"/>
      <c r="C148" s="207"/>
      <c r="D148" s="197" t="s">
        <v>152</v>
      </c>
      <c r="E148" s="208" t="s">
        <v>20</v>
      </c>
      <c r="F148" s="209" t="s">
        <v>164</v>
      </c>
      <c r="G148" s="207"/>
      <c r="H148" s="210">
        <v>6</v>
      </c>
      <c r="I148" s="211"/>
      <c r="J148" s="211"/>
      <c r="K148" s="207"/>
      <c r="L148" s="207"/>
      <c r="M148" s="212"/>
      <c r="N148" s="213"/>
      <c r="O148" s="214"/>
      <c r="P148" s="214"/>
      <c r="Q148" s="214"/>
      <c r="R148" s="214"/>
      <c r="S148" s="214"/>
      <c r="T148" s="214"/>
      <c r="U148" s="214"/>
      <c r="V148" s="214"/>
      <c r="W148" s="214"/>
      <c r="X148" s="214"/>
      <c r="Y148" s="215"/>
      <c r="AT148" s="216" t="s">
        <v>152</v>
      </c>
      <c r="AU148" s="216" t="s">
        <v>149</v>
      </c>
      <c r="AV148" s="14" t="s">
        <v>84</v>
      </c>
      <c r="AW148" s="14" t="s">
        <v>5</v>
      </c>
      <c r="AX148" s="14" t="s">
        <v>74</v>
      </c>
      <c r="AY148" s="216" t="s">
        <v>139</v>
      </c>
    </row>
    <row r="149" spans="1:65" s="13" customFormat="1" ht="11.25">
      <c r="B149" s="195"/>
      <c r="C149" s="196"/>
      <c r="D149" s="197" t="s">
        <v>152</v>
      </c>
      <c r="E149" s="198" t="s">
        <v>20</v>
      </c>
      <c r="F149" s="199" t="s">
        <v>458</v>
      </c>
      <c r="G149" s="196"/>
      <c r="H149" s="198" t="s">
        <v>20</v>
      </c>
      <c r="I149" s="200"/>
      <c r="J149" s="200"/>
      <c r="K149" s="196"/>
      <c r="L149" s="196"/>
      <c r="M149" s="201"/>
      <c r="N149" s="202"/>
      <c r="O149" s="203"/>
      <c r="P149" s="203"/>
      <c r="Q149" s="203"/>
      <c r="R149" s="203"/>
      <c r="S149" s="203"/>
      <c r="T149" s="203"/>
      <c r="U149" s="203"/>
      <c r="V149" s="203"/>
      <c r="W149" s="203"/>
      <c r="X149" s="203"/>
      <c r="Y149" s="204"/>
      <c r="AT149" s="205" t="s">
        <v>152</v>
      </c>
      <c r="AU149" s="205" t="s">
        <v>149</v>
      </c>
      <c r="AV149" s="13" t="s">
        <v>82</v>
      </c>
      <c r="AW149" s="13" t="s">
        <v>5</v>
      </c>
      <c r="AX149" s="13" t="s">
        <v>74</v>
      </c>
      <c r="AY149" s="205" t="s">
        <v>139</v>
      </c>
    </row>
    <row r="150" spans="1:65" s="14" customFormat="1" ht="11.25">
      <c r="B150" s="206"/>
      <c r="C150" s="207"/>
      <c r="D150" s="197" t="s">
        <v>152</v>
      </c>
      <c r="E150" s="208" t="s">
        <v>20</v>
      </c>
      <c r="F150" s="209" t="s">
        <v>459</v>
      </c>
      <c r="G150" s="207"/>
      <c r="H150" s="210">
        <v>4.5</v>
      </c>
      <c r="I150" s="211"/>
      <c r="J150" s="211"/>
      <c r="K150" s="207"/>
      <c r="L150" s="207"/>
      <c r="M150" s="212"/>
      <c r="N150" s="213"/>
      <c r="O150" s="214"/>
      <c r="P150" s="214"/>
      <c r="Q150" s="214"/>
      <c r="R150" s="214"/>
      <c r="S150" s="214"/>
      <c r="T150" s="214"/>
      <c r="U150" s="214"/>
      <c r="V150" s="214"/>
      <c r="W150" s="214"/>
      <c r="X150" s="214"/>
      <c r="Y150" s="215"/>
      <c r="AT150" s="216" t="s">
        <v>152</v>
      </c>
      <c r="AU150" s="216" t="s">
        <v>149</v>
      </c>
      <c r="AV150" s="14" t="s">
        <v>84</v>
      </c>
      <c r="AW150" s="14" t="s">
        <v>5</v>
      </c>
      <c r="AX150" s="14" t="s">
        <v>74</v>
      </c>
      <c r="AY150" s="216" t="s">
        <v>139</v>
      </c>
    </row>
    <row r="151" spans="1:65" s="13" customFormat="1" ht="11.25">
      <c r="B151" s="195"/>
      <c r="C151" s="196"/>
      <c r="D151" s="197" t="s">
        <v>152</v>
      </c>
      <c r="E151" s="198" t="s">
        <v>20</v>
      </c>
      <c r="F151" s="199" t="s">
        <v>460</v>
      </c>
      <c r="G151" s="196"/>
      <c r="H151" s="198" t="s">
        <v>20</v>
      </c>
      <c r="I151" s="200"/>
      <c r="J151" s="200"/>
      <c r="K151" s="196"/>
      <c r="L151" s="196"/>
      <c r="M151" s="201"/>
      <c r="N151" s="202"/>
      <c r="O151" s="203"/>
      <c r="P151" s="203"/>
      <c r="Q151" s="203"/>
      <c r="R151" s="203"/>
      <c r="S151" s="203"/>
      <c r="T151" s="203"/>
      <c r="U151" s="203"/>
      <c r="V151" s="203"/>
      <c r="W151" s="203"/>
      <c r="X151" s="203"/>
      <c r="Y151" s="204"/>
      <c r="AT151" s="205" t="s">
        <v>152</v>
      </c>
      <c r="AU151" s="205" t="s">
        <v>149</v>
      </c>
      <c r="AV151" s="13" t="s">
        <v>82</v>
      </c>
      <c r="AW151" s="13" t="s">
        <v>5</v>
      </c>
      <c r="AX151" s="13" t="s">
        <v>74</v>
      </c>
      <c r="AY151" s="205" t="s">
        <v>139</v>
      </c>
    </row>
    <row r="152" spans="1:65" s="14" customFormat="1" ht="11.25">
      <c r="B152" s="206"/>
      <c r="C152" s="207"/>
      <c r="D152" s="197" t="s">
        <v>152</v>
      </c>
      <c r="E152" s="208" t="s">
        <v>20</v>
      </c>
      <c r="F152" s="209" t="s">
        <v>174</v>
      </c>
      <c r="G152" s="207"/>
      <c r="H152" s="210">
        <v>5</v>
      </c>
      <c r="I152" s="211"/>
      <c r="J152" s="211"/>
      <c r="K152" s="207"/>
      <c r="L152" s="207"/>
      <c r="M152" s="212"/>
      <c r="N152" s="213"/>
      <c r="O152" s="214"/>
      <c r="P152" s="214"/>
      <c r="Q152" s="214"/>
      <c r="R152" s="214"/>
      <c r="S152" s="214"/>
      <c r="T152" s="214"/>
      <c r="U152" s="214"/>
      <c r="V152" s="214"/>
      <c r="W152" s="214"/>
      <c r="X152" s="214"/>
      <c r="Y152" s="215"/>
      <c r="AT152" s="216" t="s">
        <v>152</v>
      </c>
      <c r="AU152" s="216" t="s">
        <v>149</v>
      </c>
      <c r="AV152" s="14" t="s">
        <v>84</v>
      </c>
      <c r="AW152" s="14" t="s">
        <v>5</v>
      </c>
      <c r="AX152" s="14" t="s">
        <v>74</v>
      </c>
      <c r="AY152" s="216" t="s">
        <v>139</v>
      </c>
    </row>
    <row r="153" spans="1:65" s="13" customFormat="1" ht="11.25">
      <c r="B153" s="195"/>
      <c r="C153" s="196"/>
      <c r="D153" s="197" t="s">
        <v>152</v>
      </c>
      <c r="E153" s="198" t="s">
        <v>20</v>
      </c>
      <c r="F153" s="199" t="s">
        <v>461</v>
      </c>
      <c r="G153" s="196"/>
      <c r="H153" s="198" t="s">
        <v>20</v>
      </c>
      <c r="I153" s="200"/>
      <c r="J153" s="200"/>
      <c r="K153" s="196"/>
      <c r="L153" s="196"/>
      <c r="M153" s="201"/>
      <c r="N153" s="202"/>
      <c r="O153" s="203"/>
      <c r="P153" s="203"/>
      <c r="Q153" s="203"/>
      <c r="R153" s="203"/>
      <c r="S153" s="203"/>
      <c r="T153" s="203"/>
      <c r="U153" s="203"/>
      <c r="V153" s="203"/>
      <c r="W153" s="203"/>
      <c r="X153" s="203"/>
      <c r="Y153" s="204"/>
      <c r="AT153" s="205" t="s">
        <v>152</v>
      </c>
      <c r="AU153" s="205" t="s">
        <v>149</v>
      </c>
      <c r="AV153" s="13" t="s">
        <v>82</v>
      </c>
      <c r="AW153" s="13" t="s">
        <v>5</v>
      </c>
      <c r="AX153" s="13" t="s">
        <v>74</v>
      </c>
      <c r="AY153" s="205" t="s">
        <v>139</v>
      </c>
    </row>
    <row r="154" spans="1:65" s="14" customFormat="1" ht="11.25">
      <c r="B154" s="206"/>
      <c r="C154" s="207"/>
      <c r="D154" s="197" t="s">
        <v>152</v>
      </c>
      <c r="E154" s="208" t="s">
        <v>20</v>
      </c>
      <c r="F154" s="209" t="s">
        <v>174</v>
      </c>
      <c r="G154" s="207"/>
      <c r="H154" s="210">
        <v>5</v>
      </c>
      <c r="I154" s="211"/>
      <c r="J154" s="211"/>
      <c r="K154" s="207"/>
      <c r="L154" s="207"/>
      <c r="M154" s="212"/>
      <c r="N154" s="213"/>
      <c r="O154" s="214"/>
      <c r="P154" s="214"/>
      <c r="Q154" s="214"/>
      <c r="R154" s="214"/>
      <c r="S154" s="214"/>
      <c r="T154" s="214"/>
      <c r="U154" s="214"/>
      <c r="V154" s="214"/>
      <c r="W154" s="214"/>
      <c r="X154" s="214"/>
      <c r="Y154" s="215"/>
      <c r="AT154" s="216" t="s">
        <v>152</v>
      </c>
      <c r="AU154" s="216" t="s">
        <v>149</v>
      </c>
      <c r="AV154" s="14" t="s">
        <v>84</v>
      </c>
      <c r="AW154" s="14" t="s">
        <v>5</v>
      </c>
      <c r="AX154" s="14" t="s">
        <v>74</v>
      </c>
      <c r="AY154" s="216" t="s">
        <v>139</v>
      </c>
    </row>
    <row r="155" spans="1:65" s="13" customFormat="1" ht="11.25">
      <c r="B155" s="195"/>
      <c r="C155" s="196"/>
      <c r="D155" s="197" t="s">
        <v>152</v>
      </c>
      <c r="E155" s="198" t="s">
        <v>20</v>
      </c>
      <c r="F155" s="199" t="s">
        <v>462</v>
      </c>
      <c r="G155" s="196"/>
      <c r="H155" s="198" t="s">
        <v>20</v>
      </c>
      <c r="I155" s="200"/>
      <c r="J155" s="200"/>
      <c r="K155" s="196"/>
      <c r="L155" s="196"/>
      <c r="M155" s="201"/>
      <c r="N155" s="202"/>
      <c r="O155" s="203"/>
      <c r="P155" s="203"/>
      <c r="Q155" s="203"/>
      <c r="R155" s="203"/>
      <c r="S155" s="203"/>
      <c r="T155" s="203"/>
      <c r="U155" s="203"/>
      <c r="V155" s="203"/>
      <c r="W155" s="203"/>
      <c r="X155" s="203"/>
      <c r="Y155" s="204"/>
      <c r="AT155" s="205" t="s">
        <v>152</v>
      </c>
      <c r="AU155" s="205" t="s">
        <v>149</v>
      </c>
      <c r="AV155" s="13" t="s">
        <v>82</v>
      </c>
      <c r="AW155" s="13" t="s">
        <v>5</v>
      </c>
      <c r="AX155" s="13" t="s">
        <v>74</v>
      </c>
      <c r="AY155" s="205" t="s">
        <v>139</v>
      </c>
    </row>
    <row r="156" spans="1:65" s="14" customFormat="1" ht="11.25">
      <c r="B156" s="206"/>
      <c r="C156" s="207"/>
      <c r="D156" s="197" t="s">
        <v>152</v>
      </c>
      <c r="E156" s="208" t="s">
        <v>20</v>
      </c>
      <c r="F156" s="209" t="s">
        <v>164</v>
      </c>
      <c r="G156" s="207"/>
      <c r="H156" s="210">
        <v>6</v>
      </c>
      <c r="I156" s="211"/>
      <c r="J156" s="211"/>
      <c r="K156" s="207"/>
      <c r="L156" s="207"/>
      <c r="M156" s="212"/>
      <c r="N156" s="213"/>
      <c r="O156" s="214"/>
      <c r="P156" s="214"/>
      <c r="Q156" s="214"/>
      <c r="R156" s="214"/>
      <c r="S156" s="214"/>
      <c r="T156" s="214"/>
      <c r="U156" s="214"/>
      <c r="V156" s="214"/>
      <c r="W156" s="214"/>
      <c r="X156" s="214"/>
      <c r="Y156" s="215"/>
      <c r="AT156" s="216" t="s">
        <v>152</v>
      </c>
      <c r="AU156" s="216" t="s">
        <v>149</v>
      </c>
      <c r="AV156" s="14" t="s">
        <v>84</v>
      </c>
      <c r="AW156" s="14" t="s">
        <v>5</v>
      </c>
      <c r="AX156" s="14" t="s">
        <v>74</v>
      </c>
      <c r="AY156" s="216" t="s">
        <v>139</v>
      </c>
    </row>
    <row r="157" spans="1:65" s="13" customFormat="1" ht="11.25">
      <c r="B157" s="195"/>
      <c r="C157" s="196"/>
      <c r="D157" s="197" t="s">
        <v>152</v>
      </c>
      <c r="E157" s="198" t="s">
        <v>20</v>
      </c>
      <c r="F157" s="199" t="s">
        <v>463</v>
      </c>
      <c r="G157" s="196"/>
      <c r="H157" s="198" t="s">
        <v>20</v>
      </c>
      <c r="I157" s="200"/>
      <c r="J157" s="200"/>
      <c r="K157" s="196"/>
      <c r="L157" s="196"/>
      <c r="M157" s="201"/>
      <c r="N157" s="202"/>
      <c r="O157" s="203"/>
      <c r="P157" s="203"/>
      <c r="Q157" s="203"/>
      <c r="R157" s="203"/>
      <c r="S157" s="203"/>
      <c r="T157" s="203"/>
      <c r="U157" s="203"/>
      <c r="V157" s="203"/>
      <c r="W157" s="203"/>
      <c r="X157" s="203"/>
      <c r="Y157" s="204"/>
      <c r="AT157" s="205" t="s">
        <v>152</v>
      </c>
      <c r="AU157" s="205" t="s">
        <v>149</v>
      </c>
      <c r="AV157" s="13" t="s">
        <v>82</v>
      </c>
      <c r="AW157" s="13" t="s">
        <v>5</v>
      </c>
      <c r="AX157" s="13" t="s">
        <v>74</v>
      </c>
      <c r="AY157" s="205" t="s">
        <v>139</v>
      </c>
    </row>
    <row r="158" spans="1:65" s="14" customFormat="1" ht="11.25">
      <c r="B158" s="206"/>
      <c r="C158" s="207"/>
      <c r="D158" s="197" t="s">
        <v>152</v>
      </c>
      <c r="E158" s="208" t="s">
        <v>20</v>
      </c>
      <c r="F158" s="209" t="s">
        <v>148</v>
      </c>
      <c r="G158" s="207"/>
      <c r="H158" s="210">
        <v>4</v>
      </c>
      <c r="I158" s="211"/>
      <c r="J158" s="211"/>
      <c r="K158" s="207"/>
      <c r="L158" s="207"/>
      <c r="M158" s="212"/>
      <c r="N158" s="213"/>
      <c r="O158" s="214"/>
      <c r="P158" s="214"/>
      <c r="Q158" s="214"/>
      <c r="R158" s="214"/>
      <c r="S158" s="214"/>
      <c r="T158" s="214"/>
      <c r="U158" s="214"/>
      <c r="V158" s="214"/>
      <c r="W158" s="214"/>
      <c r="X158" s="214"/>
      <c r="Y158" s="215"/>
      <c r="AT158" s="216" t="s">
        <v>152</v>
      </c>
      <c r="AU158" s="216" t="s">
        <v>149</v>
      </c>
      <c r="AV158" s="14" t="s">
        <v>84</v>
      </c>
      <c r="AW158" s="14" t="s">
        <v>5</v>
      </c>
      <c r="AX158" s="14" t="s">
        <v>74</v>
      </c>
      <c r="AY158" s="216" t="s">
        <v>139</v>
      </c>
    </row>
    <row r="159" spans="1:65" s="15" customFormat="1" ht="11.25">
      <c r="B159" s="217"/>
      <c r="C159" s="218"/>
      <c r="D159" s="197" t="s">
        <v>152</v>
      </c>
      <c r="E159" s="219" t="s">
        <v>20</v>
      </c>
      <c r="F159" s="220" t="s">
        <v>155</v>
      </c>
      <c r="G159" s="218"/>
      <c r="H159" s="221">
        <v>56</v>
      </c>
      <c r="I159" s="222"/>
      <c r="J159" s="222"/>
      <c r="K159" s="218"/>
      <c r="L159" s="218"/>
      <c r="M159" s="223"/>
      <c r="N159" s="224"/>
      <c r="O159" s="225"/>
      <c r="P159" s="225"/>
      <c r="Q159" s="225"/>
      <c r="R159" s="225"/>
      <c r="S159" s="225"/>
      <c r="T159" s="225"/>
      <c r="U159" s="225"/>
      <c r="V159" s="225"/>
      <c r="W159" s="225"/>
      <c r="X159" s="225"/>
      <c r="Y159" s="226"/>
      <c r="AT159" s="227" t="s">
        <v>152</v>
      </c>
      <c r="AU159" s="227" t="s">
        <v>149</v>
      </c>
      <c r="AV159" s="15" t="s">
        <v>148</v>
      </c>
      <c r="AW159" s="15" t="s">
        <v>5</v>
      </c>
      <c r="AX159" s="15" t="s">
        <v>82</v>
      </c>
      <c r="AY159" s="227" t="s">
        <v>139</v>
      </c>
    </row>
    <row r="160" spans="1:65" s="2" customFormat="1" ht="24.2" customHeight="1">
      <c r="A160" s="35"/>
      <c r="B160" s="36"/>
      <c r="C160" s="228" t="s">
        <v>170</v>
      </c>
      <c r="D160" s="228" t="s">
        <v>180</v>
      </c>
      <c r="E160" s="229" t="s">
        <v>464</v>
      </c>
      <c r="F160" s="230" t="s">
        <v>465</v>
      </c>
      <c r="G160" s="231" t="s">
        <v>258</v>
      </c>
      <c r="H160" s="232">
        <v>14</v>
      </c>
      <c r="I160" s="233"/>
      <c r="J160" s="234"/>
      <c r="K160" s="235">
        <f>ROUND(P160*H160,2)</f>
        <v>0</v>
      </c>
      <c r="L160" s="230" t="s">
        <v>147</v>
      </c>
      <c r="M160" s="236"/>
      <c r="N160" s="237" t="s">
        <v>20</v>
      </c>
      <c r="O160" s="184" t="s">
        <v>43</v>
      </c>
      <c r="P160" s="185">
        <f>I160+J160</f>
        <v>0</v>
      </c>
      <c r="Q160" s="185">
        <f>ROUND(I160*H160,2)</f>
        <v>0</v>
      </c>
      <c r="R160" s="185">
        <f>ROUND(J160*H160,2)</f>
        <v>0</v>
      </c>
      <c r="S160" s="65"/>
      <c r="T160" s="186">
        <f>S160*H160</f>
        <v>0</v>
      </c>
      <c r="U160" s="186">
        <v>6.5670000000000006E-2</v>
      </c>
      <c r="V160" s="186">
        <f>U160*H160</f>
        <v>0.91938000000000009</v>
      </c>
      <c r="W160" s="186">
        <v>0</v>
      </c>
      <c r="X160" s="186">
        <f>W160*H160</f>
        <v>0</v>
      </c>
      <c r="Y160" s="187" t="s">
        <v>20</v>
      </c>
      <c r="Z160" s="35"/>
      <c r="AA160" s="35"/>
      <c r="AB160" s="35"/>
      <c r="AC160" s="35"/>
      <c r="AD160" s="35"/>
      <c r="AE160" s="35"/>
      <c r="AR160" s="188" t="s">
        <v>170</v>
      </c>
      <c r="AT160" s="188" t="s">
        <v>180</v>
      </c>
      <c r="AU160" s="188" t="s">
        <v>149</v>
      </c>
      <c r="AY160" s="18" t="s">
        <v>139</v>
      </c>
      <c r="BE160" s="189">
        <f>IF(O160="základní",K160,0)</f>
        <v>0</v>
      </c>
      <c r="BF160" s="189">
        <f>IF(O160="snížená",K160,0)</f>
        <v>0</v>
      </c>
      <c r="BG160" s="189">
        <f>IF(O160="zákl. přenesená",K160,0)</f>
        <v>0</v>
      </c>
      <c r="BH160" s="189">
        <f>IF(O160="sníž. přenesená",K160,0)</f>
        <v>0</v>
      </c>
      <c r="BI160" s="189">
        <f>IF(O160="nulová",K160,0)</f>
        <v>0</v>
      </c>
      <c r="BJ160" s="18" t="s">
        <v>82</v>
      </c>
      <c r="BK160" s="189">
        <f>ROUND(P160*H160,2)</f>
        <v>0</v>
      </c>
      <c r="BL160" s="18" t="s">
        <v>148</v>
      </c>
      <c r="BM160" s="188" t="s">
        <v>466</v>
      </c>
    </row>
    <row r="161" spans="1:65" s="13" customFormat="1" ht="11.25">
      <c r="B161" s="195"/>
      <c r="C161" s="196"/>
      <c r="D161" s="197" t="s">
        <v>152</v>
      </c>
      <c r="E161" s="198" t="s">
        <v>20</v>
      </c>
      <c r="F161" s="199" t="s">
        <v>456</v>
      </c>
      <c r="G161" s="196"/>
      <c r="H161" s="198" t="s">
        <v>20</v>
      </c>
      <c r="I161" s="200"/>
      <c r="J161" s="200"/>
      <c r="K161" s="196"/>
      <c r="L161" s="196"/>
      <c r="M161" s="201"/>
      <c r="N161" s="202"/>
      <c r="O161" s="203"/>
      <c r="P161" s="203"/>
      <c r="Q161" s="203"/>
      <c r="R161" s="203"/>
      <c r="S161" s="203"/>
      <c r="T161" s="203"/>
      <c r="U161" s="203"/>
      <c r="V161" s="203"/>
      <c r="W161" s="203"/>
      <c r="X161" s="203"/>
      <c r="Y161" s="204"/>
      <c r="AT161" s="205" t="s">
        <v>152</v>
      </c>
      <c r="AU161" s="205" t="s">
        <v>149</v>
      </c>
      <c r="AV161" s="13" t="s">
        <v>82</v>
      </c>
      <c r="AW161" s="13" t="s">
        <v>5</v>
      </c>
      <c r="AX161" s="13" t="s">
        <v>74</v>
      </c>
      <c r="AY161" s="205" t="s">
        <v>139</v>
      </c>
    </row>
    <row r="162" spans="1:65" s="14" customFormat="1" ht="11.25">
      <c r="B162" s="206"/>
      <c r="C162" s="207"/>
      <c r="D162" s="197" t="s">
        <v>152</v>
      </c>
      <c r="E162" s="208" t="s">
        <v>20</v>
      </c>
      <c r="F162" s="209" t="s">
        <v>467</v>
      </c>
      <c r="G162" s="207"/>
      <c r="H162" s="210">
        <v>2</v>
      </c>
      <c r="I162" s="211"/>
      <c r="J162" s="211"/>
      <c r="K162" s="207"/>
      <c r="L162" s="207"/>
      <c r="M162" s="212"/>
      <c r="N162" s="213"/>
      <c r="O162" s="214"/>
      <c r="P162" s="214"/>
      <c r="Q162" s="214"/>
      <c r="R162" s="214"/>
      <c r="S162" s="214"/>
      <c r="T162" s="214"/>
      <c r="U162" s="214"/>
      <c r="V162" s="214"/>
      <c r="W162" s="214"/>
      <c r="X162" s="214"/>
      <c r="Y162" s="215"/>
      <c r="AT162" s="216" t="s">
        <v>152</v>
      </c>
      <c r="AU162" s="216" t="s">
        <v>149</v>
      </c>
      <c r="AV162" s="14" t="s">
        <v>84</v>
      </c>
      <c r="AW162" s="14" t="s">
        <v>5</v>
      </c>
      <c r="AX162" s="14" t="s">
        <v>74</v>
      </c>
      <c r="AY162" s="216" t="s">
        <v>139</v>
      </c>
    </row>
    <row r="163" spans="1:65" s="13" customFormat="1" ht="11.25">
      <c r="B163" s="195"/>
      <c r="C163" s="196"/>
      <c r="D163" s="197" t="s">
        <v>152</v>
      </c>
      <c r="E163" s="198" t="s">
        <v>20</v>
      </c>
      <c r="F163" s="199" t="s">
        <v>449</v>
      </c>
      <c r="G163" s="196"/>
      <c r="H163" s="198" t="s">
        <v>20</v>
      </c>
      <c r="I163" s="200"/>
      <c r="J163" s="200"/>
      <c r="K163" s="196"/>
      <c r="L163" s="196"/>
      <c r="M163" s="201"/>
      <c r="N163" s="202"/>
      <c r="O163" s="203"/>
      <c r="P163" s="203"/>
      <c r="Q163" s="203"/>
      <c r="R163" s="203"/>
      <c r="S163" s="203"/>
      <c r="T163" s="203"/>
      <c r="U163" s="203"/>
      <c r="V163" s="203"/>
      <c r="W163" s="203"/>
      <c r="X163" s="203"/>
      <c r="Y163" s="204"/>
      <c r="AT163" s="205" t="s">
        <v>152</v>
      </c>
      <c r="AU163" s="205" t="s">
        <v>149</v>
      </c>
      <c r="AV163" s="13" t="s">
        <v>82</v>
      </c>
      <c r="AW163" s="13" t="s">
        <v>5</v>
      </c>
      <c r="AX163" s="13" t="s">
        <v>74</v>
      </c>
      <c r="AY163" s="205" t="s">
        <v>139</v>
      </c>
    </row>
    <row r="164" spans="1:65" s="14" customFormat="1" ht="11.25">
      <c r="B164" s="206"/>
      <c r="C164" s="207"/>
      <c r="D164" s="197" t="s">
        <v>152</v>
      </c>
      <c r="E164" s="208" t="s">
        <v>20</v>
      </c>
      <c r="F164" s="209" t="s">
        <v>467</v>
      </c>
      <c r="G164" s="207"/>
      <c r="H164" s="210">
        <v>2</v>
      </c>
      <c r="I164" s="211"/>
      <c r="J164" s="211"/>
      <c r="K164" s="207"/>
      <c r="L164" s="207"/>
      <c r="M164" s="212"/>
      <c r="N164" s="213"/>
      <c r="O164" s="214"/>
      <c r="P164" s="214"/>
      <c r="Q164" s="214"/>
      <c r="R164" s="214"/>
      <c r="S164" s="214"/>
      <c r="T164" s="214"/>
      <c r="U164" s="214"/>
      <c r="V164" s="214"/>
      <c r="W164" s="214"/>
      <c r="X164" s="214"/>
      <c r="Y164" s="215"/>
      <c r="AT164" s="216" t="s">
        <v>152</v>
      </c>
      <c r="AU164" s="216" t="s">
        <v>149</v>
      </c>
      <c r="AV164" s="14" t="s">
        <v>84</v>
      </c>
      <c r="AW164" s="14" t="s">
        <v>5</v>
      </c>
      <c r="AX164" s="14" t="s">
        <v>74</v>
      </c>
      <c r="AY164" s="216" t="s">
        <v>139</v>
      </c>
    </row>
    <row r="165" spans="1:65" s="13" customFormat="1" ht="11.25">
      <c r="B165" s="195"/>
      <c r="C165" s="196"/>
      <c r="D165" s="197" t="s">
        <v>152</v>
      </c>
      <c r="E165" s="198" t="s">
        <v>20</v>
      </c>
      <c r="F165" s="199" t="s">
        <v>458</v>
      </c>
      <c r="G165" s="196"/>
      <c r="H165" s="198" t="s">
        <v>20</v>
      </c>
      <c r="I165" s="200"/>
      <c r="J165" s="200"/>
      <c r="K165" s="196"/>
      <c r="L165" s="196"/>
      <c r="M165" s="201"/>
      <c r="N165" s="202"/>
      <c r="O165" s="203"/>
      <c r="P165" s="203"/>
      <c r="Q165" s="203"/>
      <c r="R165" s="203"/>
      <c r="S165" s="203"/>
      <c r="T165" s="203"/>
      <c r="U165" s="203"/>
      <c r="V165" s="203"/>
      <c r="W165" s="203"/>
      <c r="X165" s="203"/>
      <c r="Y165" s="204"/>
      <c r="AT165" s="205" t="s">
        <v>152</v>
      </c>
      <c r="AU165" s="205" t="s">
        <v>149</v>
      </c>
      <c r="AV165" s="13" t="s">
        <v>82</v>
      </c>
      <c r="AW165" s="13" t="s">
        <v>5</v>
      </c>
      <c r="AX165" s="13" t="s">
        <v>74</v>
      </c>
      <c r="AY165" s="205" t="s">
        <v>139</v>
      </c>
    </row>
    <row r="166" spans="1:65" s="14" customFormat="1" ht="11.25">
      <c r="B166" s="206"/>
      <c r="C166" s="207"/>
      <c r="D166" s="197" t="s">
        <v>152</v>
      </c>
      <c r="E166" s="208" t="s">
        <v>20</v>
      </c>
      <c r="F166" s="209" t="s">
        <v>467</v>
      </c>
      <c r="G166" s="207"/>
      <c r="H166" s="210">
        <v>2</v>
      </c>
      <c r="I166" s="211"/>
      <c r="J166" s="211"/>
      <c r="K166" s="207"/>
      <c r="L166" s="207"/>
      <c r="M166" s="212"/>
      <c r="N166" s="213"/>
      <c r="O166" s="214"/>
      <c r="P166" s="214"/>
      <c r="Q166" s="214"/>
      <c r="R166" s="214"/>
      <c r="S166" s="214"/>
      <c r="T166" s="214"/>
      <c r="U166" s="214"/>
      <c r="V166" s="214"/>
      <c r="W166" s="214"/>
      <c r="X166" s="214"/>
      <c r="Y166" s="215"/>
      <c r="AT166" s="216" t="s">
        <v>152</v>
      </c>
      <c r="AU166" s="216" t="s">
        <v>149</v>
      </c>
      <c r="AV166" s="14" t="s">
        <v>84</v>
      </c>
      <c r="AW166" s="14" t="s">
        <v>5</v>
      </c>
      <c r="AX166" s="14" t="s">
        <v>74</v>
      </c>
      <c r="AY166" s="216" t="s">
        <v>139</v>
      </c>
    </row>
    <row r="167" spans="1:65" s="13" customFormat="1" ht="11.25">
      <c r="B167" s="195"/>
      <c r="C167" s="196"/>
      <c r="D167" s="197" t="s">
        <v>152</v>
      </c>
      <c r="E167" s="198" t="s">
        <v>20</v>
      </c>
      <c r="F167" s="199" t="s">
        <v>460</v>
      </c>
      <c r="G167" s="196"/>
      <c r="H167" s="198" t="s">
        <v>20</v>
      </c>
      <c r="I167" s="200"/>
      <c r="J167" s="200"/>
      <c r="K167" s="196"/>
      <c r="L167" s="196"/>
      <c r="M167" s="201"/>
      <c r="N167" s="202"/>
      <c r="O167" s="203"/>
      <c r="P167" s="203"/>
      <c r="Q167" s="203"/>
      <c r="R167" s="203"/>
      <c r="S167" s="203"/>
      <c r="T167" s="203"/>
      <c r="U167" s="203"/>
      <c r="V167" s="203"/>
      <c r="W167" s="203"/>
      <c r="X167" s="203"/>
      <c r="Y167" s="204"/>
      <c r="AT167" s="205" t="s">
        <v>152</v>
      </c>
      <c r="AU167" s="205" t="s">
        <v>149</v>
      </c>
      <c r="AV167" s="13" t="s">
        <v>82</v>
      </c>
      <c r="AW167" s="13" t="s">
        <v>5</v>
      </c>
      <c r="AX167" s="13" t="s">
        <v>74</v>
      </c>
      <c r="AY167" s="205" t="s">
        <v>139</v>
      </c>
    </row>
    <row r="168" spans="1:65" s="14" customFormat="1" ht="11.25">
      <c r="B168" s="206"/>
      <c r="C168" s="207"/>
      <c r="D168" s="197" t="s">
        <v>152</v>
      </c>
      <c r="E168" s="208" t="s">
        <v>20</v>
      </c>
      <c r="F168" s="209" t="s">
        <v>467</v>
      </c>
      <c r="G168" s="207"/>
      <c r="H168" s="210">
        <v>2</v>
      </c>
      <c r="I168" s="211"/>
      <c r="J168" s="211"/>
      <c r="K168" s="207"/>
      <c r="L168" s="207"/>
      <c r="M168" s="212"/>
      <c r="N168" s="213"/>
      <c r="O168" s="214"/>
      <c r="P168" s="214"/>
      <c r="Q168" s="214"/>
      <c r="R168" s="214"/>
      <c r="S168" s="214"/>
      <c r="T168" s="214"/>
      <c r="U168" s="214"/>
      <c r="V168" s="214"/>
      <c r="W168" s="214"/>
      <c r="X168" s="214"/>
      <c r="Y168" s="215"/>
      <c r="AT168" s="216" t="s">
        <v>152</v>
      </c>
      <c r="AU168" s="216" t="s">
        <v>149</v>
      </c>
      <c r="AV168" s="14" t="s">
        <v>84</v>
      </c>
      <c r="AW168" s="14" t="s">
        <v>5</v>
      </c>
      <c r="AX168" s="14" t="s">
        <v>74</v>
      </c>
      <c r="AY168" s="216" t="s">
        <v>139</v>
      </c>
    </row>
    <row r="169" spans="1:65" s="13" customFormat="1" ht="11.25">
      <c r="B169" s="195"/>
      <c r="C169" s="196"/>
      <c r="D169" s="197" t="s">
        <v>152</v>
      </c>
      <c r="E169" s="198" t="s">
        <v>20</v>
      </c>
      <c r="F169" s="199" t="s">
        <v>461</v>
      </c>
      <c r="G169" s="196"/>
      <c r="H169" s="198" t="s">
        <v>20</v>
      </c>
      <c r="I169" s="200"/>
      <c r="J169" s="200"/>
      <c r="K169" s="196"/>
      <c r="L169" s="196"/>
      <c r="M169" s="201"/>
      <c r="N169" s="202"/>
      <c r="O169" s="203"/>
      <c r="P169" s="203"/>
      <c r="Q169" s="203"/>
      <c r="R169" s="203"/>
      <c r="S169" s="203"/>
      <c r="T169" s="203"/>
      <c r="U169" s="203"/>
      <c r="V169" s="203"/>
      <c r="W169" s="203"/>
      <c r="X169" s="203"/>
      <c r="Y169" s="204"/>
      <c r="AT169" s="205" t="s">
        <v>152</v>
      </c>
      <c r="AU169" s="205" t="s">
        <v>149</v>
      </c>
      <c r="AV169" s="13" t="s">
        <v>82</v>
      </c>
      <c r="AW169" s="13" t="s">
        <v>5</v>
      </c>
      <c r="AX169" s="13" t="s">
        <v>74</v>
      </c>
      <c r="AY169" s="205" t="s">
        <v>139</v>
      </c>
    </row>
    <row r="170" spans="1:65" s="14" customFormat="1" ht="11.25">
      <c r="B170" s="206"/>
      <c r="C170" s="207"/>
      <c r="D170" s="197" t="s">
        <v>152</v>
      </c>
      <c r="E170" s="208" t="s">
        <v>20</v>
      </c>
      <c r="F170" s="209" t="s">
        <v>467</v>
      </c>
      <c r="G170" s="207"/>
      <c r="H170" s="210">
        <v>2</v>
      </c>
      <c r="I170" s="211"/>
      <c r="J170" s="211"/>
      <c r="K170" s="207"/>
      <c r="L170" s="207"/>
      <c r="M170" s="212"/>
      <c r="N170" s="213"/>
      <c r="O170" s="214"/>
      <c r="P170" s="214"/>
      <c r="Q170" s="214"/>
      <c r="R170" s="214"/>
      <c r="S170" s="214"/>
      <c r="T170" s="214"/>
      <c r="U170" s="214"/>
      <c r="V170" s="214"/>
      <c r="W170" s="214"/>
      <c r="X170" s="214"/>
      <c r="Y170" s="215"/>
      <c r="AT170" s="216" t="s">
        <v>152</v>
      </c>
      <c r="AU170" s="216" t="s">
        <v>149</v>
      </c>
      <c r="AV170" s="14" t="s">
        <v>84</v>
      </c>
      <c r="AW170" s="14" t="s">
        <v>5</v>
      </c>
      <c r="AX170" s="14" t="s">
        <v>74</v>
      </c>
      <c r="AY170" s="216" t="s">
        <v>139</v>
      </c>
    </row>
    <row r="171" spans="1:65" s="13" customFormat="1" ht="11.25">
      <c r="B171" s="195"/>
      <c r="C171" s="196"/>
      <c r="D171" s="197" t="s">
        <v>152</v>
      </c>
      <c r="E171" s="198" t="s">
        <v>20</v>
      </c>
      <c r="F171" s="199" t="s">
        <v>462</v>
      </c>
      <c r="G171" s="196"/>
      <c r="H171" s="198" t="s">
        <v>20</v>
      </c>
      <c r="I171" s="200"/>
      <c r="J171" s="200"/>
      <c r="K171" s="196"/>
      <c r="L171" s="196"/>
      <c r="M171" s="201"/>
      <c r="N171" s="202"/>
      <c r="O171" s="203"/>
      <c r="P171" s="203"/>
      <c r="Q171" s="203"/>
      <c r="R171" s="203"/>
      <c r="S171" s="203"/>
      <c r="T171" s="203"/>
      <c r="U171" s="203"/>
      <c r="V171" s="203"/>
      <c r="W171" s="203"/>
      <c r="X171" s="203"/>
      <c r="Y171" s="204"/>
      <c r="AT171" s="205" t="s">
        <v>152</v>
      </c>
      <c r="AU171" s="205" t="s">
        <v>149</v>
      </c>
      <c r="AV171" s="13" t="s">
        <v>82</v>
      </c>
      <c r="AW171" s="13" t="s">
        <v>5</v>
      </c>
      <c r="AX171" s="13" t="s">
        <v>74</v>
      </c>
      <c r="AY171" s="205" t="s">
        <v>139</v>
      </c>
    </row>
    <row r="172" spans="1:65" s="14" customFormat="1" ht="11.25">
      <c r="B172" s="206"/>
      <c r="C172" s="207"/>
      <c r="D172" s="197" t="s">
        <v>152</v>
      </c>
      <c r="E172" s="208" t="s">
        <v>20</v>
      </c>
      <c r="F172" s="209" t="s">
        <v>467</v>
      </c>
      <c r="G172" s="207"/>
      <c r="H172" s="210">
        <v>2</v>
      </c>
      <c r="I172" s="211"/>
      <c r="J172" s="211"/>
      <c r="K172" s="207"/>
      <c r="L172" s="207"/>
      <c r="M172" s="212"/>
      <c r="N172" s="213"/>
      <c r="O172" s="214"/>
      <c r="P172" s="214"/>
      <c r="Q172" s="214"/>
      <c r="R172" s="214"/>
      <c r="S172" s="214"/>
      <c r="T172" s="214"/>
      <c r="U172" s="214"/>
      <c r="V172" s="214"/>
      <c r="W172" s="214"/>
      <c r="X172" s="214"/>
      <c r="Y172" s="215"/>
      <c r="AT172" s="216" t="s">
        <v>152</v>
      </c>
      <c r="AU172" s="216" t="s">
        <v>149</v>
      </c>
      <c r="AV172" s="14" t="s">
        <v>84</v>
      </c>
      <c r="AW172" s="14" t="s">
        <v>5</v>
      </c>
      <c r="AX172" s="14" t="s">
        <v>74</v>
      </c>
      <c r="AY172" s="216" t="s">
        <v>139</v>
      </c>
    </row>
    <row r="173" spans="1:65" s="13" customFormat="1" ht="11.25">
      <c r="B173" s="195"/>
      <c r="C173" s="196"/>
      <c r="D173" s="197" t="s">
        <v>152</v>
      </c>
      <c r="E173" s="198" t="s">
        <v>20</v>
      </c>
      <c r="F173" s="199" t="s">
        <v>463</v>
      </c>
      <c r="G173" s="196"/>
      <c r="H173" s="198" t="s">
        <v>20</v>
      </c>
      <c r="I173" s="200"/>
      <c r="J173" s="200"/>
      <c r="K173" s="196"/>
      <c r="L173" s="196"/>
      <c r="M173" s="201"/>
      <c r="N173" s="202"/>
      <c r="O173" s="203"/>
      <c r="P173" s="203"/>
      <c r="Q173" s="203"/>
      <c r="R173" s="203"/>
      <c r="S173" s="203"/>
      <c r="T173" s="203"/>
      <c r="U173" s="203"/>
      <c r="V173" s="203"/>
      <c r="W173" s="203"/>
      <c r="X173" s="203"/>
      <c r="Y173" s="204"/>
      <c r="AT173" s="205" t="s">
        <v>152</v>
      </c>
      <c r="AU173" s="205" t="s">
        <v>149</v>
      </c>
      <c r="AV173" s="13" t="s">
        <v>82</v>
      </c>
      <c r="AW173" s="13" t="s">
        <v>5</v>
      </c>
      <c r="AX173" s="13" t="s">
        <v>74</v>
      </c>
      <c r="AY173" s="205" t="s">
        <v>139</v>
      </c>
    </row>
    <row r="174" spans="1:65" s="14" customFormat="1" ht="11.25">
      <c r="B174" s="206"/>
      <c r="C174" s="207"/>
      <c r="D174" s="197" t="s">
        <v>152</v>
      </c>
      <c r="E174" s="208" t="s">
        <v>20</v>
      </c>
      <c r="F174" s="209" t="s">
        <v>467</v>
      </c>
      <c r="G174" s="207"/>
      <c r="H174" s="210">
        <v>2</v>
      </c>
      <c r="I174" s="211"/>
      <c r="J174" s="211"/>
      <c r="K174" s="207"/>
      <c r="L174" s="207"/>
      <c r="M174" s="212"/>
      <c r="N174" s="213"/>
      <c r="O174" s="214"/>
      <c r="P174" s="214"/>
      <c r="Q174" s="214"/>
      <c r="R174" s="214"/>
      <c r="S174" s="214"/>
      <c r="T174" s="214"/>
      <c r="U174" s="214"/>
      <c r="V174" s="214"/>
      <c r="W174" s="214"/>
      <c r="X174" s="214"/>
      <c r="Y174" s="215"/>
      <c r="AT174" s="216" t="s">
        <v>152</v>
      </c>
      <c r="AU174" s="216" t="s">
        <v>149</v>
      </c>
      <c r="AV174" s="14" t="s">
        <v>84</v>
      </c>
      <c r="AW174" s="14" t="s">
        <v>5</v>
      </c>
      <c r="AX174" s="14" t="s">
        <v>74</v>
      </c>
      <c r="AY174" s="216" t="s">
        <v>139</v>
      </c>
    </row>
    <row r="175" spans="1:65" s="15" customFormat="1" ht="11.25">
      <c r="B175" s="217"/>
      <c r="C175" s="218"/>
      <c r="D175" s="197" t="s">
        <v>152</v>
      </c>
      <c r="E175" s="219" t="s">
        <v>20</v>
      </c>
      <c r="F175" s="220" t="s">
        <v>155</v>
      </c>
      <c r="G175" s="218"/>
      <c r="H175" s="221">
        <v>14</v>
      </c>
      <c r="I175" s="222"/>
      <c r="J175" s="222"/>
      <c r="K175" s="218"/>
      <c r="L175" s="218"/>
      <c r="M175" s="223"/>
      <c r="N175" s="224"/>
      <c r="O175" s="225"/>
      <c r="P175" s="225"/>
      <c r="Q175" s="225"/>
      <c r="R175" s="225"/>
      <c r="S175" s="225"/>
      <c r="T175" s="225"/>
      <c r="U175" s="225"/>
      <c r="V175" s="225"/>
      <c r="W175" s="225"/>
      <c r="X175" s="225"/>
      <c r="Y175" s="226"/>
      <c r="AT175" s="227" t="s">
        <v>152</v>
      </c>
      <c r="AU175" s="227" t="s">
        <v>149</v>
      </c>
      <c r="AV175" s="15" t="s">
        <v>148</v>
      </c>
      <c r="AW175" s="15" t="s">
        <v>5</v>
      </c>
      <c r="AX175" s="15" t="s">
        <v>82</v>
      </c>
      <c r="AY175" s="227" t="s">
        <v>139</v>
      </c>
    </row>
    <row r="176" spans="1:65" s="2" customFormat="1" ht="24.2" customHeight="1">
      <c r="A176" s="35"/>
      <c r="B176" s="36"/>
      <c r="C176" s="228" t="s">
        <v>195</v>
      </c>
      <c r="D176" s="228" t="s">
        <v>180</v>
      </c>
      <c r="E176" s="229" t="s">
        <v>468</v>
      </c>
      <c r="F176" s="230" t="s">
        <v>469</v>
      </c>
      <c r="G176" s="231" t="s">
        <v>258</v>
      </c>
      <c r="H176" s="232">
        <v>20</v>
      </c>
      <c r="I176" s="233"/>
      <c r="J176" s="234"/>
      <c r="K176" s="235">
        <f>ROUND(P176*H176,2)</f>
        <v>0</v>
      </c>
      <c r="L176" s="230" t="s">
        <v>147</v>
      </c>
      <c r="M176" s="236"/>
      <c r="N176" s="237" t="s">
        <v>20</v>
      </c>
      <c r="O176" s="184" t="s">
        <v>43</v>
      </c>
      <c r="P176" s="185">
        <f>I176+J176</f>
        <v>0</v>
      </c>
      <c r="Q176" s="185">
        <f>ROUND(I176*H176,2)</f>
        <v>0</v>
      </c>
      <c r="R176" s="185">
        <f>ROUND(J176*H176,2)</f>
        <v>0</v>
      </c>
      <c r="S176" s="65"/>
      <c r="T176" s="186">
        <f>S176*H176</f>
        <v>0</v>
      </c>
      <c r="U176" s="186">
        <v>4.4999999999999998E-2</v>
      </c>
      <c r="V176" s="186">
        <f>U176*H176</f>
        <v>0.89999999999999991</v>
      </c>
      <c r="W176" s="186">
        <v>0</v>
      </c>
      <c r="X176" s="186">
        <f>W176*H176</f>
        <v>0</v>
      </c>
      <c r="Y176" s="187" t="s">
        <v>20</v>
      </c>
      <c r="Z176" s="35"/>
      <c r="AA176" s="35"/>
      <c r="AB176" s="35"/>
      <c r="AC176" s="35"/>
      <c r="AD176" s="35"/>
      <c r="AE176" s="35"/>
      <c r="AR176" s="188" t="s">
        <v>170</v>
      </c>
      <c r="AT176" s="188" t="s">
        <v>180</v>
      </c>
      <c r="AU176" s="188" t="s">
        <v>149</v>
      </c>
      <c r="AY176" s="18" t="s">
        <v>139</v>
      </c>
      <c r="BE176" s="189">
        <f>IF(O176="základní",K176,0)</f>
        <v>0</v>
      </c>
      <c r="BF176" s="189">
        <f>IF(O176="snížená",K176,0)</f>
        <v>0</v>
      </c>
      <c r="BG176" s="189">
        <f>IF(O176="zákl. přenesená",K176,0)</f>
        <v>0</v>
      </c>
      <c r="BH176" s="189">
        <f>IF(O176="sníž. přenesená",K176,0)</f>
        <v>0</v>
      </c>
      <c r="BI176" s="189">
        <f>IF(O176="nulová",K176,0)</f>
        <v>0</v>
      </c>
      <c r="BJ176" s="18" t="s">
        <v>82</v>
      </c>
      <c r="BK176" s="189">
        <f>ROUND(P176*H176,2)</f>
        <v>0</v>
      </c>
      <c r="BL176" s="18" t="s">
        <v>148</v>
      </c>
      <c r="BM176" s="188" t="s">
        <v>470</v>
      </c>
    </row>
    <row r="177" spans="1:65" s="13" customFormat="1" ht="11.25">
      <c r="B177" s="195"/>
      <c r="C177" s="196"/>
      <c r="D177" s="197" t="s">
        <v>152</v>
      </c>
      <c r="E177" s="198" t="s">
        <v>20</v>
      </c>
      <c r="F177" s="199" t="s">
        <v>449</v>
      </c>
      <c r="G177" s="196"/>
      <c r="H177" s="198" t="s">
        <v>20</v>
      </c>
      <c r="I177" s="200"/>
      <c r="J177" s="200"/>
      <c r="K177" s="196"/>
      <c r="L177" s="196"/>
      <c r="M177" s="201"/>
      <c r="N177" s="202"/>
      <c r="O177" s="203"/>
      <c r="P177" s="203"/>
      <c r="Q177" s="203"/>
      <c r="R177" s="203"/>
      <c r="S177" s="203"/>
      <c r="T177" s="203"/>
      <c r="U177" s="203"/>
      <c r="V177" s="203"/>
      <c r="W177" s="203"/>
      <c r="X177" s="203"/>
      <c r="Y177" s="204"/>
      <c r="AT177" s="205" t="s">
        <v>152</v>
      </c>
      <c r="AU177" s="205" t="s">
        <v>149</v>
      </c>
      <c r="AV177" s="13" t="s">
        <v>82</v>
      </c>
      <c r="AW177" s="13" t="s">
        <v>5</v>
      </c>
      <c r="AX177" s="13" t="s">
        <v>74</v>
      </c>
      <c r="AY177" s="205" t="s">
        <v>139</v>
      </c>
    </row>
    <row r="178" spans="1:65" s="14" customFormat="1" ht="11.25">
      <c r="B178" s="206"/>
      <c r="C178" s="207"/>
      <c r="D178" s="197" t="s">
        <v>152</v>
      </c>
      <c r="E178" s="208" t="s">
        <v>20</v>
      </c>
      <c r="F178" s="209" t="s">
        <v>471</v>
      </c>
      <c r="G178" s="207"/>
      <c r="H178" s="210">
        <v>12</v>
      </c>
      <c r="I178" s="211"/>
      <c r="J178" s="211"/>
      <c r="K178" s="207"/>
      <c r="L178" s="207"/>
      <c r="M178" s="212"/>
      <c r="N178" s="213"/>
      <c r="O178" s="214"/>
      <c r="P178" s="214"/>
      <c r="Q178" s="214"/>
      <c r="R178" s="214"/>
      <c r="S178" s="214"/>
      <c r="T178" s="214"/>
      <c r="U178" s="214"/>
      <c r="V178" s="214"/>
      <c r="W178" s="214"/>
      <c r="X178" s="214"/>
      <c r="Y178" s="215"/>
      <c r="AT178" s="216" t="s">
        <v>152</v>
      </c>
      <c r="AU178" s="216" t="s">
        <v>149</v>
      </c>
      <c r="AV178" s="14" t="s">
        <v>84</v>
      </c>
      <c r="AW178" s="14" t="s">
        <v>5</v>
      </c>
      <c r="AX178" s="14" t="s">
        <v>74</v>
      </c>
      <c r="AY178" s="216" t="s">
        <v>139</v>
      </c>
    </row>
    <row r="179" spans="1:65" s="13" customFormat="1" ht="11.25">
      <c r="B179" s="195"/>
      <c r="C179" s="196"/>
      <c r="D179" s="197" t="s">
        <v>152</v>
      </c>
      <c r="E179" s="198" t="s">
        <v>20</v>
      </c>
      <c r="F179" s="199" t="s">
        <v>472</v>
      </c>
      <c r="G179" s="196"/>
      <c r="H179" s="198" t="s">
        <v>20</v>
      </c>
      <c r="I179" s="200"/>
      <c r="J179" s="200"/>
      <c r="K179" s="196"/>
      <c r="L179" s="196"/>
      <c r="M179" s="201"/>
      <c r="N179" s="202"/>
      <c r="O179" s="203"/>
      <c r="P179" s="203"/>
      <c r="Q179" s="203"/>
      <c r="R179" s="203"/>
      <c r="S179" s="203"/>
      <c r="T179" s="203"/>
      <c r="U179" s="203"/>
      <c r="V179" s="203"/>
      <c r="W179" s="203"/>
      <c r="X179" s="203"/>
      <c r="Y179" s="204"/>
      <c r="AT179" s="205" t="s">
        <v>152</v>
      </c>
      <c r="AU179" s="205" t="s">
        <v>149</v>
      </c>
      <c r="AV179" s="13" t="s">
        <v>82</v>
      </c>
      <c r="AW179" s="13" t="s">
        <v>5</v>
      </c>
      <c r="AX179" s="13" t="s">
        <v>74</v>
      </c>
      <c r="AY179" s="205" t="s">
        <v>139</v>
      </c>
    </row>
    <row r="180" spans="1:65" s="14" customFormat="1" ht="11.25">
      <c r="B180" s="206"/>
      <c r="C180" s="207"/>
      <c r="D180" s="197" t="s">
        <v>152</v>
      </c>
      <c r="E180" s="208" t="s">
        <v>20</v>
      </c>
      <c r="F180" s="209" t="s">
        <v>473</v>
      </c>
      <c r="G180" s="207"/>
      <c r="H180" s="210">
        <v>8</v>
      </c>
      <c r="I180" s="211"/>
      <c r="J180" s="211"/>
      <c r="K180" s="207"/>
      <c r="L180" s="207"/>
      <c r="M180" s="212"/>
      <c r="N180" s="213"/>
      <c r="O180" s="214"/>
      <c r="P180" s="214"/>
      <c r="Q180" s="214"/>
      <c r="R180" s="214"/>
      <c r="S180" s="214"/>
      <c r="T180" s="214"/>
      <c r="U180" s="214"/>
      <c r="V180" s="214"/>
      <c r="W180" s="214"/>
      <c r="X180" s="214"/>
      <c r="Y180" s="215"/>
      <c r="AT180" s="216" t="s">
        <v>152</v>
      </c>
      <c r="AU180" s="216" t="s">
        <v>149</v>
      </c>
      <c r="AV180" s="14" t="s">
        <v>84</v>
      </c>
      <c r="AW180" s="14" t="s">
        <v>5</v>
      </c>
      <c r="AX180" s="14" t="s">
        <v>74</v>
      </c>
      <c r="AY180" s="216" t="s">
        <v>139</v>
      </c>
    </row>
    <row r="181" spans="1:65" s="15" customFormat="1" ht="11.25">
      <c r="B181" s="217"/>
      <c r="C181" s="218"/>
      <c r="D181" s="197" t="s">
        <v>152</v>
      </c>
      <c r="E181" s="219" t="s">
        <v>20</v>
      </c>
      <c r="F181" s="220" t="s">
        <v>155</v>
      </c>
      <c r="G181" s="218"/>
      <c r="H181" s="221">
        <v>20</v>
      </c>
      <c r="I181" s="222"/>
      <c r="J181" s="222"/>
      <c r="K181" s="218"/>
      <c r="L181" s="218"/>
      <c r="M181" s="223"/>
      <c r="N181" s="224"/>
      <c r="O181" s="225"/>
      <c r="P181" s="225"/>
      <c r="Q181" s="225"/>
      <c r="R181" s="225"/>
      <c r="S181" s="225"/>
      <c r="T181" s="225"/>
      <c r="U181" s="225"/>
      <c r="V181" s="225"/>
      <c r="W181" s="225"/>
      <c r="X181" s="225"/>
      <c r="Y181" s="226"/>
      <c r="AT181" s="227" t="s">
        <v>152</v>
      </c>
      <c r="AU181" s="227" t="s">
        <v>149</v>
      </c>
      <c r="AV181" s="15" t="s">
        <v>148</v>
      </c>
      <c r="AW181" s="15" t="s">
        <v>5</v>
      </c>
      <c r="AX181" s="15" t="s">
        <v>82</v>
      </c>
      <c r="AY181" s="227" t="s">
        <v>139</v>
      </c>
    </row>
    <row r="182" spans="1:65" s="2" customFormat="1" ht="24.2" customHeight="1">
      <c r="A182" s="35"/>
      <c r="B182" s="36"/>
      <c r="C182" s="228" t="s">
        <v>177</v>
      </c>
      <c r="D182" s="228" t="s">
        <v>180</v>
      </c>
      <c r="E182" s="229" t="s">
        <v>474</v>
      </c>
      <c r="F182" s="230" t="s">
        <v>475</v>
      </c>
      <c r="G182" s="231" t="s">
        <v>146</v>
      </c>
      <c r="H182" s="232">
        <v>16.673999999999999</v>
      </c>
      <c r="I182" s="233"/>
      <c r="J182" s="234"/>
      <c r="K182" s="235">
        <f>ROUND(P182*H182,2)</f>
        <v>0</v>
      </c>
      <c r="L182" s="230" t="s">
        <v>147</v>
      </c>
      <c r="M182" s="236"/>
      <c r="N182" s="237" t="s">
        <v>20</v>
      </c>
      <c r="O182" s="184" t="s">
        <v>43</v>
      </c>
      <c r="P182" s="185">
        <f>I182+J182</f>
        <v>0</v>
      </c>
      <c r="Q182" s="185">
        <f>ROUND(I182*H182,2)</f>
        <v>0</v>
      </c>
      <c r="R182" s="185">
        <f>ROUND(J182*H182,2)</f>
        <v>0</v>
      </c>
      <c r="S182" s="65"/>
      <c r="T182" s="186">
        <f>S182*H182</f>
        <v>0</v>
      </c>
      <c r="U182" s="186">
        <v>0.17599999999999999</v>
      </c>
      <c r="V182" s="186">
        <f>U182*H182</f>
        <v>2.9346239999999999</v>
      </c>
      <c r="W182" s="186">
        <v>0</v>
      </c>
      <c r="X182" s="186">
        <f>W182*H182</f>
        <v>0</v>
      </c>
      <c r="Y182" s="187" t="s">
        <v>20</v>
      </c>
      <c r="Z182" s="35"/>
      <c r="AA182" s="35"/>
      <c r="AB182" s="35"/>
      <c r="AC182" s="35"/>
      <c r="AD182" s="35"/>
      <c r="AE182" s="35"/>
      <c r="AR182" s="188" t="s">
        <v>170</v>
      </c>
      <c r="AT182" s="188" t="s">
        <v>180</v>
      </c>
      <c r="AU182" s="188" t="s">
        <v>149</v>
      </c>
      <c r="AY182" s="18" t="s">
        <v>139</v>
      </c>
      <c r="BE182" s="189">
        <f>IF(O182="základní",K182,0)</f>
        <v>0</v>
      </c>
      <c r="BF182" s="189">
        <f>IF(O182="snížená",K182,0)</f>
        <v>0</v>
      </c>
      <c r="BG182" s="189">
        <f>IF(O182="zákl. přenesená",K182,0)</f>
        <v>0</v>
      </c>
      <c r="BH182" s="189">
        <f>IF(O182="sníž. přenesená",K182,0)</f>
        <v>0</v>
      </c>
      <c r="BI182" s="189">
        <f>IF(O182="nulová",K182,0)</f>
        <v>0</v>
      </c>
      <c r="BJ182" s="18" t="s">
        <v>82</v>
      </c>
      <c r="BK182" s="189">
        <f>ROUND(P182*H182,2)</f>
        <v>0</v>
      </c>
      <c r="BL182" s="18" t="s">
        <v>148</v>
      </c>
      <c r="BM182" s="188" t="s">
        <v>476</v>
      </c>
    </row>
    <row r="183" spans="1:65" s="13" customFormat="1" ht="11.25">
      <c r="B183" s="195"/>
      <c r="C183" s="196"/>
      <c r="D183" s="197" t="s">
        <v>152</v>
      </c>
      <c r="E183" s="198" t="s">
        <v>20</v>
      </c>
      <c r="F183" s="199" t="s">
        <v>449</v>
      </c>
      <c r="G183" s="196"/>
      <c r="H183" s="198" t="s">
        <v>20</v>
      </c>
      <c r="I183" s="200"/>
      <c r="J183" s="200"/>
      <c r="K183" s="196"/>
      <c r="L183" s="196"/>
      <c r="M183" s="201"/>
      <c r="N183" s="202"/>
      <c r="O183" s="203"/>
      <c r="P183" s="203"/>
      <c r="Q183" s="203"/>
      <c r="R183" s="203"/>
      <c r="S183" s="203"/>
      <c r="T183" s="203"/>
      <c r="U183" s="203"/>
      <c r="V183" s="203"/>
      <c r="W183" s="203"/>
      <c r="X183" s="203"/>
      <c r="Y183" s="204"/>
      <c r="AT183" s="205" t="s">
        <v>152</v>
      </c>
      <c r="AU183" s="205" t="s">
        <v>149</v>
      </c>
      <c r="AV183" s="13" t="s">
        <v>82</v>
      </c>
      <c r="AW183" s="13" t="s">
        <v>5</v>
      </c>
      <c r="AX183" s="13" t="s">
        <v>74</v>
      </c>
      <c r="AY183" s="205" t="s">
        <v>139</v>
      </c>
    </row>
    <row r="184" spans="1:65" s="14" customFormat="1" ht="11.25">
      <c r="B184" s="206"/>
      <c r="C184" s="207"/>
      <c r="D184" s="197" t="s">
        <v>152</v>
      </c>
      <c r="E184" s="208" t="s">
        <v>20</v>
      </c>
      <c r="F184" s="209" t="s">
        <v>477</v>
      </c>
      <c r="G184" s="207"/>
      <c r="H184" s="210">
        <v>16.673999999999999</v>
      </c>
      <c r="I184" s="211"/>
      <c r="J184" s="211"/>
      <c r="K184" s="207"/>
      <c r="L184" s="207"/>
      <c r="M184" s="212"/>
      <c r="N184" s="213"/>
      <c r="O184" s="214"/>
      <c r="P184" s="214"/>
      <c r="Q184" s="214"/>
      <c r="R184" s="214"/>
      <c r="S184" s="214"/>
      <c r="T184" s="214"/>
      <c r="U184" s="214"/>
      <c r="V184" s="214"/>
      <c r="W184" s="214"/>
      <c r="X184" s="214"/>
      <c r="Y184" s="215"/>
      <c r="AT184" s="216" t="s">
        <v>152</v>
      </c>
      <c r="AU184" s="216" t="s">
        <v>149</v>
      </c>
      <c r="AV184" s="14" t="s">
        <v>84</v>
      </c>
      <c r="AW184" s="14" t="s">
        <v>5</v>
      </c>
      <c r="AX184" s="14" t="s">
        <v>74</v>
      </c>
      <c r="AY184" s="216" t="s">
        <v>139</v>
      </c>
    </row>
    <row r="185" spans="1:65" s="15" customFormat="1" ht="11.25">
      <c r="B185" s="217"/>
      <c r="C185" s="218"/>
      <c r="D185" s="197" t="s">
        <v>152</v>
      </c>
      <c r="E185" s="219" t="s">
        <v>20</v>
      </c>
      <c r="F185" s="220" t="s">
        <v>155</v>
      </c>
      <c r="G185" s="218"/>
      <c r="H185" s="221">
        <v>16.673999999999999</v>
      </c>
      <c r="I185" s="222"/>
      <c r="J185" s="222"/>
      <c r="K185" s="218"/>
      <c r="L185" s="218"/>
      <c r="M185" s="223"/>
      <c r="N185" s="224"/>
      <c r="O185" s="225"/>
      <c r="P185" s="225"/>
      <c r="Q185" s="225"/>
      <c r="R185" s="225"/>
      <c r="S185" s="225"/>
      <c r="T185" s="225"/>
      <c r="U185" s="225"/>
      <c r="V185" s="225"/>
      <c r="W185" s="225"/>
      <c r="X185" s="225"/>
      <c r="Y185" s="226"/>
      <c r="AT185" s="227" t="s">
        <v>152</v>
      </c>
      <c r="AU185" s="227" t="s">
        <v>149</v>
      </c>
      <c r="AV185" s="15" t="s">
        <v>148</v>
      </c>
      <c r="AW185" s="15" t="s">
        <v>5</v>
      </c>
      <c r="AX185" s="15" t="s">
        <v>82</v>
      </c>
      <c r="AY185" s="227" t="s">
        <v>139</v>
      </c>
    </row>
    <row r="186" spans="1:65" s="2" customFormat="1" ht="24.2" customHeight="1">
      <c r="A186" s="35"/>
      <c r="B186" s="36"/>
      <c r="C186" s="228" t="s">
        <v>141</v>
      </c>
      <c r="D186" s="228" t="s">
        <v>180</v>
      </c>
      <c r="E186" s="229" t="s">
        <v>478</v>
      </c>
      <c r="F186" s="230" t="s">
        <v>479</v>
      </c>
      <c r="G186" s="231" t="s">
        <v>146</v>
      </c>
      <c r="H186" s="232">
        <v>2.4390000000000001</v>
      </c>
      <c r="I186" s="233"/>
      <c r="J186" s="234"/>
      <c r="K186" s="235">
        <f>ROUND(P186*H186,2)</f>
        <v>0</v>
      </c>
      <c r="L186" s="230" t="s">
        <v>147</v>
      </c>
      <c r="M186" s="236"/>
      <c r="N186" s="237" t="s">
        <v>20</v>
      </c>
      <c r="O186" s="184" t="s">
        <v>43</v>
      </c>
      <c r="P186" s="185">
        <f>I186+J186</f>
        <v>0</v>
      </c>
      <c r="Q186" s="185">
        <f>ROUND(I186*H186,2)</f>
        <v>0</v>
      </c>
      <c r="R186" s="185">
        <f>ROUND(J186*H186,2)</f>
        <v>0</v>
      </c>
      <c r="S186" s="65"/>
      <c r="T186" s="186">
        <f>S186*H186</f>
        <v>0</v>
      </c>
      <c r="U186" s="186">
        <v>0.17599999999999999</v>
      </c>
      <c r="V186" s="186">
        <f>U186*H186</f>
        <v>0.42926399999999998</v>
      </c>
      <c r="W186" s="186">
        <v>0</v>
      </c>
      <c r="X186" s="186">
        <f>W186*H186</f>
        <v>0</v>
      </c>
      <c r="Y186" s="187" t="s">
        <v>20</v>
      </c>
      <c r="Z186" s="35"/>
      <c r="AA186" s="35"/>
      <c r="AB186" s="35"/>
      <c r="AC186" s="35"/>
      <c r="AD186" s="35"/>
      <c r="AE186" s="35"/>
      <c r="AR186" s="188" t="s">
        <v>170</v>
      </c>
      <c r="AT186" s="188" t="s">
        <v>180</v>
      </c>
      <c r="AU186" s="188" t="s">
        <v>149</v>
      </c>
      <c r="AY186" s="18" t="s">
        <v>139</v>
      </c>
      <c r="BE186" s="189">
        <f>IF(O186="základní",K186,0)</f>
        <v>0</v>
      </c>
      <c r="BF186" s="189">
        <f>IF(O186="snížená",K186,0)</f>
        <v>0</v>
      </c>
      <c r="BG186" s="189">
        <f>IF(O186="zákl. přenesená",K186,0)</f>
        <v>0</v>
      </c>
      <c r="BH186" s="189">
        <f>IF(O186="sníž. přenesená",K186,0)</f>
        <v>0</v>
      </c>
      <c r="BI186" s="189">
        <f>IF(O186="nulová",K186,0)</f>
        <v>0</v>
      </c>
      <c r="BJ186" s="18" t="s">
        <v>82</v>
      </c>
      <c r="BK186" s="189">
        <f>ROUND(P186*H186,2)</f>
        <v>0</v>
      </c>
      <c r="BL186" s="18" t="s">
        <v>148</v>
      </c>
      <c r="BM186" s="188" t="s">
        <v>480</v>
      </c>
    </row>
    <row r="187" spans="1:65" s="13" customFormat="1" ht="11.25">
      <c r="B187" s="195"/>
      <c r="C187" s="196"/>
      <c r="D187" s="197" t="s">
        <v>152</v>
      </c>
      <c r="E187" s="198" t="s">
        <v>20</v>
      </c>
      <c r="F187" s="199" t="s">
        <v>449</v>
      </c>
      <c r="G187" s="196"/>
      <c r="H187" s="198" t="s">
        <v>20</v>
      </c>
      <c r="I187" s="200"/>
      <c r="J187" s="200"/>
      <c r="K187" s="196"/>
      <c r="L187" s="196"/>
      <c r="M187" s="201"/>
      <c r="N187" s="202"/>
      <c r="O187" s="203"/>
      <c r="P187" s="203"/>
      <c r="Q187" s="203"/>
      <c r="R187" s="203"/>
      <c r="S187" s="203"/>
      <c r="T187" s="203"/>
      <c r="U187" s="203"/>
      <c r="V187" s="203"/>
      <c r="W187" s="203"/>
      <c r="X187" s="203"/>
      <c r="Y187" s="204"/>
      <c r="AT187" s="205" t="s">
        <v>152</v>
      </c>
      <c r="AU187" s="205" t="s">
        <v>149</v>
      </c>
      <c r="AV187" s="13" t="s">
        <v>82</v>
      </c>
      <c r="AW187" s="13" t="s">
        <v>5</v>
      </c>
      <c r="AX187" s="13" t="s">
        <v>74</v>
      </c>
      <c r="AY187" s="205" t="s">
        <v>139</v>
      </c>
    </row>
    <row r="188" spans="1:65" s="14" customFormat="1" ht="11.25">
      <c r="B188" s="206"/>
      <c r="C188" s="207"/>
      <c r="D188" s="197" t="s">
        <v>152</v>
      </c>
      <c r="E188" s="208" t="s">
        <v>20</v>
      </c>
      <c r="F188" s="209" t="s">
        <v>481</v>
      </c>
      <c r="G188" s="207"/>
      <c r="H188" s="210">
        <v>2.4390000000000001</v>
      </c>
      <c r="I188" s="211"/>
      <c r="J188" s="211"/>
      <c r="K188" s="207"/>
      <c r="L188" s="207"/>
      <c r="M188" s="212"/>
      <c r="N188" s="213"/>
      <c r="O188" s="214"/>
      <c r="P188" s="214"/>
      <c r="Q188" s="214"/>
      <c r="R188" s="214"/>
      <c r="S188" s="214"/>
      <c r="T188" s="214"/>
      <c r="U188" s="214"/>
      <c r="V188" s="214"/>
      <c r="W188" s="214"/>
      <c r="X188" s="214"/>
      <c r="Y188" s="215"/>
      <c r="AT188" s="216" t="s">
        <v>152</v>
      </c>
      <c r="AU188" s="216" t="s">
        <v>149</v>
      </c>
      <c r="AV188" s="14" t="s">
        <v>84</v>
      </c>
      <c r="AW188" s="14" t="s">
        <v>5</v>
      </c>
      <c r="AX188" s="14" t="s">
        <v>74</v>
      </c>
      <c r="AY188" s="216" t="s">
        <v>139</v>
      </c>
    </row>
    <row r="189" spans="1:65" s="15" customFormat="1" ht="11.25">
      <c r="B189" s="217"/>
      <c r="C189" s="218"/>
      <c r="D189" s="197" t="s">
        <v>152</v>
      </c>
      <c r="E189" s="219" t="s">
        <v>20</v>
      </c>
      <c r="F189" s="220" t="s">
        <v>155</v>
      </c>
      <c r="G189" s="218"/>
      <c r="H189" s="221">
        <v>2.4390000000000001</v>
      </c>
      <c r="I189" s="222"/>
      <c r="J189" s="222"/>
      <c r="K189" s="218"/>
      <c r="L189" s="218"/>
      <c r="M189" s="223"/>
      <c r="N189" s="224"/>
      <c r="O189" s="225"/>
      <c r="P189" s="225"/>
      <c r="Q189" s="225"/>
      <c r="R189" s="225"/>
      <c r="S189" s="225"/>
      <c r="T189" s="225"/>
      <c r="U189" s="225"/>
      <c r="V189" s="225"/>
      <c r="W189" s="225"/>
      <c r="X189" s="225"/>
      <c r="Y189" s="226"/>
      <c r="AT189" s="227" t="s">
        <v>152</v>
      </c>
      <c r="AU189" s="227" t="s">
        <v>149</v>
      </c>
      <c r="AV189" s="15" t="s">
        <v>148</v>
      </c>
      <c r="AW189" s="15" t="s">
        <v>5</v>
      </c>
      <c r="AX189" s="15" t="s">
        <v>82</v>
      </c>
      <c r="AY189" s="227" t="s">
        <v>139</v>
      </c>
    </row>
    <row r="190" spans="1:65" s="12" customFormat="1" ht="22.9" customHeight="1">
      <c r="B190" s="159"/>
      <c r="C190" s="160"/>
      <c r="D190" s="161" t="s">
        <v>73</v>
      </c>
      <c r="E190" s="174" t="s">
        <v>170</v>
      </c>
      <c r="F190" s="174" t="s">
        <v>279</v>
      </c>
      <c r="G190" s="160"/>
      <c r="H190" s="160"/>
      <c r="I190" s="163"/>
      <c r="J190" s="163"/>
      <c r="K190" s="175">
        <f>BK190</f>
        <v>0</v>
      </c>
      <c r="L190" s="160"/>
      <c r="M190" s="165"/>
      <c r="N190" s="166"/>
      <c r="O190" s="167"/>
      <c r="P190" s="167"/>
      <c r="Q190" s="168">
        <f>SUM(Q191:Q196)</f>
        <v>0</v>
      </c>
      <c r="R190" s="168">
        <f>SUM(R191:R196)</f>
        <v>0</v>
      </c>
      <c r="S190" s="167"/>
      <c r="T190" s="169">
        <f>SUM(T191:T196)</f>
        <v>0</v>
      </c>
      <c r="U190" s="167"/>
      <c r="V190" s="169">
        <f>SUM(V191:V196)</f>
        <v>0.62216000000000005</v>
      </c>
      <c r="W190" s="167"/>
      <c r="X190" s="169">
        <f>SUM(X191:X196)</f>
        <v>0</v>
      </c>
      <c r="Y190" s="170"/>
      <c r="AR190" s="171" t="s">
        <v>82</v>
      </c>
      <c r="AT190" s="172" t="s">
        <v>73</v>
      </c>
      <c r="AU190" s="172" t="s">
        <v>82</v>
      </c>
      <c r="AY190" s="171" t="s">
        <v>139</v>
      </c>
      <c r="BK190" s="173">
        <f>SUM(BK191:BK196)</f>
        <v>0</v>
      </c>
    </row>
    <row r="191" spans="1:65" s="2" customFormat="1" ht="24.2" customHeight="1">
      <c r="A191" s="35"/>
      <c r="B191" s="36"/>
      <c r="C191" s="176" t="s">
        <v>183</v>
      </c>
      <c r="D191" s="176" t="s">
        <v>143</v>
      </c>
      <c r="E191" s="177" t="s">
        <v>293</v>
      </c>
      <c r="F191" s="178" t="s">
        <v>294</v>
      </c>
      <c r="G191" s="179" t="s">
        <v>282</v>
      </c>
      <c r="H191" s="180">
        <v>2</v>
      </c>
      <c r="I191" s="181"/>
      <c r="J191" s="181"/>
      <c r="K191" s="182">
        <f>ROUND(P191*H191,2)</f>
        <v>0</v>
      </c>
      <c r="L191" s="178" t="s">
        <v>147</v>
      </c>
      <c r="M191" s="40"/>
      <c r="N191" s="183" t="s">
        <v>20</v>
      </c>
      <c r="O191" s="184" t="s">
        <v>43</v>
      </c>
      <c r="P191" s="185">
        <f>I191+J191</f>
        <v>0</v>
      </c>
      <c r="Q191" s="185">
        <f>ROUND(I191*H191,2)</f>
        <v>0</v>
      </c>
      <c r="R191" s="185">
        <f>ROUND(J191*H191,2)</f>
        <v>0</v>
      </c>
      <c r="S191" s="65"/>
      <c r="T191" s="186">
        <f>S191*H191</f>
        <v>0</v>
      </c>
      <c r="U191" s="186">
        <v>0.31108000000000002</v>
      </c>
      <c r="V191" s="186">
        <f>U191*H191</f>
        <v>0.62216000000000005</v>
      </c>
      <c r="W191" s="186">
        <v>0</v>
      </c>
      <c r="X191" s="186">
        <f>W191*H191</f>
        <v>0</v>
      </c>
      <c r="Y191" s="187" t="s">
        <v>20</v>
      </c>
      <c r="Z191" s="35"/>
      <c r="AA191" s="35"/>
      <c r="AB191" s="35"/>
      <c r="AC191" s="35"/>
      <c r="AD191" s="35"/>
      <c r="AE191" s="35"/>
      <c r="AR191" s="188" t="s">
        <v>148</v>
      </c>
      <c r="AT191" s="188" t="s">
        <v>143</v>
      </c>
      <c r="AU191" s="188" t="s">
        <v>84</v>
      </c>
      <c r="AY191" s="18" t="s">
        <v>139</v>
      </c>
      <c r="BE191" s="189">
        <f>IF(O191="základní",K191,0)</f>
        <v>0</v>
      </c>
      <c r="BF191" s="189">
        <f>IF(O191="snížená",K191,0)</f>
        <v>0</v>
      </c>
      <c r="BG191" s="189">
        <f>IF(O191="zákl. přenesená",K191,0)</f>
        <v>0</v>
      </c>
      <c r="BH191" s="189">
        <f>IF(O191="sníž. přenesená",K191,0)</f>
        <v>0</v>
      </c>
      <c r="BI191" s="189">
        <f>IF(O191="nulová",K191,0)</f>
        <v>0</v>
      </c>
      <c r="BJ191" s="18" t="s">
        <v>82</v>
      </c>
      <c r="BK191" s="189">
        <f>ROUND(P191*H191,2)</f>
        <v>0</v>
      </c>
      <c r="BL191" s="18" t="s">
        <v>148</v>
      </c>
      <c r="BM191" s="188" t="s">
        <v>482</v>
      </c>
    </row>
    <row r="192" spans="1:65" s="2" customFormat="1" ht="11.25">
      <c r="A192" s="35"/>
      <c r="B192" s="36"/>
      <c r="C192" s="37"/>
      <c r="D192" s="190" t="s">
        <v>150</v>
      </c>
      <c r="E192" s="37"/>
      <c r="F192" s="191" t="s">
        <v>296</v>
      </c>
      <c r="G192" s="37"/>
      <c r="H192" s="37"/>
      <c r="I192" s="192"/>
      <c r="J192" s="192"/>
      <c r="K192" s="37"/>
      <c r="L192" s="37"/>
      <c r="M192" s="40"/>
      <c r="N192" s="193"/>
      <c r="O192" s="194"/>
      <c r="P192" s="65"/>
      <c r="Q192" s="65"/>
      <c r="R192" s="65"/>
      <c r="S192" s="65"/>
      <c r="T192" s="65"/>
      <c r="U192" s="65"/>
      <c r="V192" s="65"/>
      <c r="W192" s="65"/>
      <c r="X192" s="65"/>
      <c r="Y192" s="66"/>
      <c r="Z192" s="35"/>
      <c r="AA192" s="35"/>
      <c r="AB192" s="35"/>
      <c r="AC192" s="35"/>
      <c r="AD192" s="35"/>
      <c r="AE192" s="35"/>
      <c r="AT192" s="18" t="s">
        <v>150</v>
      </c>
      <c r="AU192" s="18" t="s">
        <v>84</v>
      </c>
    </row>
    <row r="193" spans="1:65" s="13" customFormat="1" ht="11.25">
      <c r="B193" s="195"/>
      <c r="C193" s="196"/>
      <c r="D193" s="197" t="s">
        <v>152</v>
      </c>
      <c r="E193" s="198" t="s">
        <v>20</v>
      </c>
      <c r="F193" s="199" t="s">
        <v>483</v>
      </c>
      <c r="G193" s="196"/>
      <c r="H193" s="198" t="s">
        <v>20</v>
      </c>
      <c r="I193" s="200"/>
      <c r="J193" s="200"/>
      <c r="K193" s="196"/>
      <c r="L193" s="196"/>
      <c r="M193" s="201"/>
      <c r="N193" s="202"/>
      <c r="O193" s="203"/>
      <c r="P193" s="203"/>
      <c r="Q193" s="203"/>
      <c r="R193" s="203"/>
      <c r="S193" s="203"/>
      <c r="T193" s="203"/>
      <c r="U193" s="203"/>
      <c r="V193" s="203"/>
      <c r="W193" s="203"/>
      <c r="X193" s="203"/>
      <c r="Y193" s="204"/>
      <c r="AT193" s="205" t="s">
        <v>152</v>
      </c>
      <c r="AU193" s="205" t="s">
        <v>84</v>
      </c>
      <c r="AV193" s="13" t="s">
        <v>82</v>
      </c>
      <c r="AW193" s="13" t="s">
        <v>5</v>
      </c>
      <c r="AX193" s="13" t="s">
        <v>74</v>
      </c>
      <c r="AY193" s="205" t="s">
        <v>139</v>
      </c>
    </row>
    <row r="194" spans="1:65" s="13" customFormat="1" ht="11.25">
      <c r="B194" s="195"/>
      <c r="C194" s="196"/>
      <c r="D194" s="197" t="s">
        <v>152</v>
      </c>
      <c r="E194" s="198" t="s">
        <v>20</v>
      </c>
      <c r="F194" s="199" t="s">
        <v>297</v>
      </c>
      <c r="G194" s="196"/>
      <c r="H194" s="198" t="s">
        <v>20</v>
      </c>
      <c r="I194" s="200"/>
      <c r="J194" s="200"/>
      <c r="K194" s="196"/>
      <c r="L194" s="196"/>
      <c r="M194" s="201"/>
      <c r="N194" s="202"/>
      <c r="O194" s="203"/>
      <c r="P194" s="203"/>
      <c r="Q194" s="203"/>
      <c r="R194" s="203"/>
      <c r="S194" s="203"/>
      <c r="T194" s="203"/>
      <c r="U194" s="203"/>
      <c r="V194" s="203"/>
      <c r="W194" s="203"/>
      <c r="X194" s="203"/>
      <c r="Y194" s="204"/>
      <c r="AT194" s="205" t="s">
        <v>152</v>
      </c>
      <c r="AU194" s="205" t="s">
        <v>84</v>
      </c>
      <c r="AV194" s="13" t="s">
        <v>82</v>
      </c>
      <c r="AW194" s="13" t="s">
        <v>5</v>
      </c>
      <c r="AX194" s="13" t="s">
        <v>74</v>
      </c>
      <c r="AY194" s="205" t="s">
        <v>139</v>
      </c>
    </row>
    <row r="195" spans="1:65" s="14" customFormat="1" ht="11.25">
      <c r="B195" s="206"/>
      <c r="C195" s="207"/>
      <c r="D195" s="197" t="s">
        <v>152</v>
      </c>
      <c r="E195" s="208" t="s">
        <v>20</v>
      </c>
      <c r="F195" s="209" t="s">
        <v>467</v>
      </c>
      <c r="G195" s="207"/>
      <c r="H195" s="210">
        <v>2</v>
      </c>
      <c r="I195" s="211"/>
      <c r="J195" s="211"/>
      <c r="K195" s="207"/>
      <c r="L195" s="207"/>
      <c r="M195" s="212"/>
      <c r="N195" s="213"/>
      <c r="O195" s="214"/>
      <c r="P195" s="214"/>
      <c r="Q195" s="214"/>
      <c r="R195" s="214"/>
      <c r="S195" s="214"/>
      <c r="T195" s="214"/>
      <c r="U195" s="214"/>
      <c r="V195" s="214"/>
      <c r="W195" s="214"/>
      <c r="X195" s="214"/>
      <c r="Y195" s="215"/>
      <c r="AT195" s="216" t="s">
        <v>152</v>
      </c>
      <c r="AU195" s="216" t="s">
        <v>84</v>
      </c>
      <c r="AV195" s="14" t="s">
        <v>84</v>
      </c>
      <c r="AW195" s="14" t="s">
        <v>5</v>
      </c>
      <c r="AX195" s="14" t="s">
        <v>74</v>
      </c>
      <c r="AY195" s="216" t="s">
        <v>139</v>
      </c>
    </row>
    <row r="196" spans="1:65" s="15" customFormat="1" ht="11.25">
      <c r="B196" s="217"/>
      <c r="C196" s="218"/>
      <c r="D196" s="197" t="s">
        <v>152</v>
      </c>
      <c r="E196" s="219" t="s">
        <v>20</v>
      </c>
      <c r="F196" s="220" t="s">
        <v>155</v>
      </c>
      <c r="G196" s="218"/>
      <c r="H196" s="221">
        <v>2</v>
      </c>
      <c r="I196" s="222"/>
      <c r="J196" s="222"/>
      <c r="K196" s="218"/>
      <c r="L196" s="218"/>
      <c r="M196" s="223"/>
      <c r="N196" s="224"/>
      <c r="O196" s="225"/>
      <c r="P196" s="225"/>
      <c r="Q196" s="225"/>
      <c r="R196" s="225"/>
      <c r="S196" s="225"/>
      <c r="T196" s="225"/>
      <c r="U196" s="225"/>
      <c r="V196" s="225"/>
      <c r="W196" s="225"/>
      <c r="X196" s="225"/>
      <c r="Y196" s="226"/>
      <c r="AT196" s="227" t="s">
        <v>152</v>
      </c>
      <c r="AU196" s="227" t="s">
        <v>84</v>
      </c>
      <c r="AV196" s="15" t="s">
        <v>148</v>
      </c>
      <c r="AW196" s="15" t="s">
        <v>5</v>
      </c>
      <c r="AX196" s="15" t="s">
        <v>82</v>
      </c>
      <c r="AY196" s="227" t="s">
        <v>139</v>
      </c>
    </row>
    <row r="197" spans="1:65" s="12" customFormat="1" ht="22.9" customHeight="1">
      <c r="B197" s="159"/>
      <c r="C197" s="160"/>
      <c r="D197" s="161" t="s">
        <v>73</v>
      </c>
      <c r="E197" s="174" t="s">
        <v>195</v>
      </c>
      <c r="F197" s="174" t="s">
        <v>299</v>
      </c>
      <c r="G197" s="160"/>
      <c r="H197" s="160"/>
      <c r="I197" s="163"/>
      <c r="J197" s="163"/>
      <c r="K197" s="175">
        <f>BK197</f>
        <v>0</v>
      </c>
      <c r="L197" s="160"/>
      <c r="M197" s="165"/>
      <c r="N197" s="166"/>
      <c r="O197" s="167"/>
      <c r="P197" s="167"/>
      <c r="Q197" s="168">
        <f>SUM(Q198:Q235)</f>
        <v>0</v>
      </c>
      <c r="R197" s="168">
        <f>SUM(R198:R235)</f>
        <v>0</v>
      </c>
      <c r="S197" s="167"/>
      <c r="T197" s="169">
        <f>SUM(T198:T235)</f>
        <v>0</v>
      </c>
      <c r="U197" s="167"/>
      <c r="V197" s="169">
        <f>SUM(V198:V235)</f>
        <v>13.3644</v>
      </c>
      <c r="W197" s="167"/>
      <c r="X197" s="169">
        <f>SUM(X198:X235)</f>
        <v>0</v>
      </c>
      <c r="Y197" s="170"/>
      <c r="AR197" s="171" t="s">
        <v>82</v>
      </c>
      <c r="AT197" s="172" t="s">
        <v>73</v>
      </c>
      <c r="AU197" s="172" t="s">
        <v>82</v>
      </c>
      <c r="AY197" s="171" t="s">
        <v>139</v>
      </c>
      <c r="BK197" s="173">
        <f>SUM(BK198:BK235)</f>
        <v>0</v>
      </c>
    </row>
    <row r="198" spans="1:65" s="2" customFormat="1" ht="24.2" customHeight="1">
      <c r="A198" s="35"/>
      <c r="B198" s="36"/>
      <c r="C198" s="176" t="s">
        <v>222</v>
      </c>
      <c r="D198" s="176" t="s">
        <v>143</v>
      </c>
      <c r="E198" s="177" t="s">
        <v>484</v>
      </c>
      <c r="F198" s="178" t="s">
        <v>485</v>
      </c>
      <c r="G198" s="179" t="s">
        <v>258</v>
      </c>
      <c r="H198" s="180">
        <v>19.2</v>
      </c>
      <c r="I198" s="181"/>
      <c r="J198" s="181"/>
      <c r="K198" s="182">
        <f>ROUND(P198*H198,2)</f>
        <v>0</v>
      </c>
      <c r="L198" s="178" t="s">
        <v>147</v>
      </c>
      <c r="M198" s="40"/>
      <c r="N198" s="183" t="s">
        <v>20</v>
      </c>
      <c r="O198" s="184" t="s">
        <v>43</v>
      </c>
      <c r="P198" s="185">
        <f>I198+J198</f>
        <v>0</v>
      </c>
      <c r="Q198" s="185">
        <f>ROUND(I198*H198,2)</f>
        <v>0</v>
      </c>
      <c r="R198" s="185">
        <f>ROUND(J198*H198,2)</f>
        <v>0</v>
      </c>
      <c r="S198" s="65"/>
      <c r="T198" s="186">
        <f>S198*H198</f>
        <v>0</v>
      </c>
      <c r="U198" s="186">
        <v>0.1295</v>
      </c>
      <c r="V198" s="186">
        <f>U198*H198</f>
        <v>2.4864000000000002</v>
      </c>
      <c r="W198" s="186">
        <v>0</v>
      </c>
      <c r="X198" s="186">
        <f>W198*H198</f>
        <v>0</v>
      </c>
      <c r="Y198" s="187" t="s">
        <v>20</v>
      </c>
      <c r="Z198" s="35"/>
      <c r="AA198" s="35"/>
      <c r="AB198" s="35"/>
      <c r="AC198" s="35"/>
      <c r="AD198" s="35"/>
      <c r="AE198" s="35"/>
      <c r="AR198" s="188" t="s">
        <v>148</v>
      </c>
      <c r="AT198" s="188" t="s">
        <v>143</v>
      </c>
      <c r="AU198" s="188" t="s">
        <v>84</v>
      </c>
      <c r="AY198" s="18" t="s">
        <v>139</v>
      </c>
      <c r="BE198" s="189">
        <f>IF(O198="základní",K198,0)</f>
        <v>0</v>
      </c>
      <c r="BF198" s="189">
        <f>IF(O198="snížená",K198,0)</f>
        <v>0</v>
      </c>
      <c r="BG198" s="189">
        <f>IF(O198="zákl. přenesená",K198,0)</f>
        <v>0</v>
      </c>
      <c r="BH198" s="189">
        <f>IF(O198="sníž. přenesená",K198,0)</f>
        <v>0</v>
      </c>
      <c r="BI198" s="189">
        <f>IF(O198="nulová",K198,0)</f>
        <v>0</v>
      </c>
      <c r="BJ198" s="18" t="s">
        <v>82</v>
      </c>
      <c r="BK198" s="189">
        <f>ROUND(P198*H198,2)</f>
        <v>0</v>
      </c>
      <c r="BL198" s="18" t="s">
        <v>148</v>
      </c>
      <c r="BM198" s="188" t="s">
        <v>486</v>
      </c>
    </row>
    <row r="199" spans="1:65" s="2" customFormat="1" ht="11.25">
      <c r="A199" s="35"/>
      <c r="B199" s="36"/>
      <c r="C199" s="37"/>
      <c r="D199" s="190" t="s">
        <v>150</v>
      </c>
      <c r="E199" s="37"/>
      <c r="F199" s="191" t="s">
        <v>487</v>
      </c>
      <c r="G199" s="37"/>
      <c r="H199" s="37"/>
      <c r="I199" s="192"/>
      <c r="J199" s="192"/>
      <c r="K199" s="37"/>
      <c r="L199" s="37"/>
      <c r="M199" s="40"/>
      <c r="N199" s="193"/>
      <c r="O199" s="194"/>
      <c r="P199" s="65"/>
      <c r="Q199" s="65"/>
      <c r="R199" s="65"/>
      <c r="S199" s="65"/>
      <c r="T199" s="65"/>
      <c r="U199" s="65"/>
      <c r="V199" s="65"/>
      <c r="W199" s="65"/>
      <c r="X199" s="65"/>
      <c r="Y199" s="66"/>
      <c r="Z199" s="35"/>
      <c r="AA199" s="35"/>
      <c r="AB199" s="35"/>
      <c r="AC199" s="35"/>
      <c r="AD199" s="35"/>
      <c r="AE199" s="35"/>
      <c r="AT199" s="18" t="s">
        <v>150</v>
      </c>
      <c r="AU199" s="18" t="s">
        <v>84</v>
      </c>
    </row>
    <row r="200" spans="1:65" s="13" customFormat="1" ht="11.25">
      <c r="B200" s="195"/>
      <c r="C200" s="196"/>
      <c r="D200" s="197" t="s">
        <v>152</v>
      </c>
      <c r="E200" s="198" t="s">
        <v>20</v>
      </c>
      <c r="F200" s="199" t="s">
        <v>449</v>
      </c>
      <c r="G200" s="196"/>
      <c r="H200" s="198" t="s">
        <v>20</v>
      </c>
      <c r="I200" s="200"/>
      <c r="J200" s="200"/>
      <c r="K200" s="196"/>
      <c r="L200" s="196"/>
      <c r="M200" s="201"/>
      <c r="N200" s="202"/>
      <c r="O200" s="203"/>
      <c r="P200" s="203"/>
      <c r="Q200" s="203"/>
      <c r="R200" s="203"/>
      <c r="S200" s="203"/>
      <c r="T200" s="203"/>
      <c r="U200" s="203"/>
      <c r="V200" s="203"/>
      <c r="W200" s="203"/>
      <c r="X200" s="203"/>
      <c r="Y200" s="204"/>
      <c r="AT200" s="205" t="s">
        <v>152</v>
      </c>
      <c r="AU200" s="205" t="s">
        <v>84</v>
      </c>
      <c r="AV200" s="13" t="s">
        <v>82</v>
      </c>
      <c r="AW200" s="13" t="s">
        <v>5</v>
      </c>
      <c r="AX200" s="13" t="s">
        <v>74</v>
      </c>
      <c r="AY200" s="205" t="s">
        <v>139</v>
      </c>
    </row>
    <row r="201" spans="1:65" s="14" customFormat="1" ht="11.25">
      <c r="B201" s="206"/>
      <c r="C201" s="207"/>
      <c r="D201" s="197" t="s">
        <v>152</v>
      </c>
      <c r="E201" s="208" t="s">
        <v>20</v>
      </c>
      <c r="F201" s="209" t="s">
        <v>471</v>
      </c>
      <c r="G201" s="207"/>
      <c r="H201" s="210">
        <v>12</v>
      </c>
      <c r="I201" s="211"/>
      <c r="J201" s="211"/>
      <c r="K201" s="207"/>
      <c r="L201" s="207"/>
      <c r="M201" s="212"/>
      <c r="N201" s="213"/>
      <c r="O201" s="214"/>
      <c r="P201" s="214"/>
      <c r="Q201" s="214"/>
      <c r="R201" s="214"/>
      <c r="S201" s="214"/>
      <c r="T201" s="214"/>
      <c r="U201" s="214"/>
      <c r="V201" s="214"/>
      <c r="W201" s="214"/>
      <c r="X201" s="214"/>
      <c r="Y201" s="215"/>
      <c r="AT201" s="216" t="s">
        <v>152</v>
      </c>
      <c r="AU201" s="216" t="s">
        <v>84</v>
      </c>
      <c r="AV201" s="14" t="s">
        <v>84</v>
      </c>
      <c r="AW201" s="14" t="s">
        <v>5</v>
      </c>
      <c r="AX201" s="14" t="s">
        <v>74</v>
      </c>
      <c r="AY201" s="216" t="s">
        <v>139</v>
      </c>
    </row>
    <row r="202" spans="1:65" s="13" customFormat="1" ht="11.25">
      <c r="B202" s="195"/>
      <c r="C202" s="196"/>
      <c r="D202" s="197" t="s">
        <v>152</v>
      </c>
      <c r="E202" s="198" t="s">
        <v>20</v>
      </c>
      <c r="F202" s="199" t="s">
        <v>472</v>
      </c>
      <c r="G202" s="196"/>
      <c r="H202" s="198" t="s">
        <v>20</v>
      </c>
      <c r="I202" s="200"/>
      <c r="J202" s="200"/>
      <c r="K202" s="196"/>
      <c r="L202" s="196"/>
      <c r="M202" s="201"/>
      <c r="N202" s="202"/>
      <c r="O202" s="203"/>
      <c r="P202" s="203"/>
      <c r="Q202" s="203"/>
      <c r="R202" s="203"/>
      <c r="S202" s="203"/>
      <c r="T202" s="203"/>
      <c r="U202" s="203"/>
      <c r="V202" s="203"/>
      <c r="W202" s="203"/>
      <c r="X202" s="203"/>
      <c r="Y202" s="204"/>
      <c r="AT202" s="205" t="s">
        <v>152</v>
      </c>
      <c r="AU202" s="205" t="s">
        <v>84</v>
      </c>
      <c r="AV202" s="13" t="s">
        <v>82</v>
      </c>
      <c r="AW202" s="13" t="s">
        <v>5</v>
      </c>
      <c r="AX202" s="13" t="s">
        <v>74</v>
      </c>
      <c r="AY202" s="205" t="s">
        <v>139</v>
      </c>
    </row>
    <row r="203" spans="1:65" s="14" customFormat="1" ht="11.25">
      <c r="B203" s="206"/>
      <c r="C203" s="207"/>
      <c r="D203" s="197" t="s">
        <v>152</v>
      </c>
      <c r="E203" s="208" t="s">
        <v>20</v>
      </c>
      <c r="F203" s="209" t="s">
        <v>488</v>
      </c>
      <c r="G203" s="207"/>
      <c r="H203" s="210">
        <v>7.2</v>
      </c>
      <c r="I203" s="211"/>
      <c r="J203" s="211"/>
      <c r="K203" s="207"/>
      <c r="L203" s="207"/>
      <c r="M203" s="212"/>
      <c r="N203" s="213"/>
      <c r="O203" s="214"/>
      <c r="P203" s="214"/>
      <c r="Q203" s="214"/>
      <c r="R203" s="214"/>
      <c r="S203" s="214"/>
      <c r="T203" s="214"/>
      <c r="U203" s="214"/>
      <c r="V203" s="214"/>
      <c r="W203" s="214"/>
      <c r="X203" s="214"/>
      <c r="Y203" s="215"/>
      <c r="AT203" s="216" t="s">
        <v>152</v>
      </c>
      <c r="AU203" s="216" t="s">
        <v>84</v>
      </c>
      <c r="AV203" s="14" t="s">
        <v>84</v>
      </c>
      <c r="AW203" s="14" t="s">
        <v>5</v>
      </c>
      <c r="AX203" s="14" t="s">
        <v>74</v>
      </c>
      <c r="AY203" s="216" t="s">
        <v>139</v>
      </c>
    </row>
    <row r="204" spans="1:65" s="15" customFormat="1" ht="11.25">
      <c r="B204" s="217"/>
      <c r="C204" s="218"/>
      <c r="D204" s="197" t="s">
        <v>152</v>
      </c>
      <c r="E204" s="219" t="s">
        <v>20</v>
      </c>
      <c r="F204" s="220" t="s">
        <v>155</v>
      </c>
      <c r="G204" s="218"/>
      <c r="H204" s="221">
        <v>19.2</v>
      </c>
      <c r="I204" s="222"/>
      <c r="J204" s="222"/>
      <c r="K204" s="218"/>
      <c r="L204" s="218"/>
      <c r="M204" s="223"/>
      <c r="N204" s="224"/>
      <c r="O204" s="225"/>
      <c r="P204" s="225"/>
      <c r="Q204" s="225"/>
      <c r="R204" s="225"/>
      <c r="S204" s="225"/>
      <c r="T204" s="225"/>
      <c r="U204" s="225"/>
      <c r="V204" s="225"/>
      <c r="W204" s="225"/>
      <c r="X204" s="225"/>
      <c r="Y204" s="226"/>
      <c r="AT204" s="227" t="s">
        <v>152</v>
      </c>
      <c r="AU204" s="227" t="s">
        <v>84</v>
      </c>
      <c r="AV204" s="15" t="s">
        <v>148</v>
      </c>
      <c r="AW204" s="15" t="s">
        <v>5</v>
      </c>
      <c r="AX204" s="15" t="s">
        <v>82</v>
      </c>
      <c r="AY204" s="227" t="s">
        <v>139</v>
      </c>
    </row>
    <row r="205" spans="1:65" s="2" customFormat="1" ht="24.2" customHeight="1">
      <c r="A205" s="35"/>
      <c r="B205" s="36"/>
      <c r="C205" s="176" t="s">
        <v>188</v>
      </c>
      <c r="D205" s="176" t="s">
        <v>143</v>
      </c>
      <c r="E205" s="177" t="s">
        <v>303</v>
      </c>
      <c r="F205" s="178" t="s">
        <v>304</v>
      </c>
      <c r="G205" s="179" t="s">
        <v>258</v>
      </c>
      <c r="H205" s="180">
        <v>70</v>
      </c>
      <c r="I205" s="181"/>
      <c r="J205" s="181"/>
      <c r="K205" s="182">
        <f>ROUND(P205*H205,2)</f>
        <v>0</v>
      </c>
      <c r="L205" s="178" t="s">
        <v>147</v>
      </c>
      <c r="M205" s="40"/>
      <c r="N205" s="183" t="s">
        <v>20</v>
      </c>
      <c r="O205" s="184" t="s">
        <v>43</v>
      </c>
      <c r="P205" s="185">
        <f>I205+J205</f>
        <v>0</v>
      </c>
      <c r="Q205" s="185">
        <f>ROUND(I205*H205,2)</f>
        <v>0</v>
      </c>
      <c r="R205" s="185">
        <f>ROUND(J205*H205,2)</f>
        <v>0</v>
      </c>
      <c r="S205" s="65"/>
      <c r="T205" s="186">
        <f>S205*H205</f>
        <v>0</v>
      </c>
      <c r="U205" s="186">
        <v>0.15540000000000001</v>
      </c>
      <c r="V205" s="186">
        <f>U205*H205</f>
        <v>10.878</v>
      </c>
      <c r="W205" s="186">
        <v>0</v>
      </c>
      <c r="X205" s="186">
        <f>W205*H205</f>
        <v>0</v>
      </c>
      <c r="Y205" s="187" t="s">
        <v>20</v>
      </c>
      <c r="Z205" s="35"/>
      <c r="AA205" s="35"/>
      <c r="AB205" s="35"/>
      <c r="AC205" s="35"/>
      <c r="AD205" s="35"/>
      <c r="AE205" s="35"/>
      <c r="AR205" s="188" t="s">
        <v>148</v>
      </c>
      <c r="AT205" s="188" t="s">
        <v>143</v>
      </c>
      <c r="AU205" s="188" t="s">
        <v>84</v>
      </c>
      <c r="AY205" s="18" t="s">
        <v>139</v>
      </c>
      <c r="BE205" s="189">
        <f>IF(O205="základní",K205,0)</f>
        <v>0</v>
      </c>
      <c r="BF205" s="189">
        <f>IF(O205="snížená",K205,0)</f>
        <v>0</v>
      </c>
      <c r="BG205" s="189">
        <f>IF(O205="zákl. přenesená",K205,0)</f>
        <v>0</v>
      </c>
      <c r="BH205" s="189">
        <f>IF(O205="sníž. přenesená",K205,0)</f>
        <v>0</v>
      </c>
      <c r="BI205" s="189">
        <f>IF(O205="nulová",K205,0)</f>
        <v>0</v>
      </c>
      <c r="BJ205" s="18" t="s">
        <v>82</v>
      </c>
      <c r="BK205" s="189">
        <f>ROUND(P205*H205,2)</f>
        <v>0</v>
      </c>
      <c r="BL205" s="18" t="s">
        <v>148</v>
      </c>
      <c r="BM205" s="188" t="s">
        <v>489</v>
      </c>
    </row>
    <row r="206" spans="1:65" s="2" customFormat="1" ht="11.25">
      <c r="A206" s="35"/>
      <c r="B206" s="36"/>
      <c r="C206" s="37"/>
      <c r="D206" s="190" t="s">
        <v>150</v>
      </c>
      <c r="E206" s="37"/>
      <c r="F206" s="191" t="s">
        <v>306</v>
      </c>
      <c r="G206" s="37"/>
      <c r="H206" s="37"/>
      <c r="I206" s="192"/>
      <c r="J206" s="192"/>
      <c r="K206" s="37"/>
      <c r="L206" s="37"/>
      <c r="M206" s="40"/>
      <c r="N206" s="193"/>
      <c r="O206" s="194"/>
      <c r="P206" s="65"/>
      <c r="Q206" s="65"/>
      <c r="R206" s="65"/>
      <c r="S206" s="65"/>
      <c r="T206" s="65"/>
      <c r="U206" s="65"/>
      <c r="V206" s="65"/>
      <c r="W206" s="65"/>
      <c r="X206" s="65"/>
      <c r="Y206" s="66"/>
      <c r="Z206" s="35"/>
      <c r="AA206" s="35"/>
      <c r="AB206" s="35"/>
      <c r="AC206" s="35"/>
      <c r="AD206" s="35"/>
      <c r="AE206" s="35"/>
      <c r="AT206" s="18" t="s">
        <v>150</v>
      </c>
      <c r="AU206" s="18" t="s">
        <v>84</v>
      </c>
    </row>
    <row r="207" spans="1:65" s="13" customFormat="1" ht="11.25">
      <c r="B207" s="195"/>
      <c r="C207" s="196"/>
      <c r="D207" s="197" t="s">
        <v>152</v>
      </c>
      <c r="E207" s="198" t="s">
        <v>20</v>
      </c>
      <c r="F207" s="199" t="s">
        <v>456</v>
      </c>
      <c r="G207" s="196"/>
      <c r="H207" s="198" t="s">
        <v>20</v>
      </c>
      <c r="I207" s="200"/>
      <c r="J207" s="200"/>
      <c r="K207" s="196"/>
      <c r="L207" s="196"/>
      <c r="M207" s="201"/>
      <c r="N207" s="202"/>
      <c r="O207" s="203"/>
      <c r="P207" s="203"/>
      <c r="Q207" s="203"/>
      <c r="R207" s="203"/>
      <c r="S207" s="203"/>
      <c r="T207" s="203"/>
      <c r="U207" s="203"/>
      <c r="V207" s="203"/>
      <c r="W207" s="203"/>
      <c r="X207" s="203"/>
      <c r="Y207" s="204"/>
      <c r="AT207" s="205" t="s">
        <v>152</v>
      </c>
      <c r="AU207" s="205" t="s">
        <v>84</v>
      </c>
      <c r="AV207" s="13" t="s">
        <v>82</v>
      </c>
      <c r="AW207" s="13" t="s">
        <v>5</v>
      </c>
      <c r="AX207" s="13" t="s">
        <v>74</v>
      </c>
      <c r="AY207" s="205" t="s">
        <v>139</v>
      </c>
    </row>
    <row r="208" spans="1:65" s="14" customFormat="1" ht="11.25">
      <c r="B208" s="206"/>
      <c r="C208" s="207"/>
      <c r="D208" s="197" t="s">
        <v>152</v>
      </c>
      <c r="E208" s="208" t="s">
        <v>20</v>
      </c>
      <c r="F208" s="209" t="s">
        <v>457</v>
      </c>
      <c r="G208" s="207"/>
      <c r="H208" s="210">
        <v>25.5</v>
      </c>
      <c r="I208" s="211"/>
      <c r="J208" s="211"/>
      <c r="K208" s="207"/>
      <c r="L208" s="207"/>
      <c r="M208" s="212"/>
      <c r="N208" s="213"/>
      <c r="O208" s="214"/>
      <c r="P208" s="214"/>
      <c r="Q208" s="214"/>
      <c r="R208" s="214"/>
      <c r="S208" s="214"/>
      <c r="T208" s="214"/>
      <c r="U208" s="214"/>
      <c r="V208" s="214"/>
      <c r="W208" s="214"/>
      <c r="X208" s="214"/>
      <c r="Y208" s="215"/>
      <c r="AT208" s="216" t="s">
        <v>152</v>
      </c>
      <c r="AU208" s="216" t="s">
        <v>84</v>
      </c>
      <c r="AV208" s="14" t="s">
        <v>84</v>
      </c>
      <c r="AW208" s="14" t="s">
        <v>5</v>
      </c>
      <c r="AX208" s="14" t="s">
        <v>74</v>
      </c>
      <c r="AY208" s="216" t="s">
        <v>139</v>
      </c>
    </row>
    <row r="209" spans="2:51" s="13" customFormat="1" ht="11.25">
      <c r="B209" s="195"/>
      <c r="C209" s="196"/>
      <c r="D209" s="197" t="s">
        <v>152</v>
      </c>
      <c r="E209" s="198" t="s">
        <v>20</v>
      </c>
      <c r="F209" s="199" t="s">
        <v>449</v>
      </c>
      <c r="G209" s="196"/>
      <c r="H209" s="198" t="s">
        <v>20</v>
      </c>
      <c r="I209" s="200"/>
      <c r="J209" s="200"/>
      <c r="K209" s="196"/>
      <c r="L209" s="196"/>
      <c r="M209" s="201"/>
      <c r="N209" s="202"/>
      <c r="O209" s="203"/>
      <c r="P209" s="203"/>
      <c r="Q209" s="203"/>
      <c r="R209" s="203"/>
      <c r="S209" s="203"/>
      <c r="T209" s="203"/>
      <c r="U209" s="203"/>
      <c r="V209" s="203"/>
      <c r="W209" s="203"/>
      <c r="X209" s="203"/>
      <c r="Y209" s="204"/>
      <c r="AT209" s="205" t="s">
        <v>152</v>
      </c>
      <c r="AU209" s="205" t="s">
        <v>84</v>
      </c>
      <c r="AV209" s="13" t="s">
        <v>82</v>
      </c>
      <c r="AW209" s="13" t="s">
        <v>5</v>
      </c>
      <c r="AX209" s="13" t="s">
        <v>74</v>
      </c>
      <c r="AY209" s="205" t="s">
        <v>139</v>
      </c>
    </row>
    <row r="210" spans="2:51" s="14" customFormat="1" ht="11.25">
      <c r="B210" s="206"/>
      <c r="C210" s="207"/>
      <c r="D210" s="197" t="s">
        <v>152</v>
      </c>
      <c r="E210" s="208" t="s">
        <v>20</v>
      </c>
      <c r="F210" s="209" t="s">
        <v>164</v>
      </c>
      <c r="G210" s="207"/>
      <c r="H210" s="210">
        <v>6</v>
      </c>
      <c r="I210" s="211"/>
      <c r="J210" s="211"/>
      <c r="K210" s="207"/>
      <c r="L210" s="207"/>
      <c r="M210" s="212"/>
      <c r="N210" s="213"/>
      <c r="O210" s="214"/>
      <c r="P210" s="214"/>
      <c r="Q210" s="214"/>
      <c r="R210" s="214"/>
      <c r="S210" s="214"/>
      <c r="T210" s="214"/>
      <c r="U210" s="214"/>
      <c r="V210" s="214"/>
      <c r="W210" s="214"/>
      <c r="X210" s="214"/>
      <c r="Y210" s="215"/>
      <c r="AT210" s="216" t="s">
        <v>152</v>
      </c>
      <c r="AU210" s="216" t="s">
        <v>84</v>
      </c>
      <c r="AV210" s="14" t="s">
        <v>84</v>
      </c>
      <c r="AW210" s="14" t="s">
        <v>5</v>
      </c>
      <c r="AX210" s="14" t="s">
        <v>74</v>
      </c>
      <c r="AY210" s="216" t="s">
        <v>139</v>
      </c>
    </row>
    <row r="211" spans="2:51" s="13" customFormat="1" ht="11.25">
      <c r="B211" s="195"/>
      <c r="C211" s="196"/>
      <c r="D211" s="197" t="s">
        <v>152</v>
      </c>
      <c r="E211" s="198" t="s">
        <v>20</v>
      </c>
      <c r="F211" s="199" t="s">
        <v>458</v>
      </c>
      <c r="G211" s="196"/>
      <c r="H211" s="198" t="s">
        <v>20</v>
      </c>
      <c r="I211" s="200"/>
      <c r="J211" s="200"/>
      <c r="K211" s="196"/>
      <c r="L211" s="196"/>
      <c r="M211" s="201"/>
      <c r="N211" s="202"/>
      <c r="O211" s="203"/>
      <c r="P211" s="203"/>
      <c r="Q211" s="203"/>
      <c r="R211" s="203"/>
      <c r="S211" s="203"/>
      <c r="T211" s="203"/>
      <c r="U211" s="203"/>
      <c r="V211" s="203"/>
      <c r="W211" s="203"/>
      <c r="X211" s="203"/>
      <c r="Y211" s="204"/>
      <c r="AT211" s="205" t="s">
        <v>152</v>
      </c>
      <c r="AU211" s="205" t="s">
        <v>84</v>
      </c>
      <c r="AV211" s="13" t="s">
        <v>82</v>
      </c>
      <c r="AW211" s="13" t="s">
        <v>5</v>
      </c>
      <c r="AX211" s="13" t="s">
        <v>74</v>
      </c>
      <c r="AY211" s="205" t="s">
        <v>139</v>
      </c>
    </row>
    <row r="212" spans="2:51" s="14" customFormat="1" ht="11.25">
      <c r="B212" s="206"/>
      <c r="C212" s="207"/>
      <c r="D212" s="197" t="s">
        <v>152</v>
      </c>
      <c r="E212" s="208" t="s">
        <v>20</v>
      </c>
      <c r="F212" s="209" t="s">
        <v>459</v>
      </c>
      <c r="G212" s="207"/>
      <c r="H212" s="210">
        <v>4.5</v>
      </c>
      <c r="I212" s="211"/>
      <c r="J212" s="211"/>
      <c r="K212" s="207"/>
      <c r="L212" s="207"/>
      <c r="M212" s="212"/>
      <c r="N212" s="213"/>
      <c r="O212" s="214"/>
      <c r="P212" s="214"/>
      <c r="Q212" s="214"/>
      <c r="R212" s="214"/>
      <c r="S212" s="214"/>
      <c r="T212" s="214"/>
      <c r="U212" s="214"/>
      <c r="V212" s="214"/>
      <c r="W212" s="214"/>
      <c r="X212" s="214"/>
      <c r="Y212" s="215"/>
      <c r="AT212" s="216" t="s">
        <v>152</v>
      </c>
      <c r="AU212" s="216" t="s">
        <v>84</v>
      </c>
      <c r="AV212" s="14" t="s">
        <v>84</v>
      </c>
      <c r="AW212" s="14" t="s">
        <v>5</v>
      </c>
      <c r="AX212" s="14" t="s">
        <v>74</v>
      </c>
      <c r="AY212" s="216" t="s">
        <v>139</v>
      </c>
    </row>
    <row r="213" spans="2:51" s="13" customFormat="1" ht="11.25">
      <c r="B213" s="195"/>
      <c r="C213" s="196"/>
      <c r="D213" s="197" t="s">
        <v>152</v>
      </c>
      <c r="E213" s="198" t="s">
        <v>20</v>
      </c>
      <c r="F213" s="199" t="s">
        <v>460</v>
      </c>
      <c r="G213" s="196"/>
      <c r="H213" s="198" t="s">
        <v>20</v>
      </c>
      <c r="I213" s="200"/>
      <c r="J213" s="200"/>
      <c r="K213" s="196"/>
      <c r="L213" s="196"/>
      <c r="M213" s="201"/>
      <c r="N213" s="202"/>
      <c r="O213" s="203"/>
      <c r="P213" s="203"/>
      <c r="Q213" s="203"/>
      <c r="R213" s="203"/>
      <c r="S213" s="203"/>
      <c r="T213" s="203"/>
      <c r="U213" s="203"/>
      <c r="V213" s="203"/>
      <c r="W213" s="203"/>
      <c r="X213" s="203"/>
      <c r="Y213" s="204"/>
      <c r="AT213" s="205" t="s">
        <v>152</v>
      </c>
      <c r="AU213" s="205" t="s">
        <v>84</v>
      </c>
      <c r="AV213" s="13" t="s">
        <v>82</v>
      </c>
      <c r="AW213" s="13" t="s">
        <v>5</v>
      </c>
      <c r="AX213" s="13" t="s">
        <v>74</v>
      </c>
      <c r="AY213" s="205" t="s">
        <v>139</v>
      </c>
    </row>
    <row r="214" spans="2:51" s="14" customFormat="1" ht="11.25">
      <c r="B214" s="206"/>
      <c r="C214" s="207"/>
      <c r="D214" s="197" t="s">
        <v>152</v>
      </c>
      <c r="E214" s="208" t="s">
        <v>20</v>
      </c>
      <c r="F214" s="209" t="s">
        <v>174</v>
      </c>
      <c r="G214" s="207"/>
      <c r="H214" s="210">
        <v>5</v>
      </c>
      <c r="I214" s="211"/>
      <c r="J214" s="211"/>
      <c r="K214" s="207"/>
      <c r="L214" s="207"/>
      <c r="M214" s="212"/>
      <c r="N214" s="213"/>
      <c r="O214" s="214"/>
      <c r="P214" s="214"/>
      <c r="Q214" s="214"/>
      <c r="R214" s="214"/>
      <c r="S214" s="214"/>
      <c r="T214" s="214"/>
      <c r="U214" s="214"/>
      <c r="V214" s="214"/>
      <c r="W214" s="214"/>
      <c r="X214" s="214"/>
      <c r="Y214" s="215"/>
      <c r="AT214" s="216" t="s">
        <v>152</v>
      </c>
      <c r="AU214" s="216" t="s">
        <v>84</v>
      </c>
      <c r="AV214" s="14" t="s">
        <v>84</v>
      </c>
      <c r="AW214" s="14" t="s">
        <v>5</v>
      </c>
      <c r="AX214" s="14" t="s">
        <v>74</v>
      </c>
      <c r="AY214" s="216" t="s">
        <v>139</v>
      </c>
    </row>
    <row r="215" spans="2:51" s="13" customFormat="1" ht="11.25">
      <c r="B215" s="195"/>
      <c r="C215" s="196"/>
      <c r="D215" s="197" t="s">
        <v>152</v>
      </c>
      <c r="E215" s="198" t="s">
        <v>20</v>
      </c>
      <c r="F215" s="199" t="s">
        <v>461</v>
      </c>
      <c r="G215" s="196"/>
      <c r="H215" s="198" t="s">
        <v>20</v>
      </c>
      <c r="I215" s="200"/>
      <c r="J215" s="200"/>
      <c r="K215" s="196"/>
      <c r="L215" s="196"/>
      <c r="M215" s="201"/>
      <c r="N215" s="202"/>
      <c r="O215" s="203"/>
      <c r="P215" s="203"/>
      <c r="Q215" s="203"/>
      <c r="R215" s="203"/>
      <c r="S215" s="203"/>
      <c r="T215" s="203"/>
      <c r="U215" s="203"/>
      <c r="V215" s="203"/>
      <c r="W215" s="203"/>
      <c r="X215" s="203"/>
      <c r="Y215" s="204"/>
      <c r="AT215" s="205" t="s">
        <v>152</v>
      </c>
      <c r="AU215" s="205" t="s">
        <v>84</v>
      </c>
      <c r="AV215" s="13" t="s">
        <v>82</v>
      </c>
      <c r="AW215" s="13" t="s">
        <v>5</v>
      </c>
      <c r="AX215" s="13" t="s">
        <v>74</v>
      </c>
      <c r="AY215" s="205" t="s">
        <v>139</v>
      </c>
    </row>
    <row r="216" spans="2:51" s="14" customFormat="1" ht="11.25">
      <c r="B216" s="206"/>
      <c r="C216" s="207"/>
      <c r="D216" s="197" t="s">
        <v>152</v>
      </c>
      <c r="E216" s="208" t="s">
        <v>20</v>
      </c>
      <c r="F216" s="209" t="s">
        <v>174</v>
      </c>
      <c r="G216" s="207"/>
      <c r="H216" s="210">
        <v>5</v>
      </c>
      <c r="I216" s="211"/>
      <c r="J216" s="211"/>
      <c r="K216" s="207"/>
      <c r="L216" s="207"/>
      <c r="M216" s="212"/>
      <c r="N216" s="213"/>
      <c r="O216" s="214"/>
      <c r="P216" s="214"/>
      <c r="Q216" s="214"/>
      <c r="R216" s="214"/>
      <c r="S216" s="214"/>
      <c r="T216" s="214"/>
      <c r="U216" s="214"/>
      <c r="V216" s="214"/>
      <c r="W216" s="214"/>
      <c r="X216" s="214"/>
      <c r="Y216" s="215"/>
      <c r="AT216" s="216" t="s">
        <v>152</v>
      </c>
      <c r="AU216" s="216" t="s">
        <v>84</v>
      </c>
      <c r="AV216" s="14" t="s">
        <v>84</v>
      </c>
      <c r="AW216" s="14" t="s">
        <v>5</v>
      </c>
      <c r="AX216" s="14" t="s">
        <v>74</v>
      </c>
      <c r="AY216" s="216" t="s">
        <v>139</v>
      </c>
    </row>
    <row r="217" spans="2:51" s="13" customFormat="1" ht="11.25">
      <c r="B217" s="195"/>
      <c r="C217" s="196"/>
      <c r="D217" s="197" t="s">
        <v>152</v>
      </c>
      <c r="E217" s="198" t="s">
        <v>20</v>
      </c>
      <c r="F217" s="199" t="s">
        <v>456</v>
      </c>
      <c r="G217" s="196"/>
      <c r="H217" s="198" t="s">
        <v>20</v>
      </c>
      <c r="I217" s="200"/>
      <c r="J217" s="200"/>
      <c r="K217" s="196"/>
      <c r="L217" s="196"/>
      <c r="M217" s="201"/>
      <c r="N217" s="202"/>
      <c r="O217" s="203"/>
      <c r="P217" s="203"/>
      <c r="Q217" s="203"/>
      <c r="R217" s="203"/>
      <c r="S217" s="203"/>
      <c r="T217" s="203"/>
      <c r="U217" s="203"/>
      <c r="V217" s="203"/>
      <c r="W217" s="203"/>
      <c r="X217" s="203"/>
      <c r="Y217" s="204"/>
      <c r="AT217" s="205" t="s">
        <v>152</v>
      </c>
      <c r="AU217" s="205" t="s">
        <v>84</v>
      </c>
      <c r="AV217" s="13" t="s">
        <v>82</v>
      </c>
      <c r="AW217" s="13" t="s">
        <v>5</v>
      </c>
      <c r="AX217" s="13" t="s">
        <v>74</v>
      </c>
      <c r="AY217" s="205" t="s">
        <v>139</v>
      </c>
    </row>
    <row r="218" spans="2:51" s="14" customFormat="1" ht="11.25">
      <c r="B218" s="206"/>
      <c r="C218" s="207"/>
      <c r="D218" s="197" t="s">
        <v>152</v>
      </c>
      <c r="E218" s="208" t="s">
        <v>20</v>
      </c>
      <c r="F218" s="209" t="s">
        <v>467</v>
      </c>
      <c r="G218" s="207"/>
      <c r="H218" s="210">
        <v>2</v>
      </c>
      <c r="I218" s="211"/>
      <c r="J218" s="211"/>
      <c r="K218" s="207"/>
      <c r="L218" s="207"/>
      <c r="M218" s="212"/>
      <c r="N218" s="213"/>
      <c r="O218" s="214"/>
      <c r="P218" s="214"/>
      <c r="Q218" s="214"/>
      <c r="R218" s="214"/>
      <c r="S218" s="214"/>
      <c r="T218" s="214"/>
      <c r="U218" s="214"/>
      <c r="V218" s="214"/>
      <c r="W218" s="214"/>
      <c r="X218" s="214"/>
      <c r="Y218" s="215"/>
      <c r="AT218" s="216" t="s">
        <v>152</v>
      </c>
      <c r="AU218" s="216" t="s">
        <v>84</v>
      </c>
      <c r="AV218" s="14" t="s">
        <v>84</v>
      </c>
      <c r="AW218" s="14" t="s">
        <v>5</v>
      </c>
      <c r="AX218" s="14" t="s">
        <v>74</v>
      </c>
      <c r="AY218" s="216" t="s">
        <v>139</v>
      </c>
    </row>
    <row r="219" spans="2:51" s="13" customFormat="1" ht="11.25">
      <c r="B219" s="195"/>
      <c r="C219" s="196"/>
      <c r="D219" s="197" t="s">
        <v>152</v>
      </c>
      <c r="E219" s="198" t="s">
        <v>20</v>
      </c>
      <c r="F219" s="199" t="s">
        <v>449</v>
      </c>
      <c r="G219" s="196"/>
      <c r="H219" s="198" t="s">
        <v>20</v>
      </c>
      <c r="I219" s="200"/>
      <c r="J219" s="200"/>
      <c r="K219" s="196"/>
      <c r="L219" s="196"/>
      <c r="M219" s="201"/>
      <c r="N219" s="202"/>
      <c r="O219" s="203"/>
      <c r="P219" s="203"/>
      <c r="Q219" s="203"/>
      <c r="R219" s="203"/>
      <c r="S219" s="203"/>
      <c r="T219" s="203"/>
      <c r="U219" s="203"/>
      <c r="V219" s="203"/>
      <c r="W219" s="203"/>
      <c r="X219" s="203"/>
      <c r="Y219" s="204"/>
      <c r="AT219" s="205" t="s">
        <v>152</v>
      </c>
      <c r="AU219" s="205" t="s">
        <v>84</v>
      </c>
      <c r="AV219" s="13" t="s">
        <v>82</v>
      </c>
      <c r="AW219" s="13" t="s">
        <v>5</v>
      </c>
      <c r="AX219" s="13" t="s">
        <v>74</v>
      </c>
      <c r="AY219" s="205" t="s">
        <v>139</v>
      </c>
    </row>
    <row r="220" spans="2:51" s="14" customFormat="1" ht="11.25">
      <c r="B220" s="206"/>
      <c r="C220" s="207"/>
      <c r="D220" s="197" t="s">
        <v>152</v>
      </c>
      <c r="E220" s="208" t="s">
        <v>20</v>
      </c>
      <c r="F220" s="209" t="s">
        <v>467</v>
      </c>
      <c r="G220" s="207"/>
      <c r="H220" s="210">
        <v>2</v>
      </c>
      <c r="I220" s="211"/>
      <c r="J220" s="211"/>
      <c r="K220" s="207"/>
      <c r="L220" s="207"/>
      <c r="M220" s="212"/>
      <c r="N220" s="213"/>
      <c r="O220" s="214"/>
      <c r="P220" s="214"/>
      <c r="Q220" s="214"/>
      <c r="R220" s="214"/>
      <c r="S220" s="214"/>
      <c r="T220" s="214"/>
      <c r="U220" s="214"/>
      <c r="V220" s="214"/>
      <c r="W220" s="214"/>
      <c r="X220" s="214"/>
      <c r="Y220" s="215"/>
      <c r="AT220" s="216" t="s">
        <v>152</v>
      </c>
      <c r="AU220" s="216" t="s">
        <v>84</v>
      </c>
      <c r="AV220" s="14" t="s">
        <v>84</v>
      </c>
      <c r="AW220" s="14" t="s">
        <v>5</v>
      </c>
      <c r="AX220" s="14" t="s">
        <v>74</v>
      </c>
      <c r="AY220" s="216" t="s">
        <v>139</v>
      </c>
    </row>
    <row r="221" spans="2:51" s="13" customFormat="1" ht="11.25">
      <c r="B221" s="195"/>
      <c r="C221" s="196"/>
      <c r="D221" s="197" t="s">
        <v>152</v>
      </c>
      <c r="E221" s="198" t="s">
        <v>20</v>
      </c>
      <c r="F221" s="199" t="s">
        <v>458</v>
      </c>
      <c r="G221" s="196"/>
      <c r="H221" s="198" t="s">
        <v>20</v>
      </c>
      <c r="I221" s="200"/>
      <c r="J221" s="200"/>
      <c r="K221" s="196"/>
      <c r="L221" s="196"/>
      <c r="M221" s="201"/>
      <c r="N221" s="202"/>
      <c r="O221" s="203"/>
      <c r="P221" s="203"/>
      <c r="Q221" s="203"/>
      <c r="R221" s="203"/>
      <c r="S221" s="203"/>
      <c r="T221" s="203"/>
      <c r="U221" s="203"/>
      <c r="V221" s="203"/>
      <c r="W221" s="203"/>
      <c r="X221" s="203"/>
      <c r="Y221" s="204"/>
      <c r="AT221" s="205" t="s">
        <v>152</v>
      </c>
      <c r="AU221" s="205" t="s">
        <v>84</v>
      </c>
      <c r="AV221" s="13" t="s">
        <v>82</v>
      </c>
      <c r="AW221" s="13" t="s">
        <v>5</v>
      </c>
      <c r="AX221" s="13" t="s">
        <v>74</v>
      </c>
      <c r="AY221" s="205" t="s">
        <v>139</v>
      </c>
    </row>
    <row r="222" spans="2:51" s="14" customFormat="1" ht="11.25">
      <c r="B222" s="206"/>
      <c r="C222" s="207"/>
      <c r="D222" s="197" t="s">
        <v>152</v>
      </c>
      <c r="E222" s="208" t="s">
        <v>20</v>
      </c>
      <c r="F222" s="209" t="s">
        <v>467</v>
      </c>
      <c r="G222" s="207"/>
      <c r="H222" s="210">
        <v>2</v>
      </c>
      <c r="I222" s="211"/>
      <c r="J222" s="211"/>
      <c r="K222" s="207"/>
      <c r="L222" s="207"/>
      <c r="M222" s="212"/>
      <c r="N222" s="213"/>
      <c r="O222" s="214"/>
      <c r="P222" s="214"/>
      <c r="Q222" s="214"/>
      <c r="R222" s="214"/>
      <c r="S222" s="214"/>
      <c r="T222" s="214"/>
      <c r="U222" s="214"/>
      <c r="V222" s="214"/>
      <c r="W222" s="214"/>
      <c r="X222" s="214"/>
      <c r="Y222" s="215"/>
      <c r="AT222" s="216" t="s">
        <v>152</v>
      </c>
      <c r="AU222" s="216" t="s">
        <v>84</v>
      </c>
      <c r="AV222" s="14" t="s">
        <v>84</v>
      </c>
      <c r="AW222" s="14" t="s">
        <v>5</v>
      </c>
      <c r="AX222" s="14" t="s">
        <v>74</v>
      </c>
      <c r="AY222" s="216" t="s">
        <v>139</v>
      </c>
    </row>
    <row r="223" spans="2:51" s="13" customFormat="1" ht="11.25">
      <c r="B223" s="195"/>
      <c r="C223" s="196"/>
      <c r="D223" s="197" t="s">
        <v>152</v>
      </c>
      <c r="E223" s="198" t="s">
        <v>20</v>
      </c>
      <c r="F223" s="199" t="s">
        <v>460</v>
      </c>
      <c r="G223" s="196"/>
      <c r="H223" s="198" t="s">
        <v>20</v>
      </c>
      <c r="I223" s="200"/>
      <c r="J223" s="200"/>
      <c r="K223" s="196"/>
      <c r="L223" s="196"/>
      <c r="M223" s="201"/>
      <c r="N223" s="202"/>
      <c r="O223" s="203"/>
      <c r="P223" s="203"/>
      <c r="Q223" s="203"/>
      <c r="R223" s="203"/>
      <c r="S223" s="203"/>
      <c r="T223" s="203"/>
      <c r="U223" s="203"/>
      <c r="V223" s="203"/>
      <c r="W223" s="203"/>
      <c r="X223" s="203"/>
      <c r="Y223" s="204"/>
      <c r="AT223" s="205" t="s">
        <v>152</v>
      </c>
      <c r="AU223" s="205" t="s">
        <v>84</v>
      </c>
      <c r="AV223" s="13" t="s">
        <v>82</v>
      </c>
      <c r="AW223" s="13" t="s">
        <v>5</v>
      </c>
      <c r="AX223" s="13" t="s">
        <v>74</v>
      </c>
      <c r="AY223" s="205" t="s">
        <v>139</v>
      </c>
    </row>
    <row r="224" spans="2:51" s="14" customFormat="1" ht="11.25">
      <c r="B224" s="206"/>
      <c r="C224" s="207"/>
      <c r="D224" s="197" t="s">
        <v>152</v>
      </c>
      <c r="E224" s="208" t="s">
        <v>20</v>
      </c>
      <c r="F224" s="209" t="s">
        <v>467</v>
      </c>
      <c r="G224" s="207"/>
      <c r="H224" s="210">
        <v>2</v>
      </c>
      <c r="I224" s="211"/>
      <c r="J224" s="211"/>
      <c r="K224" s="207"/>
      <c r="L224" s="207"/>
      <c r="M224" s="212"/>
      <c r="N224" s="213"/>
      <c r="O224" s="214"/>
      <c r="P224" s="214"/>
      <c r="Q224" s="214"/>
      <c r="R224" s="214"/>
      <c r="S224" s="214"/>
      <c r="T224" s="214"/>
      <c r="U224" s="214"/>
      <c r="V224" s="214"/>
      <c r="W224" s="214"/>
      <c r="X224" s="214"/>
      <c r="Y224" s="215"/>
      <c r="AT224" s="216" t="s">
        <v>152</v>
      </c>
      <c r="AU224" s="216" t="s">
        <v>84</v>
      </c>
      <c r="AV224" s="14" t="s">
        <v>84</v>
      </c>
      <c r="AW224" s="14" t="s">
        <v>5</v>
      </c>
      <c r="AX224" s="14" t="s">
        <v>74</v>
      </c>
      <c r="AY224" s="216" t="s">
        <v>139</v>
      </c>
    </row>
    <row r="225" spans="1:65" s="13" customFormat="1" ht="11.25">
      <c r="B225" s="195"/>
      <c r="C225" s="196"/>
      <c r="D225" s="197" t="s">
        <v>152</v>
      </c>
      <c r="E225" s="198" t="s">
        <v>20</v>
      </c>
      <c r="F225" s="199" t="s">
        <v>461</v>
      </c>
      <c r="G225" s="196"/>
      <c r="H225" s="198" t="s">
        <v>20</v>
      </c>
      <c r="I225" s="200"/>
      <c r="J225" s="200"/>
      <c r="K225" s="196"/>
      <c r="L225" s="196"/>
      <c r="M225" s="201"/>
      <c r="N225" s="202"/>
      <c r="O225" s="203"/>
      <c r="P225" s="203"/>
      <c r="Q225" s="203"/>
      <c r="R225" s="203"/>
      <c r="S225" s="203"/>
      <c r="T225" s="203"/>
      <c r="U225" s="203"/>
      <c r="V225" s="203"/>
      <c r="W225" s="203"/>
      <c r="X225" s="203"/>
      <c r="Y225" s="204"/>
      <c r="AT225" s="205" t="s">
        <v>152</v>
      </c>
      <c r="AU225" s="205" t="s">
        <v>84</v>
      </c>
      <c r="AV225" s="13" t="s">
        <v>82</v>
      </c>
      <c r="AW225" s="13" t="s">
        <v>5</v>
      </c>
      <c r="AX225" s="13" t="s">
        <v>74</v>
      </c>
      <c r="AY225" s="205" t="s">
        <v>139</v>
      </c>
    </row>
    <row r="226" spans="1:65" s="14" customFormat="1" ht="11.25">
      <c r="B226" s="206"/>
      <c r="C226" s="207"/>
      <c r="D226" s="197" t="s">
        <v>152</v>
      </c>
      <c r="E226" s="208" t="s">
        <v>20</v>
      </c>
      <c r="F226" s="209" t="s">
        <v>467</v>
      </c>
      <c r="G226" s="207"/>
      <c r="H226" s="210">
        <v>2</v>
      </c>
      <c r="I226" s="211"/>
      <c r="J226" s="211"/>
      <c r="K226" s="207"/>
      <c r="L226" s="207"/>
      <c r="M226" s="212"/>
      <c r="N226" s="213"/>
      <c r="O226" s="214"/>
      <c r="P226" s="214"/>
      <c r="Q226" s="214"/>
      <c r="R226" s="214"/>
      <c r="S226" s="214"/>
      <c r="T226" s="214"/>
      <c r="U226" s="214"/>
      <c r="V226" s="214"/>
      <c r="W226" s="214"/>
      <c r="X226" s="214"/>
      <c r="Y226" s="215"/>
      <c r="AT226" s="216" t="s">
        <v>152</v>
      </c>
      <c r="AU226" s="216" t="s">
        <v>84</v>
      </c>
      <c r="AV226" s="14" t="s">
        <v>84</v>
      </c>
      <c r="AW226" s="14" t="s">
        <v>5</v>
      </c>
      <c r="AX226" s="14" t="s">
        <v>74</v>
      </c>
      <c r="AY226" s="216" t="s">
        <v>139</v>
      </c>
    </row>
    <row r="227" spans="1:65" s="13" customFormat="1" ht="11.25">
      <c r="B227" s="195"/>
      <c r="C227" s="196"/>
      <c r="D227" s="197" t="s">
        <v>152</v>
      </c>
      <c r="E227" s="198" t="s">
        <v>20</v>
      </c>
      <c r="F227" s="199" t="s">
        <v>462</v>
      </c>
      <c r="G227" s="196"/>
      <c r="H227" s="198" t="s">
        <v>20</v>
      </c>
      <c r="I227" s="200"/>
      <c r="J227" s="200"/>
      <c r="K227" s="196"/>
      <c r="L227" s="196"/>
      <c r="M227" s="201"/>
      <c r="N227" s="202"/>
      <c r="O227" s="203"/>
      <c r="P227" s="203"/>
      <c r="Q227" s="203"/>
      <c r="R227" s="203"/>
      <c r="S227" s="203"/>
      <c r="T227" s="203"/>
      <c r="U227" s="203"/>
      <c r="V227" s="203"/>
      <c r="W227" s="203"/>
      <c r="X227" s="203"/>
      <c r="Y227" s="204"/>
      <c r="AT227" s="205" t="s">
        <v>152</v>
      </c>
      <c r="AU227" s="205" t="s">
        <v>84</v>
      </c>
      <c r="AV227" s="13" t="s">
        <v>82</v>
      </c>
      <c r="AW227" s="13" t="s">
        <v>5</v>
      </c>
      <c r="AX227" s="13" t="s">
        <v>74</v>
      </c>
      <c r="AY227" s="205" t="s">
        <v>139</v>
      </c>
    </row>
    <row r="228" spans="1:65" s="14" customFormat="1" ht="11.25">
      <c r="B228" s="206"/>
      <c r="C228" s="207"/>
      <c r="D228" s="197" t="s">
        <v>152</v>
      </c>
      <c r="E228" s="208" t="s">
        <v>20</v>
      </c>
      <c r="F228" s="209" t="s">
        <v>164</v>
      </c>
      <c r="G228" s="207"/>
      <c r="H228" s="210">
        <v>6</v>
      </c>
      <c r="I228" s="211"/>
      <c r="J228" s="211"/>
      <c r="K228" s="207"/>
      <c r="L228" s="207"/>
      <c r="M228" s="212"/>
      <c r="N228" s="213"/>
      <c r="O228" s="214"/>
      <c r="P228" s="214"/>
      <c r="Q228" s="214"/>
      <c r="R228" s="214"/>
      <c r="S228" s="214"/>
      <c r="T228" s="214"/>
      <c r="U228" s="214"/>
      <c r="V228" s="214"/>
      <c r="W228" s="214"/>
      <c r="X228" s="214"/>
      <c r="Y228" s="215"/>
      <c r="AT228" s="216" t="s">
        <v>152</v>
      </c>
      <c r="AU228" s="216" t="s">
        <v>84</v>
      </c>
      <c r="AV228" s="14" t="s">
        <v>84</v>
      </c>
      <c r="AW228" s="14" t="s">
        <v>5</v>
      </c>
      <c r="AX228" s="14" t="s">
        <v>74</v>
      </c>
      <c r="AY228" s="216" t="s">
        <v>139</v>
      </c>
    </row>
    <row r="229" spans="1:65" s="13" customFormat="1" ht="11.25">
      <c r="B229" s="195"/>
      <c r="C229" s="196"/>
      <c r="D229" s="197" t="s">
        <v>152</v>
      </c>
      <c r="E229" s="198" t="s">
        <v>20</v>
      </c>
      <c r="F229" s="199" t="s">
        <v>463</v>
      </c>
      <c r="G229" s="196"/>
      <c r="H229" s="198" t="s">
        <v>20</v>
      </c>
      <c r="I229" s="200"/>
      <c r="J229" s="200"/>
      <c r="K229" s="196"/>
      <c r="L229" s="196"/>
      <c r="M229" s="201"/>
      <c r="N229" s="202"/>
      <c r="O229" s="203"/>
      <c r="P229" s="203"/>
      <c r="Q229" s="203"/>
      <c r="R229" s="203"/>
      <c r="S229" s="203"/>
      <c r="T229" s="203"/>
      <c r="U229" s="203"/>
      <c r="V229" s="203"/>
      <c r="W229" s="203"/>
      <c r="X229" s="203"/>
      <c r="Y229" s="204"/>
      <c r="AT229" s="205" t="s">
        <v>152</v>
      </c>
      <c r="AU229" s="205" t="s">
        <v>84</v>
      </c>
      <c r="AV229" s="13" t="s">
        <v>82</v>
      </c>
      <c r="AW229" s="13" t="s">
        <v>5</v>
      </c>
      <c r="AX229" s="13" t="s">
        <v>74</v>
      </c>
      <c r="AY229" s="205" t="s">
        <v>139</v>
      </c>
    </row>
    <row r="230" spans="1:65" s="14" customFormat="1" ht="11.25">
      <c r="B230" s="206"/>
      <c r="C230" s="207"/>
      <c r="D230" s="197" t="s">
        <v>152</v>
      </c>
      <c r="E230" s="208" t="s">
        <v>20</v>
      </c>
      <c r="F230" s="209" t="s">
        <v>148</v>
      </c>
      <c r="G230" s="207"/>
      <c r="H230" s="210">
        <v>4</v>
      </c>
      <c r="I230" s="211"/>
      <c r="J230" s="211"/>
      <c r="K230" s="207"/>
      <c r="L230" s="207"/>
      <c r="M230" s="212"/>
      <c r="N230" s="213"/>
      <c r="O230" s="214"/>
      <c r="P230" s="214"/>
      <c r="Q230" s="214"/>
      <c r="R230" s="214"/>
      <c r="S230" s="214"/>
      <c r="T230" s="214"/>
      <c r="U230" s="214"/>
      <c r="V230" s="214"/>
      <c r="W230" s="214"/>
      <c r="X230" s="214"/>
      <c r="Y230" s="215"/>
      <c r="AT230" s="216" t="s">
        <v>152</v>
      </c>
      <c r="AU230" s="216" t="s">
        <v>84</v>
      </c>
      <c r="AV230" s="14" t="s">
        <v>84</v>
      </c>
      <c r="AW230" s="14" t="s">
        <v>5</v>
      </c>
      <c r="AX230" s="14" t="s">
        <v>74</v>
      </c>
      <c r="AY230" s="216" t="s">
        <v>139</v>
      </c>
    </row>
    <row r="231" spans="1:65" s="13" customFormat="1" ht="11.25">
      <c r="B231" s="195"/>
      <c r="C231" s="196"/>
      <c r="D231" s="197" t="s">
        <v>152</v>
      </c>
      <c r="E231" s="198" t="s">
        <v>20</v>
      </c>
      <c r="F231" s="199" t="s">
        <v>462</v>
      </c>
      <c r="G231" s="196"/>
      <c r="H231" s="198" t="s">
        <v>20</v>
      </c>
      <c r="I231" s="200"/>
      <c r="J231" s="200"/>
      <c r="K231" s="196"/>
      <c r="L231" s="196"/>
      <c r="M231" s="201"/>
      <c r="N231" s="202"/>
      <c r="O231" s="203"/>
      <c r="P231" s="203"/>
      <c r="Q231" s="203"/>
      <c r="R231" s="203"/>
      <c r="S231" s="203"/>
      <c r="T231" s="203"/>
      <c r="U231" s="203"/>
      <c r="V231" s="203"/>
      <c r="W231" s="203"/>
      <c r="X231" s="203"/>
      <c r="Y231" s="204"/>
      <c r="AT231" s="205" t="s">
        <v>152</v>
      </c>
      <c r="AU231" s="205" t="s">
        <v>84</v>
      </c>
      <c r="AV231" s="13" t="s">
        <v>82</v>
      </c>
      <c r="AW231" s="13" t="s">
        <v>5</v>
      </c>
      <c r="AX231" s="13" t="s">
        <v>74</v>
      </c>
      <c r="AY231" s="205" t="s">
        <v>139</v>
      </c>
    </row>
    <row r="232" spans="1:65" s="14" customFormat="1" ht="11.25">
      <c r="B232" s="206"/>
      <c r="C232" s="207"/>
      <c r="D232" s="197" t="s">
        <v>152</v>
      </c>
      <c r="E232" s="208" t="s">
        <v>20</v>
      </c>
      <c r="F232" s="209" t="s">
        <v>467</v>
      </c>
      <c r="G232" s="207"/>
      <c r="H232" s="210">
        <v>2</v>
      </c>
      <c r="I232" s="211"/>
      <c r="J232" s="211"/>
      <c r="K232" s="207"/>
      <c r="L232" s="207"/>
      <c r="M232" s="212"/>
      <c r="N232" s="213"/>
      <c r="O232" s="214"/>
      <c r="P232" s="214"/>
      <c r="Q232" s="214"/>
      <c r="R232" s="214"/>
      <c r="S232" s="214"/>
      <c r="T232" s="214"/>
      <c r="U232" s="214"/>
      <c r="V232" s="214"/>
      <c r="W232" s="214"/>
      <c r="X232" s="214"/>
      <c r="Y232" s="215"/>
      <c r="AT232" s="216" t="s">
        <v>152</v>
      </c>
      <c r="AU232" s="216" t="s">
        <v>84</v>
      </c>
      <c r="AV232" s="14" t="s">
        <v>84</v>
      </c>
      <c r="AW232" s="14" t="s">
        <v>5</v>
      </c>
      <c r="AX232" s="14" t="s">
        <v>74</v>
      </c>
      <c r="AY232" s="216" t="s">
        <v>139</v>
      </c>
    </row>
    <row r="233" spans="1:65" s="13" customFormat="1" ht="11.25">
      <c r="B233" s="195"/>
      <c r="C233" s="196"/>
      <c r="D233" s="197" t="s">
        <v>152</v>
      </c>
      <c r="E233" s="198" t="s">
        <v>20</v>
      </c>
      <c r="F233" s="199" t="s">
        <v>463</v>
      </c>
      <c r="G233" s="196"/>
      <c r="H233" s="198" t="s">
        <v>20</v>
      </c>
      <c r="I233" s="200"/>
      <c r="J233" s="200"/>
      <c r="K233" s="196"/>
      <c r="L233" s="196"/>
      <c r="M233" s="201"/>
      <c r="N233" s="202"/>
      <c r="O233" s="203"/>
      <c r="P233" s="203"/>
      <c r="Q233" s="203"/>
      <c r="R233" s="203"/>
      <c r="S233" s="203"/>
      <c r="T233" s="203"/>
      <c r="U233" s="203"/>
      <c r="V233" s="203"/>
      <c r="W233" s="203"/>
      <c r="X233" s="203"/>
      <c r="Y233" s="204"/>
      <c r="AT233" s="205" t="s">
        <v>152</v>
      </c>
      <c r="AU233" s="205" t="s">
        <v>84</v>
      </c>
      <c r="AV233" s="13" t="s">
        <v>82</v>
      </c>
      <c r="AW233" s="13" t="s">
        <v>5</v>
      </c>
      <c r="AX233" s="13" t="s">
        <v>74</v>
      </c>
      <c r="AY233" s="205" t="s">
        <v>139</v>
      </c>
    </row>
    <row r="234" spans="1:65" s="14" customFormat="1" ht="11.25">
      <c r="B234" s="206"/>
      <c r="C234" s="207"/>
      <c r="D234" s="197" t="s">
        <v>152</v>
      </c>
      <c r="E234" s="208" t="s">
        <v>20</v>
      </c>
      <c r="F234" s="209" t="s">
        <v>467</v>
      </c>
      <c r="G234" s="207"/>
      <c r="H234" s="210">
        <v>2</v>
      </c>
      <c r="I234" s="211"/>
      <c r="J234" s="211"/>
      <c r="K234" s="207"/>
      <c r="L234" s="207"/>
      <c r="M234" s="212"/>
      <c r="N234" s="213"/>
      <c r="O234" s="214"/>
      <c r="P234" s="214"/>
      <c r="Q234" s="214"/>
      <c r="R234" s="214"/>
      <c r="S234" s="214"/>
      <c r="T234" s="214"/>
      <c r="U234" s="214"/>
      <c r="V234" s="214"/>
      <c r="W234" s="214"/>
      <c r="X234" s="214"/>
      <c r="Y234" s="215"/>
      <c r="AT234" s="216" t="s">
        <v>152</v>
      </c>
      <c r="AU234" s="216" t="s">
        <v>84</v>
      </c>
      <c r="AV234" s="14" t="s">
        <v>84</v>
      </c>
      <c r="AW234" s="14" t="s">
        <v>5</v>
      </c>
      <c r="AX234" s="14" t="s">
        <v>74</v>
      </c>
      <c r="AY234" s="216" t="s">
        <v>139</v>
      </c>
    </row>
    <row r="235" spans="1:65" s="15" customFormat="1" ht="11.25">
      <c r="B235" s="217"/>
      <c r="C235" s="218"/>
      <c r="D235" s="197" t="s">
        <v>152</v>
      </c>
      <c r="E235" s="219" t="s">
        <v>20</v>
      </c>
      <c r="F235" s="220" t="s">
        <v>155</v>
      </c>
      <c r="G235" s="218"/>
      <c r="H235" s="221">
        <v>70</v>
      </c>
      <c r="I235" s="222"/>
      <c r="J235" s="222"/>
      <c r="K235" s="218"/>
      <c r="L235" s="218"/>
      <c r="M235" s="223"/>
      <c r="N235" s="224"/>
      <c r="O235" s="225"/>
      <c r="P235" s="225"/>
      <c r="Q235" s="225"/>
      <c r="R235" s="225"/>
      <c r="S235" s="225"/>
      <c r="T235" s="225"/>
      <c r="U235" s="225"/>
      <c r="V235" s="225"/>
      <c r="W235" s="225"/>
      <c r="X235" s="225"/>
      <c r="Y235" s="226"/>
      <c r="AT235" s="227" t="s">
        <v>152</v>
      </c>
      <c r="AU235" s="227" t="s">
        <v>84</v>
      </c>
      <c r="AV235" s="15" t="s">
        <v>148</v>
      </c>
      <c r="AW235" s="15" t="s">
        <v>5</v>
      </c>
      <c r="AX235" s="15" t="s">
        <v>82</v>
      </c>
      <c r="AY235" s="227" t="s">
        <v>139</v>
      </c>
    </row>
    <row r="236" spans="1:65" s="12" customFormat="1" ht="22.9" customHeight="1">
      <c r="B236" s="159"/>
      <c r="C236" s="160"/>
      <c r="D236" s="161" t="s">
        <v>73</v>
      </c>
      <c r="E236" s="174" t="s">
        <v>354</v>
      </c>
      <c r="F236" s="174" t="s">
        <v>355</v>
      </c>
      <c r="G236" s="160"/>
      <c r="H236" s="160"/>
      <c r="I236" s="163"/>
      <c r="J236" s="163"/>
      <c r="K236" s="175">
        <f>BK236</f>
        <v>0</v>
      </c>
      <c r="L236" s="160"/>
      <c r="M236" s="165"/>
      <c r="N236" s="166"/>
      <c r="O236" s="167"/>
      <c r="P236" s="167"/>
      <c r="Q236" s="168">
        <f>SUM(Q237:Q252)</f>
        <v>0</v>
      </c>
      <c r="R236" s="168">
        <f>SUM(R237:R252)</f>
        <v>0</v>
      </c>
      <c r="S236" s="167"/>
      <c r="T236" s="169">
        <f>SUM(T237:T252)</f>
        <v>0</v>
      </c>
      <c r="U236" s="167"/>
      <c r="V236" s="169">
        <f>SUM(V237:V252)</f>
        <v>0</v>
      </c>
      <c r="W236" s="167"/>
      <c r="X236" s="169">
        <f>SUM(X237:X252)</f>
        <v>0</v>
      </c>
      <c r="Y236" s="170"/>
      <c r="AR236" s="171" t="s">
        <v>82</v>
      </c>
      <c r="AT236" s="172" t="s">
        <v>73</v>
      </c>
      <c r="AU236" s="172" t="s">
        <v>82</v>
      </c>
      <c r="AY236" s="171" t="s">
        <v>139</v>
      </c>
      <c r="BK236" s="173">
        <f>SUM(BK237:BK252)</f>
        <v>0</v>
      </c>
    </row>
    <row r="237" spans="1:65" s="2" customFormat="1" ht="24">
      <c r="A237" s="35"/>
      <c r="B237" s="36"/>
      <c r="C237" s="176" t="s">
        <v>9</v>
      </c>
      <c r="D237" s="176" t="s">
        <v>143</v>
      </c>
      <c r="E237" s="177" t="s">
        <v>202</v>
      </c>
      <c r="F237" s="178" t="s">
        <v>203</v>
      </c>
      <c r="G237" s="179" t="s">
        <v>169</v>
      </c>
      <c r="H237" s="180">
        <v>14.026</v>
      </c>
      <c r="I237" s="181"/>
      <c r="J237" s="181"/>
      <c r="K237" s="182">
        <f>ROUND(P237*H237,2)</f>
        <v>0</v>
      </c>
      <c r="L237" s="178" t="s">
        <v>147</v>
      </c>
      <c r="M237" s="40"/>
      <c r="N237" s="183" t="s">
        <v>20</v>
      </c>
      <c r="O237" s="184" t="s">
        <v>43</v>
      </c>
      <c r="P237" s="185">
        <f>I237+J237</f>
        <v>0</v>
      </c>
      <c r="Q237" s="185">
        <f>ROUND(I237*H237,2)</f>
        <v>0</v>
      </c>
      <c r="R237" s="185">
        <f>ROUND(J237*H237,2)</f>
        <v>0</v>
      </c>
      <c r="S237" s="65"/>
      <c r="T237" s="186">
        <f>S237*H237</f>
        <v>0</v>
      </c>
      <c r="U237" s="186">
        <v>0</v>
      </c>
      <c r="V237" s="186">
        <f>U237*H237</f>
        <v>0</v>
      </c>
      <c r="W237" s="186">
        <v>0</v>
      </c>
      <c r="X237" s="186">
        <f>W237*H237</f>
        <v>0</v>
      </c>
      <c r="Y237" s="187" t="s">
        <v>20</v>
      </c>
      <c r="Z237" s="35"/>
      <c r="AA237" s="35"/>
      <c r="AB237" s="35"/>
      <c r="AC237" s="35"/>
      <c r="AD237" s="35"/>
      <c r="AE237" s="35"/>
      <c r="AR237" s="188" t="s">
        <v>148</v>
      </c>
      <c r="AT237" s="188" t="s">
        <v>143</v>
      </c>
      <c r="AU237" s="188" t="s">
        <v>84</v>
      </c>
      <c r="AY237" s="18" t="s">
        <v>139</v>
      </c>
      <c r="BE237" s="189">
        <f>IF(O237="základní",K237,0)</f>
        <v>0</v>
      </c>
      <c r="BF237" s="189">
        <f>IF(O237="snížená",K237,0)</f>
        <v>0</v>
      </c>
      <c r="BG237" s="189">
        <f>IF(O237="zákl. přenesená",K237,0)</f>
        <v>0</v>
      </c>
      <c r="BH237" s="189">
        <f>IF(O237="sníž. přenesená",K237,0)</f>
        <v>0</v>
      </c>
      <c r="BI237" s="189">
        <f>IF(O237="nulová",K237,0)</f>
        <v>0</v>
      </c>
      <c r="BJ237" s="18" t="s">
        <v>82</v>
      </c>
      <c r="BK237" s="189">
        <f>ROUND(P237*H237,2)</f>
        <v>0</v>
      </c>
      <c r="BL237" s="18" t="s">
        <v>148</v>
      </c>
      <c r="BM237" s="188" t="s">
        <v>490</v>
      </c>
    </row>
    <row r="238" spans="1:65" s="2" customFormat="1" ht="11.25">
      <c r="A238" s="35"/>
      <c r="B238" s="36"/>
      <c r="C238" s="37"/>
      <c r="D238" s="190" t="s">
        <v>150</v>
      </c>
      <c r="E238" s="37"/>
      <c r="F238" s="191" t="s">
        <v>205</v>
      </c>
      <c r="G238" s="37"/>
      <c r="H238" s="37"/>
      <c r="I238" s="192"/>
      <c r="J238" s="192"/>
      <c r="K238" s="37"/>
      <c r="L238" s="37"/>
      <c r="M238" s="40"/>
      <c r="N238" s="193"/>
      <c r="O238" s="194"/>
      <c r="P238" s="65"/>
      <c r="Q238" s="65"/>
      <c r="R238" s="65"/>
      <c r="S238" s="65"/>
      <c r="T238" s="65"/>
      <c r="U238" s="65"/>
      <c r="V238" s="65"/>
      <c r="W238" s="65"/>
      <c r="X238" s="65"/>
      <c r="Y238" s="66"/>
      <c r="Z238" s="35"/>
      <c r="AA238" s="35"/>
      <c r="AB238" s="35"/>
      <c r="AC238" s="35"/>
      <c r="AD238" s="35"/>
      <c r="AE238" s="35"/>
      <c r="AT238" s="18" t="s">
        <v>150</v>
      </c>
      <c r="AU238" s="18" t="s">
        <v>84</v>
      </c>
    </row>
    <row r="239" spans="1:65" s="13" customFormat="1" ht="11.25">
      <c r="B239" s="195"/>
      <c r="C239" s="196"/>
      <c r="D239" s="197" t="s">
        <v>152</v>
      </c>
      <c r="E239" s="198" t="s">
        <v>20</v>
      </c>
      <c r="F239" s="199" t="s">
        <v>424</v>
      </c>
      <c r="G239" s="196"/>
      <c r="H239" s="198" t="s">
        <v>20</v>
      </c>
      <c r="I239" s="200"/>
      <c r="J239" s="200"/>
      <c r="K239" s="196"/>
      <c r="L239" s="196"/>
      <c r="M239" s="201"/>
      <c r="N239" s="202"/>
      <c r="O239" s="203"/>
      <c r="P239" s="203"/>
      <c r="Q239" s="203"/>
      <c r="R239" s="203"/>
      <c r="S239" s="203"/>
      <c r="T239" s="203"/>
      <c r="U239" s="203"/>
      <c r="V239" s="203"/>
      <c r="W239" s="203"/>
      <c r="X239" s="203"/>
      <c r="Y239" s="204"/>
      <c r="AT239" s="205" t="s">
        <v>152</v>
      </c>
      <c r="AU239" s="205" t="s">
        <v>84</v>
      </c>
      <c r="AV239" s="13" t="s">
        <v>82</v>
      </c>
      <c r="AW239" s="13" t="s">
        <v>5</v>
      </c>
      <c r="AX239" s="13" t="s">
        <v>74</v>
      </c>
      <c r="AY239" s="205" t="s">
        <v>139</v>
      </c>
    </row>
    <row r="240" spans="1:65" s="14" customFormat="1" ht="11.25">
      <c r="B240" s="206"/>
      <c r="C240" s="207"/>
      <c r="D240" s="197" t="s">
        <v>152</v>
      </c>
      <c r="E240" s="208" t="s">
        <v>20</v>
      </c>
      <c r="F240" s="209" t="s">
        <v>430</v>
      </c>
      <c r="G240" s="207"/>
      <c r="H240" s="210">
        <v>6.694</v>
      </c>
      <c r="I240" s="211"/>
      <c r="J240" s="211"/>
      <c r="K240" s="207"/>
      <c r="L240" s="207"/>
      <c r="M240" s="212"/>
      <c r="N240" s="213"/>
      <c r="O240" s="214"/>
      <c r="P240" s="214"/>
      <c r="Q240" s="214"/>
      <c r="R240" s="214"/>
      <c r="S240" s="214"/>
      <c r="T240" s="214"/>
      <c r="U240" s="214"/>
      <c r="V240" s="214"/>
      <c r="W240" s="214"/>
      <c r="X240" s="214"/>
      <c r="Y240" s="215"/>
      <c r="AT240" s="216" t="s">
        <v>152</v>
      </c>
      <c r="AU240" s="216" t="s">
        <v>84</v>
      </c>
      <c r="AV240" s="14" t="s">
        <v>84</v>
      </c>
      <c r="AW240" s="14" t="s">
        <v>5</v>
      </c>
      <c r="AX240" s="14" t="s">
        <v>74</v>
      </c>
      <c r="AY240" s="216" t="s">
        <v>139</v>
      </c>
    </row>
    <row r="241" spans="1:65" s="13" customFormat="1" ht="11.25">
      <c r="B241" s="195"/>
      <c r="C241" s="196"/>
      <c r="D241" s="197" t="s">
        <v>152</v>
      </c>
      <c r="E241" s="198" t="s">
        <v>20</v>
      </c>
      <c r="F241" s="199" t="s">
        <v>426</v>
      </c>
      <c r="G241" s="196"/>
      <c r="H241" s="198" t="s">
        <v>20</v>
      </c>
      <c r="I241" s="200"/>
      <c r="J241" s="200"/>
      <c r="K241" s="196"/>
      <c r="L241" s="196"/>
      <c r="M241" s="201"/>
      <c r="N241" s="202"/>
      <c r="O241" s="203"/>
      <c r="P241" s="203"/>
      <c r="Q241" s="203"/>
      <c r="R241" s="203"/>
      <c r="S241" s="203"/>
      <c r="T241" s="203"/>
      <c r="U241" s="203"/>
      <c r="V241" s="203"/>
      <c r="W241" s="203"/>
      <c r="X241" s="203"/>
      <c r="Y241" s="204"/>
      <c r="AT241" s="205" t="s">
        <v>152</v>
      </c>
      <c r="AU241" s="205" t="s">
        <v>84</v>
      </c>
      <c r="AV241" s="13" t="s">
        <v>82</v>
      </c>
      <c r="AW241" s="13" t="s">
        <v>5</v>
      </c>
      <c r="AX241" s="13" t="s">
        <v>74</v>
      </c>
      <c r="AY241" s="205" t="s">
        <v>139</v>
      </c>
    </row>
    <row r="242" spans="1:65" s="13" customFormat="1" ht="11.25">
      <c r="B242" s="195"/>
      <c r="C242" s="196"/>
      <c r="D242" s="197" t="s">
        <v>152</v>
      </c>
      <c r="E242" s="198" t="s">
        <v>20</v>
      </c>
      <c r="F242" s="199" t="s">
        <v>427</v>
      </c>
      <c r="G242" s="196"/>
      <c r="H242" s="198" t="s">
        <v>20</v>
      </c>
      <c r="I242" s="200"/>
      <c r="J242" s="200"/>
      <c r="K242" s="196"/>
      <c r="L242" s="196"/>
      <c r="M242" s="201"/>
      <c r="N242" s="202"/>
      <c r="O242" s="203"/>
      <c r="P242" s="203"/>
      <c r="Q242" s="203"/>
      <c r="R242" s="203"/>
      <c r="S242" s="203"/>
      <c r="T242" s="203"/>
      <c r="U242" s="203"/>
      <c r="V242" s="203"/>
      <c r="W242" s="203"/>
      <c r="X242" s="203"/>
      <c r="Y242" s="204"/>
      <c r="AT242" s="205" t="s">
        <v>152</v>
      </c>
      <c r="AU242" s="205" t="s">
        <v>84</v>
      </c>
      <c r="AV242" s="13" t="s">
        <v>82</v>
      </c>
      <c r="AW242" s="13" t="s">
        <v>5</v>
      </c>
      <c r="AX242" s="13" t="s">
        <v>74</v>
      </c>
      <c r="AY242" s="205" t="s">
        <v>139</v>
      </c>
    </row>
    <row r="243" spans="1:65" s="14" customFormat="1" ht="11.25">
      <c r="B243" s="206"/>
      <c r="C243" s="207"/>
      <c r="D243" s="197" t="s">
        <v>152</v>
      </c>
      <c r="E243" s="208" t="s">
        <v>20</v>
      </c>
      <c r="F243" s="209" t="s">
        <v>431</v>
      </c>
      <c r="G243" s="207"/>
      <c r="H243" s="210">
        <v>7.3319999999999999</v>
      </c>
      <c r="I243" s="211"/>
      <c r="J243" s="211"/>
      <c r="K243" s="207"/>
      <c r="L243" s="207"/>
      <c r="M243" s="212"/>
      <c r="N243" s="213"/>
      <c r="O243" s="214"/>
      <c r="P243" s="214"/>
      <c r="Q243" s="214"/>
      <c r="R243" s="214"/>
      <c r="S243" s="214"/>
      <c r="T243" s="214"/>
      <c r="U243" s="214"/>
      <c r="V243" s="214"/>
      <c r="W243" s="214"/>
      <c r="X243" s="214"/>
      <c r="Y243" s="215"/>
      <c r="AT243" s="216" t="s">
        <v>152</v>
      </c>
      <c r="AU243" s="216" t="s">
        <v>84</v>
      </c>
      <c r="AV243" s="14" t="s">
        <v>84</v>
      </c>
      <c r="AW243" s="14" t="s">
        <v>5</v>
      </c>
      <c r="AX243" s="14" t="s">
        <v>74</v>
      </c>
      <c r="AY243" s="216" t="s">
        <v>139</v>
      </c>
    </row>
    <row r="244" spans="1:65" s="15" customFormat="1" ht="11.25">
      <c r="B244" s="217"/>
      <c r="C244" s="218"/>
      <c r="D244" s="197" t="s">
        <v>152</v>
      </c>
      <c r="E244" s="219" t="s">
        <v>20</v>
      </c>
      <c r="F244" s="220" t="s">
        <v>155</v>
      </c>
      <c r="G244" s="218"/>
      <c r="H244" s="221">
        <v>14.026</v>
      </c>
      <c r="I244" s="222"/>
      <c r="J244" s="222"/>
      <c r="K244" s="218"/>
      <c r="L244" s="218"/>
      <c r="M244" s="223"/>
      <c r="N244" s="224"/>
      <c r="O244" s="225"/>
      <c r="P244" s="225"/>
      <c r="Q244" s="225"/>
      <c r="R244" s="225"/>
      <c r="S244" s="225"/>
      <c r="T244" s="225"/>
      <c r="U244" s="225"/>
      <c r="V244" s="225"/>
      <c r="W244" s="225"/>
      <c r="X244" s="225"/>
      <c r="Y244" s="226"/>
      <c r="AT244" s="227" t="s">
        <v>152</v>
      </c>
      <c r="AU244" s="227" t="s">
        <v>84</v>
      </c>
      <c r="AV244" s="15" t="s">
        <v>148</v>
      </c>
      <c r="AW244" s="15" t="s">
        <v>5</v>
      </c>
      <c r="AX244" s="15" t="s">
        <v>82</v>
      </c>
      <c r="AY244" s="227" t="s">
        <v>139</v>
      </c>
    </row>
    <row r="245" spans="1:65" s="2" customFormat="1" ht="24.2" customHeight="1">
      <c r="A245" s="35"/>
      <c r="B245" s="36"/>
      <c r="C245" s="176" t="s">
        <v>193</v>
      </c>
      <c r="D245" s="176" t="s">
        <v>143</v>
      </c>
      <c r="E245" s="177" t="s">
        <v>209</v>
      </c>
      <c r="F245" s="178" t="s">
        <v>210</v>
      </c>
      <c r="G245" s="179" t="s">
        <v>169</v>
      </c>
      <c r="H245" s="180">
        <v>266.50099999999998</v>
      </c>
      <c r="I245" s="181"/>
      <c r="J245" s="181"/>
      <c r="K245" s="182">
        <f>ROUND(P245*H245,2)</f>
        <v>0</v>
      </c>
      <c r="L245" s="178" t="s">
        <v>147</v>
      </c>
      <c r="M245" s="40"/>
      <c r="N245" s="183" t="s">
        <v>20</v>
      </c>
      <c r="O245" s="184" t="s">
        <v>43</v>
      </c>
      <c r="P245" s="185">
        <f>I245+J245</f>
        <v>0</v>
      </c>
      <c r="Q245" s="185">
        <f>ROUND(I245*H245,2)</f>
        <v>0</v>
      </c>
      <c r="R245" s="185">
        <f>ROUND(J245*H245,2)</f>
        <v>0</v>
      </c>
      <c r="S245" s="65"/>
      <c r="T245" s="186">
        <f>S245*H245</f>
        <v>0</v>
      </c>
      <c r="U245" s="186">
        <v>0</v>
      </c>
      <c r="V245" s="186">
        <f>U245*H245</f>
        <v>0</v>
      </c>
      <c r="W245" s="186">
        <v>0</v>
      </c>
      <c r="X245" s="186">
        <f>W245*H245</f>
        <v>0</v>
      </c>
      <c r="Y245" s="187" t="s">
        <v>20</v>
      </c>
      <c r="Z245" s="35"/>
      <c r="AA245" s="35"/>
      <c r="AB245" s="35"/>
      <c r="AC245" s="35"/>
      <c r="AD245" s="35"/>
      <c r="AE245" s="35"/>
      <c r="AR245" s="188" t="s">
        <v>148</v>
      </c>
      <c r="AT245" s="188" t="s">
        <v>143</v>
      </c>
      <c r="AU245" s="188" t="s">
        <v>84</v>
      </c>
      <c r="AY245" s="18" t="s">
        <v>139</v>
      </c>
      <c r="BE245" s="189">
        <f>IF(O245="základní",K245,0)</f>
        <v>0</v>
      </c>
      <c r="BF245" s="189">
        <f>IF(O245="snížená",K245,0)</f>
        <v>0</v>
      </c>
      <c r="BG245" s="189">
        <f>IF(O245="zákl. přenesená",K245,0)</f>
        <v>0</v>
      </c>
      <c r="BH245" s="189">
        <f>IF(O245="sníž. přenesená",K245,0)</f>
        <v>0</v>
      </c>
      <c r="BI245" s="189">
        <f>IF(O245="nulová",K245,0)</f>
        <v>0</v>
      </c>
      <c r="BJ245" s="18" t="s">
        <v>82</v>
      </c>
      <c r="BK245" s="189">
        <f>ROUND(P245*H245,2)</f>
        <v>0</v>
      </c>
      <c r="BL245" s="18" t="s">
        <v>148</v>
      </c>
      <c r="BM245" s="188" t="s">
        <v>491</v>
      </c>
    </row>
    <row r="246" spans="1:65" s="2" customFormat="1" ht="11.25">
      <c r="A246" s="35"/>
      <c r="B246" s="36"/>
      <c r="C246" s="37"/>
      <c r="D246" s="190" t="s">
        <v>150</v>
      </c>
      <c r="E246" s="37"/>
      <c r="F246" s="191" t="s">
        <v>212</v>
      </c>
      <c r="G246" s="37"/>
      <c r="H246" s="37"/>
      <c r="I246" s="192"/>
      <c r="J246" s="192"/>
      <c r="K246" s="37"/>
      <c r="L246" s="37"/>
      <c r="M246" s="40"/>
      <c r="N246" s="193"/>
      <c r="O246" s="194"/>
      <c r="P246" s="65"/>
      <c r="Q246" s="65"/>
      <c r="R246" s="65"/>
      <c r="S246" s="65"/>
      <c r="T246" s="65"/>
      <c r="U246" s="65"/>
      <c r="V246" s="65"/>
      <c r="W246" s="65"/>
      <c r="X246" s="65"/>
      <c r="Y246" s="66"/>
      <c r="Z246" s="35"/>
      <c r="AA246" s="35"/>
      <c r="AB246" s="35"/>
      <c r="AC246" s="35"/>
      <c r="AD246" s="35"/>
      <c r="AE246" s="35"/>
      <c r="AT246" s="18" t="s">
        <v>150</v>
      </c>
      <c r="AU246" s="18" t="s">
        <v>84</v>
      </c>
    </row>
    <row r="247" spans="1:65" s="13" customFormat="1" ht="11.25">
      <c r="B247" s="195"/>
      <c r="C247" s="196"/>
      <c r="D247" s="197" t="s">
        <v>152</v>
      </c>
      <c r="E247" s="198" t="s">
        <v>20</v>
      </c>
      <c r="F247" s="199" t="s">
        <v>424</v>
      </c>
      <c r="G247" s="196"/>
      <c r="H247" s="198" t="s">
        <v>20</v>
      </c>
      <c r="I247" s="200"/>
      <c r="J247" s="200"/>
      <c r="K247" s="196"/>
      <c r="L247" s="196"/>
      <c r="M247" s="201"/>
      <c r="N247" s="202"/>
      <c r="O247" s="203"/>
      <c r="P247" s="203"/>
      <c r="Q247" s="203"/>
      <c r="R247" s="203"/>
      <c r="S247" s="203"/>
      <c r="T247" s="203"/>
      <c r="U247" s="203"/>
      <c r="V247" s="203"/>
      <c r="W247" s="203"/>
      <c r="X247" s="203"/>
      <c r="Y247" s="204"/>
      <c r="AT247" s="205" t="s">
        <v>152</v>
      </c>
      <c r="AU247" s="205" t="s">
        <v>84</v>
      </c>
      <c r="AV247" s="13" t="s">
        <v>82</v>
      </c>
      <c r="AW247" s="13" t="s">
        <v>5</v>
      </c>
      <c r="AX247" s="13" t="s">
        <v>74</v>
      </c>
      <c r="AY247" s="205" t="s">
        <v>139</v>
      </c>
    </row>
    <row r="248" spans="1:65" s="14" customFormat="1" ht="11.25">
      <c r="B248" s="206"/>
      <c r="C248" s="207"/>
      <c r="D248" s="197" t="s">
        <v>152</v>
      </c>
      <c r="E248" s="208" t="s">
        <v>20</v>
      </c>
      <c r="F248" s="209" t="s">
        <v>492</v>
      </c>
      <c r="G248" s="207"/>
      <c r="H248" s="210">
        <v>127.191</v>
      </c>
      <c r="I248" s="211"/>
      <c r="J248" s="211"/>
      <c r="K248" s="207"/>
      <c r="L248" s="207"/>
      <c r="M248" s="212"/>
      <c r="N248" s="213"/>
      <c r="O248" s="214"/>
      <c r="P248" s="214"/>
      <c r="Q248" s="214"/>
      <c r="R248" s="214"/>
      <c r="S248" s="214"/>
      <c r="T248" s="214"/>
      <c r="U248" s="214"/>
      <c r="V248" s="214"/>
      <c r="W248" s="214"/>
      <c r="X248" s="214"/>
      <c r="Y248" s="215"/>
      <c r="AT248" s="216" t="s">
        <v>152</v>
      </c>
      <c r="AU248" s="216" t="s">
        <v>84</v>
      </c>
      <c r="AV248" s="14" t="s">
        <v>84</v>
      </c>
      <c r="AW248" s="14" t="s">
        <v>5</v>
      </c>
      <c r="AX248" s="14" t="s">
        <v>74</v>
      </c>
      <c r="AY248" s="216" t="s">
        <v>139</v>
      </c>
    </row>
    <row r="249" spans="1:65" s="13" customFormat="1" ht="11.25">
      <c r="B249" s="195"/>
      <c r="C249" s="196"/>
      <c r="D249" s="197" t="s">
        <v>152</v>
      </c>
      <c r="E249" s="198" t="s">
        <v>20</v>
      </c>
      <c r="F249" s="199" t="s">
        <v>426</v>
      </c>
      <c r="G249" s="196"/>
      <c r="H249" s="198" t="s">
        <v>20</v>
      </c>
      <c r="I249" s="200"/>
      <c r="J249" s="200"/>
      <c r="K249" s="196"/>
      <c r="L249" s="196"/>
      <c r="M249" s="201"/>
      <c r="N249" s="202"/>
      <c r="O249" s="203"/>
      <c r="P249" s="203"/>
      <c r="Q249" s="203"/>
      <c r="R249" s="203"/>
      <c r="S249" s="203"/>
      <c r="T249" s="203"/>
      <c r="U249" s="203"/>
      <c r="V249" s="203"/>
      <c r="W249" s="203"/>
      <c r="X249" s="203"/>
      <c r="Y249" s="204"/>
      <c r="AT249" s="205" t="s">
        <v>152</v>
      </c>
      <c r="AU249" s="205" t="s">
        <v>84</v>
      </c>
      <c r="AV249" s="13" t="s">
        <v>82</v>
      </c>
      <c r="AW249" s="13" t="s">
        <v>5</v>
      </c>
      <c r="AX249" s="13" t="s">
        <v>74</v>
      </c>
      <c r="AY249" s="205" t="s">
        <v>139</v>
      </c>
    </row>
    <row r="250" spans="1:65" s="13" customFormat="1" ht="11.25">
      <c r="B250" s="195"/>
      <c r="C250" s="196"/>
      <c r="D250" s="197" t="s">
        <v>152</v>
      </c>
      <c r="E250" s="198" t="s">
        <v>20</v>
      </c>
      <c r="F250" s="199" t="s">
        <v>427</v>
      </c>
      <c r="G250" s="196"/>
      <c r="H250" s="198" t="s">
        <v>20</v>
      </c>
      <c r="I250" s="200"/>
      <c r="J250" s="200"/>
      <c r="K250" s="196"/>
      <c r="L250" s="196"/>
      <c r="M250" s="201"/>
      <c r="N250" s="202"/>
      <c r="O250" s="203"/>
      <c r="P250" s="203"/>
      <c r="Q250" s="203"/>
      <c r="R250" s="203"/>
      <c r="S250" s="203"/>
      <c r="T250" s="203"/>
      <c r="U250" s="203"/>
      <c r="V250" s="203"/>
      <c r="W250" s="203"/>
      <c r="X250" s="203"/>
      <c r="Y250" s="204"/>
      <c r="AT250" s="205" t="s">
        <v>152</v>
      </c>
      <c r="AU250" s="205" t="s">
        <v>84</v>
      </c>
      <c r="AV250" s="13" t="s">
        <v>82</v>
      </c>
      <c r="AW250" s="13" t="s">
        <v>5</v>
      </c>
      <c r="AX250" s="13" t="s">
        <v>74</v>
      </c>
      <c r="AY250" s="205" t="s">
        <v>139</v>
      </c>
    </row>
    <row r="251" spans="1:65" s="14" customFormat="1" ht="11.25">
      <c r="B251" s="206"/>
      <c r="C251" s="207"/>
      <c r="D251" s="197" t="s">
        <v>152</v>
      </c>
      <c r="E251" s="208" t="s">
        <v>20</v>
      </c>
      <c r="F251" s="209" t="s">
        <v>493</v>
      </c>
      <c r="G251" s="207"/>
      <c r="H251" s="210">
        <v>139.31</v>
      </c>
      <c r="I251" s="211"/>
      <c r="J251" s="211"/>
      <c r="K251" s="207"/>
      <c r="L251" s="207"/>
      <c r="M251" s="212"/>
      <c r="N251" s="213"/>
      <c r="O251" s="214"/>
      <c r="P251" s="214"/>
      <c r="Q251" s="214"/>
      <c r="R251" s="214"/>
      <c r="S251" s="214"/>
      <c r="T251" s="214"/>
      <c r="U251" s="214"/>
      <c r="V251" s="214"/>
      <c r="W251" s="214"/>
      <c r="X251" s="214"/>
      <c r="Y251" s="215"/>
      <c r="AT251" s="216" t="s">
        <v>152</v>
      </c>
      <c r="AU251" s="216" t="s">
        <v>84</v>
      </c>
      <c r="AV251" s="14" t="s">
        <v>84</v>
      </c>
      <c r="AW251" s="14" t="s">
        <v>5</v>
      </c>
      <c r="AX251" s="14" t="s">
        <v>74</v>
      </c>
      <c r="AY251" s="216" t="s">
        <v>139</v>
      </c>
    </row>
    <row r="252" spans="1:65" s="15" customFormat="1" ht="11.25">
      <c r="B252" s="217"/>
      <c r="C252" s="218"/>
      <c r="D252" s="197" t="s">
        <v>152</v>
      </c>
      <c r="E252" s="219" t="s">
        <v>20</v>
      </c>
      <c r="F252" s="220" t="s">
        <v>155</v>
      </c>
      <c r="G252" s="218"/>
      <c r="H252" s="221">
        <v>266.50099999999998</v>
      </c>
      <c r="I252" s="222"/>
      <c r="J252" s="222"/>
      <c r="K252" s="218"/>
      <c r="L252" s="218"/>
      <c r="M252" s="223"/>
      <c r="N252" s="224"/>
      <c r="O252" s="225"/>
      <c r="P252" s="225"/>
      <c r="Q252" s="225"/>
      <c r="R252" s="225"/>
      <c r="S252" s="225"/>
      <c r="T252" s="225"/>
      <c r="U252" s="225"/>
      <c r="V252" s="225"/>
      <c r="W252" s="225"/>
      <c r="X252" s="225"/>
      <c r="Y252" s="226"/>
      <c r="AT252" s="227" t="s">
        <v>152</v>
      </c>
      <c r="AU252" s="227" t="s">
        <v>84</v>
      </c>
      <c r="AV252" s="15" t="s">
        <v>148</v>
      </c>
      <c r="AW252" s="15" t="s">
        <v>5</v>
      </c>
      <c r="AX252" s="15" t="s">
        <v>82</v>
      </c>
      <c r="AY252" s="227" t="s">
        <v>139</v>
      </c>
    </row>
    <row r="253" spans="1:65" s="12" customFormat="1" ht="22.9" customHeight="1">
      <c r="B253" s="159"/>
      <c r="C253" s="160"/>
      <c r="D253" s="161" t="s">
        <v>73</v>
      </c>
      <c r="E253" s="174" t="s">
        <v>309</v>
      </c>
      <c r="F253" s="174" t="s">
        <v>310</v>
      </c>
      <c r="G253" s="160"/>
      <c r="H253" s="160"/>
      <c r="I253" s="163"/>
      <c r="J253" s="163"/>
      <c r="K253" s="175">
        <f>BK253</f>
        <v>0</v>
      </c>
      <c r="L253" s="160"/>
      <c r="M253" s="165"/>
      <c r="N253" s="166"/>
      <c r="O253" s="167"/>
      <c r="P253" s="167"/>
      <c r="Q253" s="168">
        <f>SUM(Q254:Q262)</f>
        <v>0</v>
      </c>
      <c r="R253" s="168">
        <f>SUM(R254:R262)</f>
        <v>0</v>
      </c>
      <c r="S253" s="167"/>
      <c r="T253" s="169">
        <f>SUM(T254:T262)</f>
        <v>0</v>
      </c>
      <c r="U253" s="167"/>
      <c r="V253" s="169">
        <f>SUM(V254:V262)</f>
        <v>0</v>
      </c>
      <c r="W253" s="167"/>
      <c r="X253" s="169">
        <f>SUM(X254:X262)</f>
        <v>0</v>
      </c>
      <c r="Y253" s="170"/>
      <c r="AR253" s="171" t="s">
        <v>82</v>
      </c>
      <c r="AT253" s="172" t="s">
        <v>73</v>
      </c>
      <c r="AU253" s="172" t="s">
        <v>82</v>
      </c>
      <c r="AY253" s="171" t="s">
        <v>139</v>
      </c>
      <c r="BK253" s="173">
        <f>SUM(BK254:BK262)</f>
        <v>0</v>
      </c>
    </row>
    <row r="254" spans="1:65" s="2" customFormat="1" ht="24.2" customHeight="1">
      <c r="A254" s="35"/>
      <c r="B254" s="36"/>
      <c r="C254" s="176" t="s">
        <v>244</v>
      </c>
      <c r="D254" s="176" t="s">
        <v>143</v>
      </c>
      <c r="E254" s="177" t="s">
        <v>311</v>
      </c>
      <c r="F254" s="178" t="s">
        <v>312</v>
      </c>
      <c r="G254" s="179" t="s">
        <v>169</v>
      </c>
      <c r="H254" s="180">
        <v>69.528000000000006</v>
      </c>
      <c r="I254" s="181"/>
      <c r="J254" s="181"/>
      <c r="K254" s="182">
        <f>ROUND(P254*H254,2)</f>
        <v>0</v>
      </c>
      <c r="L254" s="178" t="s">
        <v>147</v>
      </c>
      <c r="M254" s="40"/>
      <c r="N254" s="183" t="s">
        <v>20</v>
      </c>
      <c r="O254" s="184" t="s">
        <v>43</v>
      </c>
      <c r="P254" s="185">
        <f>I254+J254</f>
        <v>0</v>
      </c>
      <c r="Q254" s="185">
        <f>ROUND(I254*H254,2)</f>
        <v>0</v>
      </c>
      <c r="R254" s="185">
        <f>ROUND(J254*H254,2)</f>
        <v>0</v>
      </c>
      <c r="S254" s="65"/>
      <c r="T254" s="186">
        <f>S254*H254</f>
        <v>0</v>
      </c>
      <c r="U254" s="186">
        <v>0</v>
      </c>
      <c r="V254" s="186">
        <f>U254*H254</f>
        <v>0</v>
      </c>
      <c r="W254" s="186">
        <v>0</v>
      </c>
      <c r="X254" s="186">
        <f>W254*H254</f>
        <v>0</v>
      </c>
      <c r="Y254" s="187" t="s">
        <v>20</v>
      </c>
      <c r="Z254" s="35"/>
      <c r="AA254" s="35"/>
      <c r="AB254" s="35"/>
      <c r="AC254" s="35"/>
      <c r="AD254" s="35"/>
      <c r="AE254" s="35"/>
      <c r="AR254" s="188" t="s">
        <v>148</v>
      </c>
      <c r="AT254" s="188" t="s">
        <v>143</v>
      </c>
      <c r="AU254" s="188" t="s">
        <v>84</v>
      </c>
      <c r="AY254" s="18" t="s">
        <v>139</v>
      </c>
      <c r="BE254" s="189">
        <f>IF(O254="základní",K254,0)</f>
        <v>0</v>
      </c>
      <c r="BF254" s="189">
        <f>IF(O254="snížená",K254,0)</f>
        <v>0</v>
      </c>
      <c r="BG254" s="189">
        <f>IF(O254="zákl. přenesená",K254,0)</f>
        <v>0</v>
      </c>
      <c r="BH254" s="189">
        <f>IF(O254="sníž. přenesená",K254,0)</f>
        <v>0</v>
      </c>
      <c r="BI254" s="189">
        <f>IF(O254="nulová",K254,0)</f>
        <v>0</v>
      </c>
      <c r="BJ254" s="18" t="s">
        <v>82</v>
      </c>
      <c r="BK254" s="189">
        <f>ROUND(P254*H254,2)</f>
        <v>0</v>
      </c>
      <c r="BL254" s="18" t="s">
        <v>148</v>
      </c>
      <c r="BM254" s="188" t="s">
        <v>494</v>
      </c>
    </row>
    <row r="255" spans="1:65" s="2" customFormat="1" ht="11.25">
      <c r="A255" s="35"/>
      <c r="B255" s="36"/>
      <c r="C255" s="37"/>
      <c r="D255" s="190" t="s">
        <v>150</v>
      </c>
      <c r="E255" s="37"/>
      <c r="F255" s="191" t="s">
        <v>314</v>
      </c>
      <c r="G255" s="37"/>
      <c r="H255" s="37"/>
      <c r="I255" s="192"/>
      <c r="J255" s="192"/>
      <c r="K255" s="37"/>
      <c r="L255" s="37"/>
      <c r="M255" s="40"/>
      <c r="N255" s="193"/>
      <c r="O255" s="194"/>
      <c r="P255" s="65"/>
      <c r="Q255" s="65"/>
      <c r="R255" s="65"/>
      <c r="S255" s="65"/>
      <c r="T255" s="65"/>
      <c r="U255" s="65"/>
      <c r="V255" s="65"/>
      <c r="W255" s="65"/>
      <c r="X255" s="65"/>
      <c r="Y255" s="66"/>
      <c r="Z255" s="35"/>
      <c r="AA255" s="35"/>
      <c r="AB255" s="35"/>
      <c r="AC255" s="35"/>
      <c r="AD255" s="35"/>
      <c r="AE255" s="35"/>
      <c r="AT255" s="18" t="s">
        <v>150</v>
      </c>
      <c r="AU255" s="18" t="s">
        <v>84</v>
      </c>
    </row>
    <row r="256" spans="1:65" s="13" customFormat="1" ht="11.25">
      <c r="B256" s="195"/>
      <c r="C256" s="196"/>
      <c r="D256" s="197" t="s">
        <v>152</v>
      </c>
      <c r="E256" s="198" t="s">
        <v>20</v>
      </c>
      <c r="F256" s="199" t="s">
        <v>495</v>
      </c>
      <c r="G256" s="196"/>
      <c r="H256" s="198" t="s">
        <v>20</v>
      </c>
      <c r="I256" s="200"/>
      <c r="J256" s="200"/>
      <c r="K256" s="196"/>
      <c r="L256" s="196"/>
      <c r="M256" s="201"/>
      <c r="N256" s="202"/>
      <c r="O256" s="203"/>
      <c r="P256" s="203"/>
      <c r="Q256" s="203"/>
      <c r="R256" s="203"/>
      <c r="S256" s="203"/>
      <c r="T256" s="203"/>
      <c r="U256" s="203"/>
      <c r="V256" s="203"/>
      <c r="W256" s="203"/>
      <c r="X256" s="203"/>
      <c r="Y256" s="204"/>
      <c r="AT256" s="205" t="s">
        <v>152</v>
      </c>
      <c r="AU256" s="205" t="s">
        <v>84</v>
      </c>
      <c r="AV256" s="13" t="s">
        <v>82</v>
      </c>
      <c r="AW256" s="13" t="s">
        <v>5</v>
      </c>
      <c r="AX256" s="13" t="s">
        <v>74</v>
      </c>
      <c r="AY256" s="205" t="s">
        <v>139</v>
      </c>
    </row>
    <row r="257" spans="1:51" s="14" customFormat="1" ht="11.25">
      <c r="B257" s="206"/>
      <c r="C257" s="207"/>
      <c r="D257" s="197" t="s">
        <v>152</v>
      </c>
      <c r="E257" s="208" t="s">
        <v>20</v>
      </c>
      <c r="F257" s="209" t="s">
        <v>496</v>
      </c>
      <c r="G257" s="207"/>
      <c r="H257" s="210">
        <v>60.892000000000003</v>
      </c>
      <c r="I257" s="211"/>
      <c r="J257" s="211"/>
      <c r="K257" s="207"/>
      <c r="L257" s="207"/>
      <c r="M257" s="212"/>
      <c r="N257" s="213"/>
      <c r="O257" s="214"/>
      <c r="P257" s="214"/>
      <c r="Q257" s="214"/>
      <c r="R257" s="214"/>
      <c r="S257" s="214"/>
      <c r="T257" s="214"/>
      <c r="U257" s="214"/>
      <c r="V257" s="214"/>
      <c r="W257" s="214"/>
      <c r="X257" s="214"/>
      <c r="Y257" s="215"/>
      <c r="AT257" s="216" t="s">
        <v>152</v>
      </c>
      <c r="AU257" s="216" t="s">
        <v>84</v>
      </c>
      <c r="AV257" s="14" t="s">
        <v>84</v>
      </c>
      <c r="AW257" s="14" t="s">
        <v>5</v>
      </c>
      <c r="AX257" s="14" t="s">
        <v>74</v>
      </c>
      <c r="AY257" s="216" t="s">
        <v>139</v>
      </c>
    </row>
    <row r="258" spans="1:51" s="13" customFormat="1" ht="11.25">
      <c r="B258" s="195"/>
      <c r="C258" s="196"/>
      <c r="D258" s="197" t="s">
        <v>152</v>
      </c>
      <c r="E258" s="198" t="s">
        <v>20</v>
      </c>
      <c r="F258" s="199" t="s">
        <v>497</v>
      </c>
      <c r="G258" s="196"/>
      <c r="H258" s="198" t="s">
        <v>20</v>
      </c>
      <c r="I258" s="200"/>
      <c r="J258" s="200"/>
      <c r="K258" s="196"/>
      <c r="L258" s="196"/>
      <c r="M258" s="201"/>
      <c r="N258" s="202"/>
      <c r="O258" s="203"/>
      <c r="P258" s="203"/>
      <c r="Q258" s="203"/>
      <c r="R258" s="203"/>
      <c r="S258" s="203"/>
      <c r="T258" s="203"/>
      <c r="U258" s="203"/>
      <c r="V258" s="203"/>
      <c r="W258" s="203"/>
      <c r="X258" s="203"/>
      <c r="Y258" s="204"/>
      <c r="AT258" s="205" t="s">
        <v>152</v>
      </c>
      <c r="AU258" s="205" t="s">
        <v>84</v>
      </c>
      <c r="AV258" s="13" t="s">
        <v>82</v>
      </c>
      <c r="AW258" s="13" t="s">
        <v>5</v>
      </c>
      <c r="AX258" s="13" t="s">
        <v>74</v>
      </c>
      <c r="AY258" s="205" t="s">
        <v>139</v>
      </c>
    </row>
    <row r="259" spans="1:51" s="14" customFormat="1" ht="11.25">
      <c r="B259" s="206"/>
      <c r="C259" s="207"/>
      <c r="D259" s="197" t="s">
        <v>152</v>
      </c>
      <c r="E259" s="208" t="s">
        <v>20</v>
      </c>
      <c r="F259" s="209" t="s">
        <v>498</v>
      </c>
      <c r="G259" s="207"/>
      <c r="H259" s="210">
        <v>6.15</v>
      </c>
      <c r="I259" s="211"/>
      <c r="J259" s="211"/>
      <c r="K259" s="207"/>
      <c r="L259" s="207"/>
      <c r="M259" s="212"/>
      <c r="N259" s="213"/>
      <c r="O259" s="214"/>
      <c r="P259" s="214"/>
      <c r="Q259" s="214"/>
      <c r="R259" s="214"/>
      <c r="S259" s="214"/>
      <c r="T259" s="214"/>
      <c r="U259" s="214"/>
      <c r="V259" s="214"/>
      <c r="W259" s="214"/>
      <c r="X259" s="214"/>
      <c r="Y259" s="215"/>
      <c r="AT259" s="216" t="s">
        <v>152</v>
      </c>
      <c r="AU259" s="216" t="s">
        <v>84</v>
      </c>
      <c r="AV259" s="14" t="s">
        <v>84</v>
      </c>
      <c r="AW259" s="14" t="s">
        <v>5</v>
      </c>
      <c r="AX259" s="14" t="s">
        <v>74</v>
      </c>
      <c r="AY259" s="216" t="s">
        <v>139</v>
      </c>
    </row>
    <row r="260" spans="1:51" s="13" customFormat="1" ht="11.25">
      <c r="B260" s="195"/>
      <c r="C260" s="196"/>
      <c r="D260" s="197" t="s">
        <v>152</v>
      </c>
      <c r="E260" s="198" t="s">
        <v>20</v>
      </c>
      <c r="F260" s="199" t="s">
        <v>499</v>
      </c>
      <c r="G260" s="196"/>
      <c r="H260" s="198" t="s">
        <v>20</v>
      </c>
      <c r="I260" s="200"/>
      <c r="J260" s="200"/>
      <c r="K260" s="196"/>
      <c r="L260" s="196"/>
      <c r="M260" s="201"/>
      <c r="N260" s="202"/>
      <c r="O260" s="203"/>
      <c r="P260" s="203"/>
      <c r="Q260" s="203"/>
      <c r="R260" s="203"/>
      <c r="S260" s="203"/>
      <c r="T260" s="203"/>
      <c r="U260" s="203"/>
      <c r="V260" s="203"/>
      <c r="W260" s="203"/>
      <c r="X260" s="203"/>
      <c r="Y260" s="204"/>
      <c r="AT260" s="205" t="s">
        <v>152</v>
      </c>
      <c r="AU260" s="205" t="s">
        <v>84</v>
      </c>
      <c r="AV260" s="13" t="s">
        <v>82</v>
      </c>
      <c r="AW260" s="13" t="s">
        <v>5</v>
      </c>
      <c r="AX260" s="13" t="s">
        <v>74</v>
      </c>
      <c r="AY260" s="205" t="s">
        <v>139</v>
      </c>
    </row>
    <row r="261" spans="1:51" s="14" customFormat="1" ht="11.25">
      <c r="B261" s="206"/>
      <c r="C261" s="207"/>
      <c r="D261" s="197" t="s">
        <v>152</v>
      </c>
      <c r="E261" s="208" t="s">
        <v>20</v>
      </c>
      <c r="F261" s="209" t="s">
        <v>500</v>
      </c>
      <c r="G261" s="207"/>
      <c r="H261" s="210">
        <v>2.4860000000000002</v>
      </c>
      <c r="I261" s="211"/>
      <c r="J261" s="211"/>
      <c r="K261" s="207"/>
      <c r="L261" s="207"/>
      <c r="M261" s="212"/>
      <c r="N261" s="213"/>
      <c r="O261" s="214"/>
      <c r="P261" s="214"/>
      <c r="Q261" s="214"/>
      <c r="R261" s="214"/>
      <c r="S261" s="214"/>
      <c r="T261" s="214"/>
      <c r="U261" s="214"/>
      <c r="V261" s="214"/>
      <c r="W261" s="214"/>
      <c r="X261" s="214"/>
      <c r="Y261" s="215"/>
      <c r="AT261" s="216" t="s">
        <v>152</v>
      </c>
      <c r="AU261" s="216" t="s">
        <v>84</v>
      </c>
      <c r="AV261" s="14" t="s">
        <v>84</v>
      </c>
      <c r="AW261" s="14" t="s">
        <v>5</v>
      </c>
      <c r="AX261" s="14" t="s">
        <v>74</v>
      </c>
      <c r="AY261" s="216" t="s">
        <v>139</v>
      </c>
    </row>
    <row r="262" spans="1:51" s="15" customFormat="1" ht="11.25">
      <c r="B262" s="217"/>
      <c r="C262" s="218"/>
      <c r="D262" s="197" t="s">
        <v>152</v>
      </c>
      <c r="E262" s="219" t="s">
        <v>20</v>
      </c>
      <c r="F262" s="220" t="s">
        <v>155</v>
      </c>
      <c r="G262" s="218"/>
      <c r="H262" s="221">
        <v>69.528000000000006</v>
      </c>
      <c r="I262" s="222"/>
      <c r="J262" s="222"/>
      <c r="K262" s="218"/>
      <c r="L262" s="218"/>
      <c r="M262" s="223"/>
      <c r="N262" s="238"/>
      <c r="O262" s="239"/>
      <c r="P262" s="239"/>
      <c r="Q262" s="239"/>
      <c r="R262" s="239"/>
      <c r="S262" s="239"/>
      <c r="T262" s="239"/>
      <c r="U262" s="239"/>
      <c r="V262" s="239"/>
      <c r="W262" s="239"/>
      <c r="X262" s="239"/>
      <c r="Y262" s="240"/>
      <c r="AT262" s="227" t="s">
        <v>152</v>
      </c>
      <c r="AU262" s="227" t="s">
        <v>84</v>
      </c>
      <c r="AV262" s="15" t="s">
        <v>148</v>
      </c>
      <c r="AW262" s="15" t="s">
        <v>5</v>
      </c>
      <c r="AX262" s="15" t="s">
        <v>82</v>
      </c>
      <c r="AY262" s="227" t="s">
        <v>139</v>
      </c>
    </row>
    <row r="263" spans="1:51" s="2" customFormat="1" ht="6.95" customHeight="1">
      <c r="A263" s="35"/>
      <c r="B263" s="48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0"/>
      <c r="N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</row>
  </sheetData>
  <sheetProtection algorithmName="SHA-512" hashValue="p19p6hJThDiDaCUM3hrSIq9vHmh22lIyLN2l16Qt8PWZz00dgJm6Utpv4jD0Fhjn7Gw0PoP3UVKl6y7dwyAnFA==" saltValue="5WCXyzo6SlT4jURDdHYPj3oM3iQ3otDWCGdX+DKBKogh7ZJBZPp/ioTpUMoC2fRLZU9T7YseZFwS5MrDURrnDg==" spinCount="100000" sheet="1" objects="1" scenarios="1" formatColumns="0" formatRows="0" autoFilter="0"/>
  <autoFilter ref="C88:L262"/>
  <mergeCells count="9">
    <mergeCell ref="E52:H52"/>
    <mergeCell ref="E79:H79"/>
    <mergeCell ref="E81:H81"/>
    <mergeCell ref="M2:Z2"/>
    <mergeCell ref="E7:H7"/>
    <mergeCell ref="E9:H9"/>
    <mergeCell ref="E18:H18"/>
    <mergeCell ref="E27:H27"/>
    <mergeCell ref="E50:H50"/>
  </mergeCells>
  <hyperlinks>
    <hyperlink ref="F93" r:id="rId1"/>
    <hyperlink ref="F101" r:id="rId2"/>
    <hyperlink ref="F110" r:id="rId3"/>
    <hyperlink ref="F122" r:id="rId4"/>
    <hyperlink ref="F130" r:id="rId5"/>
    <hyperlink ref="F135" r:id="rId6"/>
    <hyperlink ref="F192" r:id="rId7"/>
    <hyperlink ref="F199" r:id="rId8"/>
    <hyperlink ref="F206" r:id="rId9"/>
    <hyperlink ref="F238" r:id="rId10"/>
    <hyperlink ref="F246" r:id="rId11"/>
    <hyperlink ref="F255" r:id="rId1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365"/>
      <c r="N2" s="365"/>
      <c r="O2" s="365"/>
      <c r="P2" s="365"/>
      <c r="Q2" s="365"/>
      <c r="R2" s="365"/>
      <c r="S2" s="365"/>
      <c r="T2" s="365"/>
      <c r="U2" s="365"/>
      <c r="V2" s="365"/>
      <c r="W2" s="365"/>
      <c r="X2" s="365"/>
      <c r="Y2" s="365"/>
      <c r="Z2" s="365"/>
      <c r="AT2" s="18" t="s">
        <v>96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21"/>
      <c r="AT3" s="18" t="s">
        <v>84</v>
      </c>
    </row>
    <row r="4" spans="1:46" s="1" customFormat="1" ht="24.95" customHeight="1">
      <c r="B4" s="21"/>
      <c r="D4" s="105" t="s">
        <v>97</v>
      </c>
      <c r="M4" s="21"/>
      <c r="N4" s="106" t="s">
        <v>11</v>
      </c>
      <c r="AT4" s="18" t="s">
        <v>4</v>
      </c>
    </row>
    <row r="5" spans="1:46" s="1" customFormat="1" ht="6.95" customHeight="1">
      <c r="B5" s="21"/>
      <c r="M5" s="21"/>
    </row>
    <row r="6" spans="1:46" s="1" customFormat="1" ht="12" customHeight="1">
      <c r="B6" s="21"/>
      <c r="D6" s="107" t="s">
        <v>17</v>
      </c>
      <c r="M6" s="21"/>
    </row>
    <row r="7" spans="1:46" s="1" customFormat="1" ht="16.5" customHeight="1">
      <c r="B7" s="21"/>
      <c r="E7" s="366" t="str">
        <f>'Rekapitulace stavby'!K6</f>
        <v>18-16 - III-18035 Dnešice - oprava</v>
      </c>
      <c r="F7" s="367"/>
      <c r="G7" s="367"/>
      <c r="H7" s="367"/>
      <c r="M7" s="21"/>
    </row>
    <row r="8" spans="1:46" s="2" customFormat="1" ht="12" customHeight="1">
      <c r="A8" s="35"/>
      <c r="B8" s="40"/>
      <c r="C8" s="35"/>
      <c r="D8" s="107" t="s">
        <v>98</v>
      </c>
      <c r="E8" s="35"/>
      <c r="F8" s="35"/>
      <c r="G8" s="35"/>
      <c r="H8" s="35"/>
      <c r="I8" s="35"/>
      <c r="J8" s="35"/>
      <c r="K8" s="35"/>
      <c r="L8" s="35"/>
      <c r="M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8" t="s">
        <v>501</v>
      </c>
      <c r="F9" s="369"/>
      <c r="G9" s="369"/>
      <c r="H9" s="369"/>
      <c r="I9" s="35"/>
      <c r="J9" s="35"/>
      <c r="K9" s="35"/>
      <c r="L9" s="35"/>
      <c r="M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7" t="s">
        <v>19</v>
      </c>
      <c r="E11" s="35"/>
      <c r="F11" s="109" t="s">
        <v>20</v>
      </c>
      <c r="G11" s="35"/>
      <c r="H11" s="35"/>
      <c r="I11" s="107" t="s">
        <v>21</v>
      </c>
      <c r="J11" s="109" t="s">
        <v>20</v>
      </c>
      <c r="K11" s="35"/>
      <c r="L11" s="35"/>
      <c r="M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7" t="s">
        <v>22</v>
      </c>
      <c r="E12" s="35"/>
      <c r="F12" s="109" t="s">
        <v>23</v>
      </c>
      <c r="G12" s="35"/>
      <c r="H12" s="35"/>
      <c r="I12" s="107" t="s">
        <v>24</v>
      </c>
      <c r="J12" s="110" t="str">
        <f>'Rekapitulace stavby'!AN8</f>
        <v>31.8.2021</v>
      </c>
      <c r="K12" s="35"/>
      <c r="L12" s="35"/>
      <c r="M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7" t="s">
        <v>26</v>
      </c>
      <c r="E14" s="35"/>
      <c r="F14" s="35"/>
      <c r="G14" s="35"/>
      <c r="H14" s="35"/>
      <c r="I14" s="107" t="s">
        <v>27</v>
      </c>
      <c r="J14" s="109" t="s">
        <v>28</v>
      </c>
      <c r="K14" s="35"/>
      <c r="L14" s="35"/>
      <c r="M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9" t="s">
        <v>100</v>
      </c>
      <c r="F15" s="35"/>
      <c r="G15" s="35"/>
      <c r="H15" s="35"/>
      <c r="I15" s="107" t="s">
        <v>30</v>
      </c>
      <c r="J15" s="109" t="s">
        <v>20</v>
      </c>
      <c r="K15" s="35"/>
      <c r="L15" s="35"/>
      <c r="M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31</v>
      </c>
      <c r="E17" s="35"/>
      <c r="F17" s="35"/>
      <c r="G17" s="35"/>
      <c r="H17" s="35"/>
      <c r="I17" s="107" t="s">
        <v>27</v>
      </c>
      <c r="J17" s="31" t="str">
        <f>'Rekapitulace stavby'!AN13</f>
        <v>Vyplň údaj</v>
      </c>
      <c r="K17" s="35"/>
      <c r="L17" s="35"/>
      <c r="M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0" t="str">
        <f>'Rekapitulace stavby'!E14</f>
        <v>Vyplň údaj</v>
      </c>
      <c r="F18" s="371"/>
      <c r="G18" s="371"/>
      <c r="H18" s="371"/>
      <c r="I18" s="107" t="s">
        <v>30</v>
      </c>
      <c r="J18" s="31" t="str">
        <f>'Rekapitulace stavby'!AN14</f>
        <v>Vyplň údaj</v>
      </c>
      <c r="K18" s="35"/>
      <c r="L18" s="35"/>
      <c r="M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33</v>
      </c>
      <c r="E20" s="35"/>
      <c r="F20" s="35"/>
      <c r="G20" s="35"/>
      <c r="H20" s="35"/>
      <c r="I20" s="107" t="s">
        <v>27</v>
      </c>
      <c r="J20" s="109" t="str">
        <f>IF('Rekapitulace stavby'!AN16="","",'Rekapitulace stavby'!AN16)</f>
        <v/>
      </c>
      <c r="K20" s="35"/>
      <c r="L20" s="35"/>
      <c r="M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tr">
        <f>IF('Rekapitulace stavby'!E17="","",'Rekapitulace stavby'!E17)</f>
        <v xml:space="preserve"> </v>
      </c>
      <c r="F21" s="35"/>
      <c r="G21" s="35"/>
      <c r="H21" s="35"/>
      <c r="I21" s="107" t="s">
        <v>30</v>
      </c>
      <c r="J21" s="109" t="str">
        <f>IF('Rekapitulace stavby'!AN17="","",'Rekapitulace stavby'!AN17)</f>
        <v/>
      </c>
      <c r="K21" s="35"/>
      <c r="L21" s="35"/>
      <c r="M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35</v>
      </c>
      <c r="E23" s="35"/>
      <c r="F23" s="35"/>
      <c r="G23" s="35"/>
      <c r="H23" s="35"/>
      <c r="I23" s="107" t="s">
        <v>27</v>
      </c>
      <c r="J23" s="109" t="str">
        <f>IF('Rekapitulace stavby'!AN19="","",'Rekapitulace stavby'!AN19)</f>
        <v/>
      </c>
      <c r="K23" s="35"/>
      <c r="L23" s="35"/>
      <c r="M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tr">
        <f>IF('Rekapitulace stavby'!E20="","",'Rekapitulace stavby'!E20)</f>
        <v xml:space="preserve"> </v>
      </c>
      <c r="F24" s="35"/>
      <c r="G24" s="35"/>
      <c r="H24" s="35"/>
      <c r="I24" s="107" t="s">
        <v>30</v>
      </c>
      <c r="J24" s="109" t="str">
        <f>IF('Rekapitulace stavby'!AN20="","",'Rekapitulace stavby'!AN20)</f>
        <v/>
      </c>
      <c r="K24" s="35"/>
      <c r="L24" s="35"/>
      <c r="M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36</v>
      </c>
      <c r="E26" s="35"/>
      <c r="F26" s="35"/>
      <c r="G26" s="35"/>
      <c r="H26" s="35"/>
      <c r="I26" s="35"/>
      <c r="J26" s="35"/>
      <c r="K26" s="35"/>
      <c r="L26" s="35"/>
      <c r="M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1"/>
      <c r="B27" s="112"/>
      <c r="C27" s="111"/>
      <c r="D27" s="111"/>
      <c r="E27" s="372" t="s">
        <v>20</v>
      </c>
      <c r="F27" s="372"/>
      <c r="G27" s="372"/>
      <c r="H27" s="372"/>
      <c r="I27" s="111"/>
      <c r="J27" s="111"/>
      <c r="K27" s="111"/>
      <c r="L27" s="111"/>
      <c r="M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14"/>
      <c r="M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.75">
      <c r="A30" s="35"/>
      <c r="B30" s="40"/>
      <c r="C30" s="35"/>
      <c r="D30" s="35"/>
      <c r="E30" s="107" t="s">
        <v>101</v>
      </c>
      <c r="F30" s="35"/>
      <c r="G30" s="35"/>
      <c r="H30" s="35"/>
      <c r="I30" s="35"/>
      <c r="J30" s="35"/>
      <c r="K30" s="115">
        <f>I61</f>
        <v>0</v>
      </c>
      <c r="L30" s="35"/>
      <c r="M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12.75">
      <c r="A31" s="35"/>
      <c r="B31" s="40"/>
      <c r="C31" s="35"/>
      <c r="D31" s="35"/>
      <c r="E31" s="107" t="s">
        <v>102</v>
      </c>
      <c r="F31" s="35"/>
      <c r="G31" s="35"/>
      <c r="H31" s="35"/>
      <c r="I31" s="35"/>
      <c r="J31" s="35"/>
      <c r="K31" s="115">
        <f>J61</f>
        <v>0</v>
      </c>
      <c r="L31" s="35"/>
      <c r="M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16" t="s">
        <v>38</v>
      </c>
      <c r="E32" s="35"/>
      <c r="F32" s="35"/>
      <c r="G32" s="35"/>
      <c r="H32" s="35"/>
      <c r="I32" s="35"/>
      <c r="J32" s="35"/>
      <c r="K32" s="117">
        <f>ROUND(K83, 2)</f>
        <v>0</v>
      </c>
      <c r="L32" s="35"/>
      <c r="M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4"/>
      <c r="E33" s="114"/>
      <c r="F33" s="114"/>
      <c r="G33" s="114"/>
      <c r="H33" s="114"/>
      <c r="I33" s="114"/>
      <c r="J33" s="114"/>
      <c r="K33" s="114"/>
      <c r="L33" s="114"/>
      <c r="M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18" t="s">
        <v>40</v>
      </c>
      <c r="G34" s="35"/>
      <c r="H34" s="35"/>
      <c r="I34" s="118" t="s">
        <v>39</v>
      </c>
      <c r="J34" s="35"/>
      <c r="K34" s="118" t="s">
        <v>41</v>
      </c>
      <c r="L34" s="35"/>
      <c r="M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19" t="s">
        <v>42</v>
      </c>
      <c r="E35" s="107" t="s">
        <v>43</v>
      </c>
      <c r="F35" s="115">
        <f>ROUND((SUM(BE83:BE112)),  2)</f>
        <v>0</v>
      </c>
      <c r="G35" s="35"/>
      <c r="H35" s="35"/>
      <c r="I35" s="120">
        <v>0.21</v>
      </c>
      <c r="J35" s="35"/>
      <c r="K35" s="115">
        <f>ROUND(((SUM(BE83:BE112))*I35),  2)</f>
        <v>0</v>
      </c>
      <c r="L35" s="35"/>
      <c r="M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07" t="s">
        <v>44</v>
      </c>
      <c r="F36" s="115">
        <f>ROUND((SUM(BF83:BF112)),  2)</f>
        <v>0</v>
      </c>
      <c r="G36" s="35"/>
      <c r="H36" s="35"/>
      <c r="I36" s="120">
        <v>0.15</v>
      </c>
      <c r="J36" s="35"/>
      <c r="K36" s="115">
        <f>ROUND(((SUM(BF83:BF112))*I36),  2)</f>
        <v>0</v>
      </c>
      <c r="L36" s="35"/>
      <c r="M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7" t="s">
        <v>45</v>
      </c>
      <c r="F37" s="115">
        <f>ROUND((SUM(BG83:BG112)),  2)</f>
        <v>0</v>
      </c>
      <c r="G37" s="35"/>
      <c r="H37" s="35"/>
      <c r="I37" s="120">
        <v>0.21</v>
      </c>
      <c r="J37" s="35"/>
      <c r="K37" s="115">
        <f>0</f>
        <v>0</v>
      </c>
      <c r="L37" s="35"/>
      <c r="M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07" t="s">
        <v>46</v>
      </c>
      <c r="F38" s="115">
        <f>ROUND((SUM(BH83:BH112)),  2)</f>
        <v>0</v>
      </c>
      <c r="G38" s="35"/>
      <c r="H38" s="35"/>
      <c r="I38" s="120">
        <v>0.15</v>
      </c>
      <c r="J38" s="35"/>
      <c r="K38" s="115">
        <f>0</f>
        <v>0</v>
      </c>
      <c r="L38" s="35"/>
      <c r="M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07" t="s">
        <v>47</v>
      </c>
      <c r="F39" s="115">
        <f>ROUND((SUM(BI83:BI112)),  2)</f>
        <v>0</v>
      </c>
      <c r="G39" s="35"/>
      <c r="H39" s="35"/>
      <c r="I39" s="120">
        <v>0</v>
      </c>
      <c r="J39" s="35"/>
      <c r="K39" s="115">
        <f>0</f>
        <v>0</v>
      </c>
      <c r="L39" s="35"/>
      <c r="M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1"/>
      <c r="D41" s="122" t="s">
        <v>48</v>
      </c>
      <c r="E41" s="123"/>
      <c r="F41" s="123"/>
      <c r="G41" s="124" t="s">
        <v>49</v>
      </c>
      <c r="H41" s="125" t="s">
        <v>50</v>
      </c>
      <c r="I41" s="123"/>
      <c r="J41" s="123"/>
      <c r="K41" s="126">
        <f>SUM(K32:K39)</f>
        <v>0</v>
      </c>
      <c r="L41" s="127"/>
      <c r="M41" s="108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28"/>
      <c r="C42" s="129"/>
      <c r="D42" s="129"/>
      <c r="E42" s="129"/>
      <c r="F42" s="129"/>
      <c r="G42" s="129"/>
      <c r="H42" s="129"/>
      <c r="I42" s="129"/>
      <c r="J42" s="129"/>
      <c r="K42" s="129"/>
      <c r="L42" s="129"/>
      <c r="M42" s="108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0"/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103</v>
      </c>
      <c r="D47" s="37"/>
      <c r="E47" s="37"/>
      <c r="F47" s="37"/>
      <c r="G47" s="37"/>
      <c r="H47" s="37"/>
      <c r="I47" s="37"/>
      <c r="J47" s="37"/>
      <c r="K47" s="37"/>
      <c r="L47" s="37"/>
      <c r="M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17</v>
      </c>
      <c r="D49" s="37"/>
      <c r="E49" s="37"/>
      <c r="F49" s="37"/>
      <c r="G49" s="37"/>
      <c r="H49" s="37"/>
      <c r="I49" s="37"/>
      <c r="J49" s="37"/>
      <c r="K49" s="37"/>
      <c r="L49" s="37"/>
      <c r="M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3" t="str">
        <f>E7</f>
        <v>18-16 - III-18035 Dnešice - oprava</v>
      </c>
      <c r="F50" s="374"/>
      <c r="G50" s="374"/>
      <c r="H50" s="374"/>
      <c r="I50" s="37"/>
      <c r="J50" s="37"/>
      <c r="K50" s="37"/>
      <c r="L50" s="37"/>
      <c r="M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12" customHeight="1">
      <c r="A51" s="35"/>
      <c r="B51" s="36"/>
      <c r="C51" s="30" t="s">
        <v>98</v>
      </c>
      <c r="D51" s="37"/>
      <c r="E51" s="37"/>
      <c r="F51" s="37"/>
      <c r="G51" s="37"/>
      <c r="H51" s="37"/>
      <c r="I51" s="37"/>
      <c r="J51" s="37"/>
      <c r="K51" s="37"/>
      <c r="L51" s="37"/>
      <c r="M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6.5" customHeight="1">
      <c r="A52" s="35"/>
      <c r="B52" s="36"/>
      <c r="C52" s="37"/>
      <c r="D52" s="37"/>
      <c r="E52" s="326" t="str">
        <f>E9</f>
        <v>VRN - Vedlejší rozpočtové...</v>
      </c>
      <c r="F52" s="375"/>
      <c r="G52" s="375"/>
      <c r="H52" s="375"/>
      <c r="I52" s="37"/>
      <c r="J52" s="37"/>
      <c r="K52" s="37"/>
      <c r="L52" s="37"/>
      <c r="M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2" customHeight="1">
      <c r="A54" s="35"/>
      <c r="B54" s="36"/>
      <c r="C54" s="30" t="s">
        <v>22</v>
      </c>
      <c r="D54" s="37"/>
      <c r="E54" s="37"/>
      <c r="F54" s="28" t="str">
        <f>F12</f>
        <v>Dnešice</v>
      </c>
      <c r="G54" s="37"/>
      <c r="H54" s="37"/>
      <c r="I54" s="30" t="s">
        <v>24</v>
      </c>
      <c r="J54" s="60" t="str">
        <f>IF(J12="","",J12)</f>
        <v>31.8.2021</v>
      </c>
      <c r="K54" s="37"/>
      <c r="L54" s="37"/>
      <c r="M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5.2" customHeight="1">
      <c r="A56" s="35"/>
      <c r="B56" s="36"/>
      <c r="C56" s="30" t="s">
        <v>26</v>
      </c>
      <c r="D56" s="37"/>
      <c r="E56" s="37"/>
      <c r="F56" s="28" t="str">
        <f>E15</f>
        <v>Správa a údržba silnic Plzeňského kraje p.o.</v>
      </c>
      <c r="G56" s="37"/>
      <c r="H56" s="37"/>
      <c r="I56" s="30" t="s">
        <v>33</v>
      </c>
      <c r="J56" s="33" t="str">
        <f>E21</f>
        <v xml:space="preserve"> </v>
      </c>
      <c r="K56" s="37"/>
      <c r="L56" s="37"/>
      <c r="M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15.2" customHeight="1">
      <c r="A57" s="35"/>
      <c r="B57" s="36"/>
      <c r="C57" s="30" t="s">
        <v>31</v>
      </c>
      <c r="D57" s="37"/>
      <c r="E57" s="37"/>
      <c r="F57" s="28" t="str">
        <f>IF(E18="","",E18)</f>
        <v>Vyplň údaj</v>
      </c>
      <c r="G57" s="37"/>
      <c r="H57" s="37"/>
      <c r="I57" s="30" t="s">
        <v>35</v>
      </c>
      <c r="J57" s="33" t="str">
        <f>E24</f>
        <v xml:space="preserve"> </v>
      </c>
      <c r="K57" s="37"/>
      <c r="L57" s="37"/>
      <c r="M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9.25" customHeight="1">
      <c r="A59" s="35"/>
      <c r="B59" s="36"/>
      <c r="C59" s="132" t="s">
        <v>104</v>
      </c>
      <c r="D59" s="133"/>
      <c r="E59" s="133"/>
      <c r="F59" s="133"/>
      <c r="G59" s="133"/>
      <c r="H59" s="133"/>
      <c r="I59" s="134" t="s">
        <v>105</v>
      </c>
      <c r="J59" s="134" t="s">
        <v>106</v>
      </c>
      <c r="K59" s="134" t="s">
        <v>107</v>
      </c>
      <c r="L59" s="133"/>
      <c r="M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108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2.9" customHeight="1">
      <c r="A61" s="35"/>
      <c r="B61" s="36"/>
      <c r="C61" s="135" t="s">
        <v>72</v>
      </c>
      <c r="D61" s="37"/>
      <c r="E61" s="37"/>
      <c r="F61" s="37"/>
      <c r="G61" s="37"/>
      <c r="H61" s="37"/>
      <c r="I61" s="78">
        <f>Q83</f>
        <v>0</v>
      </c>
      <c r="J61" s="78">
        <f>R83</f>
        <v>0</v>
      </c>
      <c r="K61" s="78">
        <f>K83</f>
        <v>0</v>
      </c>
      <c r="L61" s="37"/>
      <c r="M61" s="108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U61" s="18" t="s">
        <v>108</v>
      </c>
    </row>
    <row r="62" spans="1:47" s="9" customFormat="1" ht="24.95" customHeight="1">
      <c r="B62" s="136"/>
      <c r="C62" s="137"/>
      <c r="D62" s="138" t="s">
        <v>502</v>
      </c>
      <c r="E62" s="139"/>
      <c r="F62" s="139"/>
      <c r="G62" s="139"/>
      <c r="H62" s="139"/>
      <c r="I62" s="140">
        <f>Q84</f>
        <v>0</v>
      </c>
      <c r="J62" s="140">
        <f>R84</f>
        <v>0</v>
      </c>
      <c r="K62" s="140">
        <f>K84</f>
        <v>0</v>
      </c>
      <c r="L62" s="137"/>
      <c r="M62" s="141"/>
    </row>
    <row r="63" spans="1:47" s="10" customFormat="1" ht="19.899999999999999" customHeight="1">
      <c r="B63" s="142"/>
      <c r="C63" s="143"/>
      <c r="D63" s="144" t="s">
        <v>503</v>
      </c>
      <c r="E63" s="145"/>
      <c r="F63" s="145"/>
      <c r="G63" s="145"/>
      <c r="H63" s="145"/>
      <c r="I63" s="146">
        <f>Q96</f>
        <v>0</v>
      </c>
      <c r="J63" s="146">
        <f>R96</f>
        <v>0</v>
      </c>
      <c r="K63" s="146">
        <f>K96</f>
        <v>0</v>
      </c>
      <c r="L63" s="143"/>
      <c r="M63" s="147"/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108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5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108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5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108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5" customHeight="1">
      <c r="A70" s="35"/>
      <c r="B70" s="36"/>
      <c r="C70" s="24" t="s">
        <v>119</v>
      </c>
      <c r="D70" s="37"/>
      <c r="E70" s="37"/>
      <c r="F70" s="37"/>
      <c r="G70" s="37"/>
      <c r="H70" s="37"/>
      <c r="I70" s="37"/>
      <c r="J70" s="37"/>
      <c r="K70" s="37"/>
      <c r="L70" s="37"/>
      <c r="M70" s="108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108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17</v>
      </c>
      <c r="D72" s="37"/>
      <c r="E72" s="37"/>
      <c r="F72" s="37"/>
      <c r="G72" s="37"/>
      <c r="H72" s="37"/>
      <c r="I72" s="37"/>
      <c r="J72" s="37"/>
      <c r="K72" s="37"/>
      <c r="L72" s="37"/>
      <c r="M72" s="108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73" t="str">
        <f>E7</f>
        <v>18-16 - III-18035 Dnešice - oprava</v>
      </c>
      <c r="F73" s="374"/>
      <c r="G73" s="374"/>
      <c r="H73" s="374"/>
      <c r="I73" s="37"/>
      <c r="J73" s="37"/>
      <c r="K73" s="37"/>
      <c r="L73" s="37"/>
      <c r="M73" s="108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98</v>
      </c>
      <c r="D74" s="37"/>
      <c r="E74" s="37"/>
      <c r="F74" s="37"/>
      <c r="G74" s="37"/>
      <c r="H74" s="37"/>
      <c r="I74" s="37"/>
      <c r="J74" s="37"/>
      <c r="K74" s="37"/>
      <c r="L74" s="37"/>
      <c r="M74" s="108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26" t="str">
        <f>E9</f>
        <v>VRN - Vedlejší rozpočtové...</v>
      </c>
      <c r="F75" s="375"/>
      <c r="G75" s="375"/>
      <c r="H75" s="375"/>
      <c r="I75" s="37"/>
      <c r="J75" s="37"/>
      <c r="K75" s="37"/>
      <c r="L75" s="37"/>
      <c r="M75" s="108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10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22</v>
      </c>
      <c r="D77" s="37"/>
      <c r="E77" s="37"/>
      <c r="F77" s="28" t="str">
        <f>F12</f>
        <v>Dnešice</v>
      </c>
      <c r="G77" s="37"/>
      <c r="H77" s="37"/>
      <c r="I77" s="30" t="s">
        <v>24</v>
      </c>
      <c r="J77" s="60" t="str">
        <f>IF(J12="","",J12)</f>
        <v>31.8.2021</v>
      </c>
      <c r="K77" s="37"/>
      <c r="L77" s="37"/>
      <c r="M77" s="10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10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26</v>
      </c>
      <c r="D79" s="37"/>
      <c r="E79" s="37"/>
      <c r="F79" s="28" t="str">
        <f>E15</f>
        <v>Správa a údržba silnic Plzeňského kraje p.o.</v>
      </c>
      <c r="G79" s="37"/>
      <c r="H79" s="37"/>
      <c r="I79" s="30" t="s">
        <v>33</v>
      </c>
      <c r="J79" s="33" t="str">
        <f>E21</f>
        <v xml:space="preserve"> </v>
      </c>
      <c r="K79" s="37"/>
      <c r="L79" s="37"/>
      <c r="M79" s="10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2" customHeight="1">
      <c r="A80" s="35"/>
      <c r="B80" s="36"/>
      <c r="C80" s="30" t="s">
        <v>31</v>
      </c>
      <c r="D80" s="37"/>
      <c r="E80" s="37"/>
      <c r="F80" s="28" t="str">
        <f>IF(E18="","",E18)</f>
        <v>Vyplň údaj</v>
      </c>
      <c r="G80" s="37"/>
      <c r="H80" s="37"/>
      <c r="I80" s="30" t="s">
        <v>35</v>
      </c>
      <c r="J80" s="33" t="str">
        <f>E24</f>
        <v xml:space="preserve"> </v>
      </c>
      <c r="K80" s="37"/>
      <c r="L80" s="37"/>
      <c r="M80" s="10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0.3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108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1" customFormat="1" ht="29.25" customHeight="1">
      <c r="A82" s="148"/>
      <c r="B82" s="149"/>
      <c r="C82" s="150" t="s">
        <v>120</v>
      </c>
      <c r="D82" s="151" t="s">
        <v>57</v>
      </c>
      <c r="E82" s="151" t="s">
        <v>53</v>
      </c>
      <c r="F82" s="151" t="s">
        <v>54</v>
      </c>
      <c r="G82" s="151" t="s">
        <v>121</v>
      </c>
      <c r="H82" s="151" t="s">
        <v>122</v>
      </c>
      <c r="I82" s="151" t="s">
        <v>123</v>
      </c>
      <c r="J82" s="151" t="s">
        <v>124</v>
      </c>
      <c r="K82" s="151" t="s">
        <v>107</v>
      </c>
      <c r="L82" s="152" t="s">
        <v>125</v>
      </c>
      <c r="M82" s="153"/>
      <c r="N82" s="69" t="s">
        <v>20</v>
      </c>
      <c r="O82" s="70" t="s">
        <v>42</v>
      </c>
      <c r="P82" s="70" t="s">
        <v>126</v>
      </c>
      <c r="Q82" s="70" t="s">
        <v>127</v>
      </c>
      <c r="R82" s="70" t="s">
        <v>128</v>
      </c>
      <c r="S82" s="70" t="s">
        <v>129</v>
      </c>
      <c r="T82" s="70" t="s">
        <v>130</v>
      </c>
      <c r="U82" s="70" t="s">
        <v>131</v>
      </c>
      <c r="V82" s="70" t="s">
        <v>132</v>
      </c>
      <c r="W82" s="70" t="s">
        <v>133</v>
      </c>
      <c r="X82" s="70" t="s">
        <v>134</v>
      </c>
      <c r="Y82" s="71" t="s">
        <v>135</v>
      </c>
      <c r="Z82" s="148"/>
      <c r="AA82" s="148"/>
      <c r="AB82" s="148"/>
      <c r="AC82" s="148"/>
      <c r="AD82" s="148"/>
      <c r="AE82" s="148"/>
    </row>
    <row r="83" spans="1:65" s="2" customFormat="1" ht="22.9" customHeight="1">
      <c r="A83" s="35"/>
      <c r="B83" s="36"/>
      <c r="C83" s="76" t="s">
        <v>136</v>
      </c>
      <c r="D83" s="37"/>
      <c r="E83" s="37"/>
      <c r="F83" s="37"/>
      <c r="G83" s="37"/>
      <c r="H83" s="37"/>
      <c r="I83" s="37"/>
      <c r="J83" s="37"/>
      <c r="K83" s="154">
        <f>BK83</f>
        <v>0</v>
      </c>
      <c r="L83" s="37"/>
      <c r="M83" s="40"/>
      <c r="N83" s="72"/>
      <c r="O83" s="155"/>
      <c r="P83" s="73"/>
      <c r="Q83" s="156">
        <f>Q84</f>
        <v>0</v>
      </c>
      <c r="R83" s="156">
        <f>R84</f>
        <v>0</v>
      </c>
      <c r="S83" s="73"/>
      <c r="T83" s="157">
        <f>T84</f>
        <v>0</v>
      </c>
      <c r="U83" s="73"/>
      <c r="V83" s="157">
        <f>V84</f>
        <v>0</v>
      </c>
      <c r="W83" s="73"/>
      <c r="X83" s="157">
        <f>X84</f>
        <v>0</v>
      </c>
      <c r="Y83" s="74"/>
      <c r="Z83" s="35"/>
      <c r="AA83" s="35"/>
      <c r="AB83" s="35"/>
      <c r="AC83" s="35"/>
      <c r="AD83" s="35"/>
      <c r="AE83" s="35"/>
      <c r="AT83" s="18" t="s">
        <v>73</v>
      </c>
      <c r="AU83" s="18" t="s">
        <v>108</v>
      </c>
      <c r="BK83" s="158">
        <f>BK84</f>
        <v>0</v>
      </c>
    </row>
    <row r="84" spans="1:65" s="12" customFormat="1" ht="25.9" customHeight="1">
      <c r="B84" s="159"/>
      <c r="C84" s="160"/>
      <c r="D84" s="161" t="s">
        <v>73</v>
      </c>
      <c r="E84" s="162" t="s">
        <v>94</v>
      </c>
      <c r="F84" s="162" t="s">
        <v>504</v>
      </c>
      <c r="G84" s="160"/>
      <c r="H84" s="160"/>
      <c r="I84" s="163"/>
      <c r="J84" s="163"/>
      <c r="K84" s="164">
        <f>BK84</f>
        <v>0</v>
      </c>
      <c r="L84" s="160"/>
      <c r="M84" s="165"/>
      <c r="N84" s="166"/>
      <c r="O84" s="167"/>
      <c r="P84" s="167"/>
      <c r="Q84" s="168">
        <f>Q85+SUM(Q86:Q96)</f>
        <v>0</v>
      </c>
      <c r="R84" s="168">
        <f>R85+SUM(R86:R96)</f>
        <v>0</v>
      </c>
      <c r="S84" s="167"/>
      <c r="T84" s="169">
        <f>T85+SUM(T86:T96)</f>
        <v>0</v>
      </c>
      <c r="U84" s="167"/>
      <c r="V84" s="169">
        <f>V85+SUM(V86:V96)</f>
        <v>0</v>
      </c>
      <c r="W84" s="167"/>
      <c r="X84" s="169">
        <f>X85+SUM(X86:X96)</f>
        <v>0</v>
      </c>
      <c r="Y84" s="170"/>
      <c r="AR84" s="171" t="s">
        <v>174</v>
      </c>
      <c r="AT84" s="172" t="s">
        <v>73</v>
      </c>
      <c r="AU84" s="172" t="s">
        <v>74</v>
      </c>
      <c r="AY84" s="171" t="s">
        <v>139</v>
      </c>
      <c r="BK84" s="173">
        <f>BK85+SUM(BK86:BK96)</f>
        <v>0</v>
      </c>
    </row>
    <row r="85" spans="1:65" s="2" customFormat="1" ht="16.5" customHeight="1">
      <c r="A85" s="35"/>
      <c r="B85" s="36"/>
      <c r="C85" s="176" t="s">
        <v>82</v>
      </c>
      <c r="D85" s="176" t="s">
        <v>143</v>
      </c>
      <c r="E85" s="177" t="s">
        <v>505</v>
      </c>
      <c r="F85" s="178" t="s">
        <v>506</v>
      </c>
      <c r="G85" s="179" t="s">
        <v>507</v>
      </c>
      <c r="H85" s="180">
        <v>1</v>
      </c>
      <c r="I85" s="181"/>
      <c r="J85" s="181"/>
      <c r="K85" s="182">
        <f>ROUND(P85*H85,2)</f>
        <v>0</v>
      </c>
      <c r="L85" s="178" t="s">
        <v>20</v>
      </c>
      <c r="M85" s="40"/>
      <c r="N85" s="183" t="s">
        <v>20</v>
      </c>
      <c r="O85" s="184" t="s">
        <v>43</v>
      </c>
      <c r="P85" s="185">
        <f>I85+J85</f>
        <v>0</v>
      </c>
      <c r="Q85" s="185">
        <f>ROUND(I85*H85,2)</f>
        <v>0</v>
      </c>
      <c r="R85" s="185">
        <f>ROUND(J85*H85,2)</f>
        <v>0</v>
      </c>
      <c r="S85" s="65"/>
      <c r="T85" s="186">
        <f>S85*H85</f>
        <v>0</v>
      </c>
      <c r="U85" s="186">
        <v>0</v>
      </c>
      <c r="V85" s="186">
        <f>U85*H85</f>
        <v>0</v>
      </c>
      <c r="W85" s="186">
        <v>0</v>
      </c>
      <c r="X85" s="186">
        <f>W85*H85</f>
        <v>0</v>
      </c>
      <c r="Y85" s="187" t="s">
        <v>20</v>
      </c>
      <c r="Z85" s="35"/>
      <c r="AA85" s="35"/>
      <c r="AB85" s="35"/>
      <c r="AC85" s="35"/>
      <c r="AD85" s="35"/>
      <c r="AE85" s="35"/>
      <c r="AR85" s="188" t="s">
        <v>148</v>
      </c>
      <c r="AT85" s="188" t="s">
        <v>143</v>
      </c>
      <c r="AU85" s="188" t="s">
        <v>82</v>
      </c>
      <c r="AY85" s="18" t="s">
        <v>139</v>
      </c>
      <c r="BE85" s="189">
        <f>IF(O85="základní",K85,0)</f>
        <v>0</v>
      </c>
      <c r="BF85" s="189">
        <f>IF(O85="snížená",K85,0)</f>
        <v>0</v>
      </c>
      <c r="BG85" s="189">
        <f>IF(O85="zákl. přenesená",K85,0)</f>
        <v>0</v>
      </c>
      <c r="BH85" s="189">
        <f>IF(O85="sníž. přenesená",K85,0)</f>
        <v>0</v>
      </c>
      <c r="BI85" s="189">
        <f>IF(O85="nulová",K85,0)</f>
        <v>0</v>
      </c>
      <c r="BJ85" s="18" t="s">
        <v>82</v>
      </c>
      <c r="BK85" s="189">
        <f>ROUND(P85*H85,2)</f>
        <v>0</v>
      </c>
      <c r="BL85" s="18" t="s">
        <v>148</v>
      </c>
      <c r="BM85" s="188" t="s">
        <v>84</v>
      </c>
    </row>
    <row r="86" spans="1:65" s="14" customFormat="1" ht="11.25">
      <c r="B86" s="206"/>
      <c r="C86" s="207"/>
      <c r="D86" s="197" t="s">
        <v>152</v>
      </c>
      <c r="E86" s="208" t="s">
        <v>20</v>
      </c>
      <c r="F86" s="209" t="s">
        <v>82</v>
      </c>
      <c r="G86" s="207"/>
      <c r="H86" s="210">
        <v>1</v>
      </c>
      <c r="I86" s="211"/>
      <c r="J86" s="211"/>
      <c r="K86" s="207"/>
      <c r="L86" s="207"/>
      <c r="M86" s="212"/>
      <c r="N86" s="213"/>
      <c r="O86" s="214"/>
      <c r="P86" s="214"/>
      <c r="Q86" s="214"/>
      <c r="R86" s="214"/>
      <c r="S86" s="214"/>
      <c r="T86" s="214"/>
      <c r="U86" s="214"/>
      <c r="V86" s="214"/>
      <c r="W86" s="214"/>
      <c r="X86" s="214"/>
      <c r="Y86" s="215"/>
      <c r="AT86" s="216" t="s">
        <v>152</v>
      </c>
      <c r="AU86" s="216" t="s">
        <v>82</v>
      </c>
      <c r="AV86" s="14" t="s">
        <v>84</v>
      </c>
      <c r="AW86" s="14" t="s">
        <v>5</v>
      </c>
      <c r="AX86" s="14" t="s">
        <v>74</v>
      </c>
      <c r="AY86" s="216" t="s">
        <v>139</v>
      </c>
    </row>
    <row r="87" spans="1:65" s="15" customFormat="1" ht="11.25">
      <c r="B87" s="217"/>
      <c r="C87" s="218"/>
      <c r="D87" s="197" t="s">
        <v>152</v>
      </c>
      <c r="E87" s="219" t="s">
        <v>20</v>
      </c>
      <c r="F87" s="220" t="s">
        <v>155</v>
      </c>
      <c r="G87" s="218"/>
      <c r="H87" s="221">
        <v>1</v>
      </c>
      <c r="I87" s="222"/>
      <c r="J87" s="222"/>
      <c r="K87" s="218"/>
      <c r="L87" s="218"/>
      <c r="M87" s="223"/>
      <c r="N87" s="224"/>
      <c r="O87" s="225"/>
      <c r="P87" s="225"/>
      <c r="Q87" s="225"/>
      <c r="R87" s="225"/>
      <c r="S87" s="225"/>
      <c r="T87" s="225"/>
      <c r="U87" s="225"/>
      <c r="V87" s="225"/>
      <c r="W87" s="225"/>
      <c r="X87" s="225"/>
      <c r="Y87" s="226"/>
      <c r="AT87" s="227" t="s">
        <v>152</v>
      </c>
      <c r="AU87" s="227" t="s">
        <v>82</v>
      </c>
      <c r="AV87" s="15" t="s">
        <v>148</v>
      </c>
      <c r="AW87" s="15" t="s">
        <v>5</v>
      </c>
      <c r="AX87" s="15" t="s">
        <v>82</v>
      </c>
      <c r="AY87" s="227" t="s">
        <v>139</v>
      </c>
    </row>
    <row r="88" spans="1:65" s="2" customFormat="1" ht="16.5" customHeight="1">
      <c r="A88" s="35"/>
      <c r="B88" s="36"/>
      <c r="C88" s="176" t="s">
        <v>84</v>
      </c>
      <c r="D88" s="176" t="s">
        <v>143</v>
      </c>
      <c r="E88" s="177" t="s">
        <v>508</v>
      </c>
      <c r="F88" s="178" t="s">
        <v>509</v>
      </c>
      <c r="G88" s="179" t="s">
        <v>282</v>
      </c>
      <c r="H88" s="180">
        <v>4</v>
      </c>
      <c r="I88" s="181"/>
      <c r="J88" s="181"/>
      <c r="K88" s="182">
        <f>ROUND(P88*H88,2)</f>
        <v>0</v>
      </c>
      <c r="L88" s="178" t="s">
        <v>20</v>
      </c>
      <c r="M88" s="40"/>
      <c r="N88" s="183" t="s">
        <v>20</v>
      </c>
      <c r="O88" s="184" t="s">
        <v>43</v>
      </c>
      <c r="P88" s="185">
        <f>I88+J88</f>
        <v>0</v>
      </c>
      <c r="Q88" s="185">
        <f>ROUND(I88*H88,2)</f>
        <v>0</v>
      </c>
      <c r="R88" s="185">
        <f>ROUND(J88*H88,2)</f>
        <v>0</v>
      </c>
      <c r="S88" s="65"/>
      <c r="T88" s="186">
        <f>S88*H88</f>
        <v>0</v>
      </c>
      <c r="U88" s="186">
        <v>0</v>
      </c>
      <c r="V88" s="186">
        <f>U88*H88</f>
        <v>0</v>
      </c>
      <c r="W88" s="186">
        <v>0</v>
      </c>
      <c r="X88" s="186">
        <f>W88*H88</f>
        <v>0</v>
      </c>
      <c r="Y88" s="187" t="s">
        <v>20</v>
      </c>
      <c r="Z88" s="35"/>
      <c r="AA88" s="35"/>
      <c r="AB88" s="35"/>
      <c r="AC88" s="35"/>
      <c r="AD88" s="35"/>
      <c r="AE88" s="35"/>
      <c r="AR88" s="188" t="s">
        <v>148</v>
      </c>
      <c r="AT88" s="188" t="s">
        <v>143</v>
      </c>
      <c r="AU88" s="188" t="s">
        <v>82</v>
      </c>
      <c r="AY88" s="18" t="s">
        <v>139</v>
      </c>
      <c r="BE88" s="189">
        <f>IF(O88="základní",K88,0)</f>
        <v>0</v>
      </c>
      <c r="BF88" s="189">
        <f>IF(O88="snížená",K88,0)</f>
        <v>0</v>
      </c>
      <c r="BG88" s="189">
        <f>IF(O88="zákl. přenesená",K88,0)</f>
        <v>0</v>
      </c>
      <c r="BH88" s="189">
        <f>IF(O88="sníž. přenesená",K88,0)</f>
        <v>0</v>
      </c>
      <c r="BI88" s="189">
        <f>IF(O88="nulová",K88,0)</f>
        <v>0</v>
      </c>
      <c r="BJ88" s="18" t="s">
        <v>82</v>
      </c>
      <c r="BK88" s="189">
        <f>ROUND(P88*H88,2)</f>
        <v>0</v>
      </c>
      <c r="BL88" s="18" t="s">
        <v>148</v>
      </c>
      <c r="BM88" s="188" t="s">
        <v>148</v>
      </c>
    </row>
    <row r="89" spans="1:65" s="13" customFormat="1" ht="11.25">
      <c r="B89" s="195"/>
      <c r="C89" s="196"/>
      <c r="D89" s="197" t="s">
        <v>152</v>
      </c>
      <c r="E89" s="198" t="s">
        <v>20</v>
      </c>
      <c r="F89" s="199" t="s">
        <v>510</v>
      </c>
      <c r="G89" s="196"/>
      <c r="H89" s="198" t="s">
        <v>20</v>
      </c>
      <c r="I89" s="200"/>
      <c r="J89" s="200"/>
      <c r="K89" s="196"/>
      <c r="L89" s="196"/>
      <c r="M89" s="201"/>
      <c r="N89" s="202"/>
      <c r="O89" s="203"/>
      <c r="P89" s="203"/>
      <c r="Q89" s="203"/>
      <c r="R89" s="203"/>
      <c r="S89" s="203"/>
      <c r="T89" s="203"/>
      <c r="U89" s="203"/>
      <c r="V89" s="203"/>
      <c r="W89" s="203"/>
      <c r="X89" s="203"/>
      <c r="Y89" s="204"/>
      <c r="AT89" s="205" t="s">
        <v>152</v>
      </c>
      <c r="AU89" s="205" t="s">
        <v>82</v>
      </c>
      <c r="AV89" s="13" t="s">
        <v>82</v>
      </c>
      <c r="AW89" s="13" t="s">
        <v>5</v>
      </c>
      <c r="AX89" s="13" t="s">
        <v>74</v>
      </c>
      <c r="AY89" s="205" t="s">
        <v>139</v>
      </c>
    </row>
    <row r="90" spans="1:65" s="14" customFormat="1" ht="11.25">
      <c r="B90" s="206"/>
      <c r="C90" s="207"/>
      <c r="D90" s="197" t="s">
        <v>152</v>
      </c>
      <c r="E90" s="208" t="s">
        <v>20</v>
      </c>
      <c r="F90" s="209" t="s">
        <v>148</v>
      </c>
      <c r="G90" s="207"/>
      <c r="H90" s="210">
        <v>4</v>
      </c>
      <c r="I90" s="211"/>
      <c r="J90" s="211"/>
      <c r="K90" s="207"/>
      <c r="L90" s="207"/>
      <c r="M90" s="212"/>
      <c r="N90" s="213"/>
      <c r="O90" s="214"/>
      <c r="P90" s="214"/>
      <c r="Q90" s="214"/>
      <c r="R90" s="214"/>
      <c r="S90" s="214"/>
      <c r="T90" s="214"/>
      <c r="U90" s="214"/>
      <c r="V90" s="214"/>
      <c r="W90" s="214"/>
      <c r="X90" s="214"/>
      <c r="Y90" s="215"/>
      <c r="AT90" s="216" t="s">
        <v>152</v>
      </c>
      <c r="AU90" s="216" t="s">
        <v>82</v>
      </c>
      <c r="AV90" s="14" t="s">
        <v>84</v>
      </c>
      <c r="AW90" s="14" t="s">
        <v>5</v>
      </c>
      <c r="AX90" s="14" t="s">
        <v>74</v>
      </c>
      <c r="AY90" s="216" t="s">
        <v>139</v>
      </c>
    </row>
    <row r="91" spans="1:65" s="15" customFormat="1" ht="11.25">
      <c r="B91" s="217"/>
      <c r="C91" s="218"/>
      <c r="D91" s="197" t="s">
        <v>152</v>
      </c>
      <c r="E91" s="219" t="s">
        <v>20</v>
      </c>
      <c r="F91" s="220" t="s">
        <v>155</v>
      </c>
      <c r="G91" s="218"/>
      <c r="H91" s="221">
        <v>4</v>
      </c>
      <c r="I91" s="222"/>
      <c r="J91" s="222"/>
      <c r="K91" s="218"/>
      <c r="L91" s="218"/>
      <c r="M91" s="223"/>
      <c r="N91" s="224"/>
      <c r="O91" s="225"/>
      <c r="P91" s="225"/>
      <c r="Q91" s="225"/>
      <c r="R91" s="225"/>
      <c r="S91" s="225"/>
      <c r="T91" s="225"/>
      <c r="U91" s="225"/>
      <c r="V91" s="225"/>
      <c r="W91" s="225"/>
      <c r="X91" s="225"/>
      <c r="Y91" s="226"/>
      <c r="AT91" s="227" t="s">
        <v>152</v>
      </c>
      <c r="AU91" s="227" t="s">
        <v>82</v>
      </c>
      <c r="AV91" s="15" t="s">
        <v>148</v>
      </c>
      <c r="AW91" s="15" t="s">
        <v>5</v>
      </c>
      <c r="AX91" s="15" t="s">
        <v>82</v>
      </c>
      <c r="AY91" s="227" t="s">
        <v>139</v>
      </c>
    </row>
    <row r="92" spans="1:65" s="2" customFormat="1" ht="16.5" customHeight="1">
      <c r="A92" s="35"/>
      <c r="B92" s="36"/>
      <c r="C92" s="176" t="s">
        <v>149</v>
      </c>
      <c r="D92" s="176" t="s">
        <v>143</v>
      </c>
      <c r="E92" s="177" t="s">
        <v>511</v>
      </c>
      <c r="F92" s="178" t="s">
        <v>512</v>
      </c>
      <c r="G92" s="179" t="s">
        <v>507</v>
      </c>
      <c r="H92" s="180">
        <v>1</v>
      </c>
      <c r="I92" s="181"/>
      <c r="J92" s="181"/>
      <c r="K92" s="182">
        <f>ROUND(P92*H92,2)</f>
        <v>0</v>
      </c>
      <c r="L92" s="178" t="s">
        <v>20</v>
      </c>
      <c r="M92" s="40"/>
      <c r="N92" s="183" t="s">
        <v>20</v>
      </c>
      <c r="O92" s="184" t="s">
        <v>43</v>
      </c>
      <c r="P92" s="185">
        <f>I92+J92</f>
        <v>0</v>
      </c>
      <c r="Q92" s="185">
        <f>ROUND(I92*H92,2)</f>
        <v>0</v>
      </c>
      <c r="R92" s="185">
        <f>ROUND(J92*H92,2)</f>
        <v>0</v>
      </c>
      <c r="S92" s="65"/>
      <c r="T92" s="186">
        <f>S92*H92</f>
        <v>0</v>
      </c>
      <c r="U92" s="186">
        <v>0</v>
      </c>
      <c r="V92" s="186">
        <f>U92*H92</f>
        <v>0</v>
      </c>
      <c r="W92" s="186">
        <v>0</v>
      </c>
      <c r="X92" s="186">
        <f>W92*H92</f>
        <v>0</v>
      </c>
      <c r="Y92" s="187" t="s">
        <v>20</v>
      </c>
      <c r="Z92" s="35"/>
      <c r="AA92" s="35"/>
      <c r="AB92" s="35"/>
      <c r="AC92" s="35"/>
      <c r="AD92" s="35"/>
      <c r="AE92" s="35"/>
      <c r="AR92" s="188" t="s">
        <v>148</v>
      </c>
      <c r="AT92" s="188" t="s">
        <v>143</v>
      </c>
      <c r="AU92" s="188" t="s">
        <v>82</v>
      </c>
      <c r="AY92" s="18" t="s">
        <v>139</v>
      </c>
      <c r="BE92" s="189">
        <f>IF(O92="základní",K92,0)</f>
        <v>0</v>
      </c>
      <c r="BF92" s="189">
        <f>IF(O92="snížená",K92,0)</f>
        <v>0</v>
      </c>
      <c r="BG92" s="189">
        <f>IF(O92="zákl. přenesená",K92,0)</f>
        <v>0</v>
      </c>
      <c r="BH92" s="189">
        <f>IF(O92="sníž. přenesená",K92,0)</f>
        <v>0</v>
      </c>
      <c r="BI92" s="189">
        <f>IF(O92="nulová",K92,0)</f>
        <v>0</v>
      </c>
      <c r="BJ92" s="18" t="s">
        <v>82</v>
      </c>
      <c r="BK92" s="189">
        <f>ROUND(P92*H92,2)</f>
        <v>0</v>
      </c>
      <c r="BL92" s="18" t="s">
        <v>148</v>
      </c>
      <c r="BM92" s="188" t="s">
        <v>164</v>
      </c>
    </row>
    <row r="93" spans="1:65" s="2" customFormat="1" ht="19.5">
      <c r="A93" s="35"/>
      <c r="B93" s="36"/>
      <c r="C93" s="37"/>
      <c r="D93" s="197" t="s">
        <v>513</v>
      </c>
      <c r="E93" s="37"/>
      <c r="F93" s="244" t="s">
        <v>514</v>
      </c>
      <c r="G93" s="37"/>
      <c r="H93" s="37"/>
      <c r="I93" s="192"/>
      <c r="J93" s="192"/>
      <c r="K93" s="37"/>
      <c r="L93" s="37"/>
      <c r="M93" s="40"/>
      <c r="N93" s="193"/>
      <c r="O93" s="194"/>
      <c r="P93" s="65"/>
      <c r="Q93" s="65"/>
      <c r="R93" s="65"/>
      <c r="S93" s="65"/>
      <c r="T93" s="65"/>
      <c r="U93" s="65"/>
      <c r="V93" s="65"/>
      <c r="W93" s="65"/>
      <c r="X93" s="65"/>
      <c r="Y93" s="66"/>
      <c r="Z93" s="35"/>
      <c r="AA93" s="35"/>
      <c r="AB93" s="35"/>
      <c r="AC93" s="35"/>
      <c r="AD93" s="35"/>
      <c r="AE93" s="35"/>
      <c r="AT93" s="18" t="s">
        <v>513</v>
      </c>
      <c r="AU93" s="18" t="s">
        <v>82</v>
      </c>
    </row>
    <row r="94" spans="1:65" s="14" customFormat="1" ht="11.25">
      <c r="B94" s="206"/>
      <c r="C94" s="207"/>
      <c r="D94" s="197" t="s">
        <v>152</v>
      </c>
      <c r="E94" s="208" t="s">
        <v>20</v>
      </c>
      <c r="F94" s="209" t="s">
        <v>82</v>
      </c>
      <c r="G94" s="207"/>
      <c r="H94" s="210">
        <v>1</v>
      </c>
      <c r="I94" s="211"/>
      <c r="J94" s="211"/>
      <c r="K94" s="207"/>
      <c r="L94" s="207"/>
      <c r="M94" s="212"/>
      <c r="N94" s="213"/>
      <c r="O94" s="214"/>
      <c r="P94" s="214"/>
      <c r="Q94" s="214"/>
      <c r="R94" s="214"/>
      <c r="S94" s="214"/>
      <c r="T94" s="214"/>
      <c r="U94" s="214"/>
      <c r="V94" s="214"/>
      <c r="W94" s="214"/>
      <c r="X94" s="214"/>
      <c r="Y94" s="215"/>
      <c r="AT94" s="216" t="s">
        <v>152</v>
      </c>
      <c r="AU94" s="216" t="s">
        <v>82</v>
      </c>
      <c r="AV94" s="14" t="s">
        <v>84</v>
      </c>
      <c r="AW94" s="14" t="s">
        <v>5</v>
      </c>
      <c r="AX94" s="14" t="s">
        <v>74</v>
      </c>
      <c r="AY94" s="216" t="s">
        <v>139</v>
      </c>
    </row>
    <row r="95" spans="1:65" s="15" customFormat="1" ht="11.25">
      <c r="B95" s="217"/>
      <c r="C95" s="218"/>
      <c r="D95" s="197" t="s">
        <v>152</v>
      </c>
      <c r="E95" s="219" t="s">
        <v>20</v>
      </c>
      <c r="F95" s="220" t="s">
        <v>155</v>
      </c>
      <c r="G95" s="218"/>
      <c r="H95" s="221">
        <v>1</v>
      </c>
      <c r="I95" s="222"/>
      <c r="J95" s="222"/>
      <c r="K95" s="218"/>
      <c r="L95" s="218"/>
      <c r="M95" s="223"/>
      <c r="N95" s="224"/>
      <c r="O95" s="225"/>
      <c r="P95" s="225"/>
      <c r="Q95" s="225"/>
      <c r="R95" s="225"/>
      <c r="S95" s="225"/>
      <c r="T95" s="225"/>
      <c r="U95" s="225"/>
      <c r="V95" s="225"/>
      <c r="W95" s="225"/>
      <c r="X95" s="225"/>
      <c r="Y95" s="226"/>
      <c r="AT95" s="227" t="s">
        <v>152</v>
      </c>
      <c r="AU95" s="227" t="s">
        <v>82</v>
      </c>
      <c r="AV95" s="15" t="s">
        <v>148</v>
      </c>
      <c r="AW95" s="15" t="s">
        <v>5</v>
      </c>
      <c r="AX95" s="15" t="s">
        <v>82</v>
      </c>
      <c r="AY95" s="227" t="s">
        <v>139</v>
      </c>
    </row>
    <row r="96" spans="1:65" s="12" customFormat="1" ht="22.9" customHeight="1">
      <c r="B96" s="159"/>
      <c r="C96" s="160"/>
      <c r="D96" s="161" t="s">
        <v>73</v>
      </c>
      <c r="E96" s="174" t="s">
        <v>515</v>
      </c>
      <c r="F96" s="174" t="s">
        <v>516</v>
      </c>
      <c r="G96" s="160"/>
      <c r="H96" s="160"/>
      <c r="I96" s="163"/>
      <c r="J96" s="163"/>
      <c r="K96" s="175">
        <f>BK96</f>
        <v>0</v>
      </c>
      <c r="L96" s="160"/>
      <c r="M96" s="165"/>
      <c r="N96" s="166"/>
      <c r="O96" s="167"/>
      <c r="P96" s="167"/>
      <c r="Q96" s="168">
        <f>SUM(Q97:Q112)</f>
        <v>0</v>
      </c>
      <c r="R96" s="168">
        <f>SUM(R97:R112)</f>
        <v>0</v>
      </c>
      <c r="S96" s="167"/>
      <c r="T96" s="169">
        <f>SUM(T97:T112)</f>
        <v>0</v>
      </c>
      <c r="U96" s="167"/>
      <c r="V96" s="169">
        <f>SUM(V97:V112)</f>
        <v>0</v>
      </c>
      <c r="W96" s="167"/>
      <c r="X96" s="169">
        <f>SUM(X97:X112)</f>
        <v>0</v>
      </c>
      <c r="Y96" s="170"/>
      <c r="AR96" s="171" t="s">
        <v>174</v>
      </c>
      <c r="AT96" s="172" t="s">
        <v>73</v>
      </c>
      <c r="AU96" s="172" t="s">
        <v>82</v>
      </c>
      <c r="AY96" s="171" t="s">
        <v>139</v>
      </c>
      <c r="BK96" s="173">
        <f>SUM(BK97:BK112)</f>
        <v>0</v>
      </c>
    </row>
    <row r="97" spans="1:65" s="2" customFormat="1" ht="16.5" customHeight="1">
      <c r="A97" s="35"/>
      <c r="B97" s="36"/>
      <c r="C97" s="176" t="s">
        <v>148</v>
      </c>
      <c r="D97" s="176" t="s">
        <v>143</v>
      </c>
      <c r="E97" s="177" t="s">
        <v>517</v>
      </c>
      <c r="F97" s="178" t="s">
        <v>518</v>
      </c>
      <c r="G97" s="179" t="s">
        <v>507</v>
      </c>
      <c r="H97" s="180">
        <v>1</v>
      </c>
      <c r="I97" s="181"/>
      <c r="J97" s="181"/>
      <c r="K97" s="182">
        <f>ROUND(P97*H97,2)</f>
        <v>0</v>
      </c>
      <c r="L97" s="178" t="s">
        <v>20</v>
      </c>
      <c r="M97" s="40"/>
      <c r="N97" s="183" t="s">
        <v>20</v>
      </c>
      <c r="O97" s="184" t="s">
        <v>43</v>
      </c>
      <c r="P97" s="185">
        <f>I97+J97</f>
        <v>0</v>
      </c>
      <c r="Q97" s="185">
        <f>ROUND(I97*H97,2)</f>
        <v>0</v>
      </c>
      <c r="R97" s="185">
        <f>ROUND(J97*H97,2)</f>
        <v>0</v>
      </c>
      <c r="S97" s="65"/>
      <c r="T97" s="186">
        <f>S97*H97</f>
        <v>0</v>
      </c>
      <c r="U97" s="186">
        <v>0</v>
      </c>
      <c r="V97" s="186">
        <f>U97*H97</f>
        <v>0</v>
      </c>
      <c r="W97" s="186">
        <v>0</v>
      </c>
      <c r="X97" s="186">
        <f>W97*H97</f>
        <v>0</v>
      </c>
      <c r="Y97" s="187" t="s">
        <v>20</v>
      </c>
      <c r="Z97" s="35"/>
      <c r="AA97" s="35"/>
      <c r="AB97" s="35"/>
      <c r="AC97" s="35"/>
      <c r="AD97" s="35"/>
      <c r="AE97" s="35"/>
      <c r="AR97" s="188" t="s">
        <v>148</v>
      </c>
      <c r="AT97" s="188" t="s">
        <v>143</v>
      </c>
      <c r="AU97" s="188" t="s">
        <v>84</v>
      </c>
      <c r="AY97" s="18" t="s">
        <v>139</v>
      </c>
      <c r="BE97" s="189">
        <f>IF(O97="základní",K97,0)</f>
        <v>0</v>
      </c>
      <c r="BF97" s="189">
        <f>IF(O97="snížená",K97,0)</f>
        <v>0</v>
      </c>
      <c r="BG97" s="189">
        <f>IF(O97="zákl. přenesená",K97,0)</f>
        <v>0</v>
      </c>
      <c r="BH97" s="189">
        <f>IF(O97="sníž. přenesená",K97,0)</f>
        <v>0</v>
      </c>
      <c r="BI97" s="189">
        <f>IF(O97="nulová",K97,0)</f>
        <v>0</v>
      </c>
      <c r="BJ97" s="18" t="s">
        <v>82</v>
      </c>
      <c r="BK97" s="189">
        <f>ROUND(P97*H97,2)</f>
        <v>0</v>
      </c>
      <c r="BL97" s="18" t="s">
        <v>148</v>
      </c>
      <c r="BM97" s="188" t="s">
        <v>170</v>
      </c>
    </row>
    <row r="98" spans="1:65" s="2" customFormat="1" ht="19.5">
      <c r="A98" s="35"/>
      <c r="B98" s="36"/>
      <c r="C98" s="37"/>
      <c r="D98" s="197" t="s">
        <v>513</v>
      </c>
      <c r="E98" s="37"/>
      <c r="F98" s="244" t="s">
        <v>519</v>
      </c>
      <c r="G98" s="37"/>
      <c r="H98" s="37"/>
      <c r="I98" s="192"/>
      <c r="J98" s="192"/>
      <c r="K98" s="37"/>
      <c r="L98" s="37"/>
      <c r="M98" s="40"/>
      <c r="N98" s="193"/>
      <c r="O98" s="194"/>
      <c r="P98" s="65"/>
      <c r="Q98" s="65"/>
      <c r="R98" s="65"/>
      <c r="S98" s="65"/>
      <c r="T98" s="65"/>
      <c r="U98" s="65"/>
      <c r="V98" s="65"/>
      <c r="W98" s="65"/>
      <c r="X98" s="65"/>
      <c r="Y98" s="66"/>
      <c r="Z98" s="35"/>
      <c r="AA98" s="35"/>
      <c r="AB98" s="35"/>
      <c r="AC98" s="35"/>
      <c r="AD98" s="35"/>
      <c r="AE98" s="35"/>
      <c r="AT98" s="18" t="s">
        <v>513</v>
      </c>
      <c r="AU98" s="18" t="s">
        <v>84</v>
      </c>
    </row>
    <row r="99" spans="1:65" s="14" customFormat="1" ht="11.25">
      <c r="B99" s="206"/>
      <c r="C99" s="207"/>
      <c r="D99" s="197" t="s">
        <v>152</v>
      </c>
      <c r="E99" s="208" t="s">
        <v>20</v>
      </c>
      <c r="F99" s="209" t="s">
        <v>82</v>
      </c>
      <c r="G99" s="207"/>
      <c r="H99" s="210">
        <v>1</v>
      </c>
      <c r="I99" s="211"/>
      <c r="J99" s="211"/>
      <c r="K99" s="207"/>
      <c r="L99" s="207"/>
      <c r="M99" s="212"/>
      <c r="N99" s="213"/>
      <c r="O99" s="214"/>
      <c r="P99" s="214"/>
      <c r="Q99" s="214"/>
      <c r="R99" s="214"/>
      <c r="S99" s="214"/>
      <c r="T99" s="214"/>
      <c r="U99" s="214"/>
      <c r="V99" s="214"/>
      <c r="W99" s="214"/>
      <c r="X99" s="214"/>
      <c r="Y99" s="215"/>
      <c r="AT99" s="216" t="s">
        <v>152</v>
      </c>
      <c r="AU99" s="216" t="s">
        <v>84</v>
      </c>
      <c r="AV99" s="14" t="s">
        <v>84</v>
      </c>
      <c r="AW99" s="14" t="s">
        <v>5</v>
      </c>
      <c r="AX99" s="14" t="s">
        <v>74</v>
      </c>
      <c r="AY99" s="216" t="s">
        <v>139</v>
      </c>
    </row>
    <row r="100" spans="1:65" s="15" customFormat="1" ht="11.25">
      <c r="B100" s="217"/>
      <c r="C100" s="218"/>
      <c r="D100" s="197" t="s">
        <v>152</v>
      </c>
      <c r="E100" s="219" t="s">
        <v>20</v>
      </c>
      <c r="F100" s="220" t="s">
        <v>155</v>
      </c>
      <c r="G100" s="218"/>
      <c r="H100" s="221">
        <v>1</v>
      </c>
      <c r="I100" s="222"/>
      <c r="J100" s="222"/>
      <c r="K100" s="218"/>
      <c r="L100" s="218"/>
      <c r="M100" s="223"/>
      <c r="N100" s="224"/>
      <c r="O100" s="225"/>
      <c r="P100" s="225"/>
      <c r="Q100" s="225"/>
      <c r="R100" s="225"/>
      <c r="S100" s="225"/>
      <c r="T100" s="225"/>
      <c r="U100" s="225"/>
      <c r="V100" s="225"/>
      <c r="W100" s="225"/>
      <c r="X100" s="225"/>
      <c r="Y100" s="226"/>
      <c r="AT100" s="227" t="s">
        <v>152</v>
      </c>
      <c r="AU100" s="227" t="s">
        <v>84</v>
      </c>
      <c r="AV100" s="15" t="s">
        <v>148</v>
      </c>
      <c r="AW100" s="15" t="s">
        <v>5</v>
      </c>
      <c r="AX100" s="15" t="s">
        <v>82</v>
      </c>
      <c r="AY100" s="227" t="s">
        <v>139</v>
      </c>
    </row>
    <row r="101" spans="1:65" s="2" customFormat="1" ht="16.5" customHeight="1">
      <c r="A101" s="35"/>
      <c r="B101" s="36"/>
      <c r="C101" s="176" t="s">
        <v>174</v>
      </c>
      <c r="D101" s="176" t="s">
        <v>143</v>
      </c>
      <c r="E101" s="177" t="s">
        <v>520</v>
      </c>
      <c r="F101" s="178" t="s">
        <v>521</v>
      </c>
      <c r="G101" s="179" t="s">
        <v>507</v>
      </c>
      <c r="H101" s="180">
        <v>1</v>
      </c>
      <c r="I101" s="181"/>
      <c r="J101" s="181"/>
      <c r="K101" s="182">
        <f>ROUND(P101*H101,2)</f>
        <v>0</v>
      </c>
      <c r="L101" s="178" t="s">
        <v>20</v>
      </c>
      <c r="M101" s="40"/>
      <c r="N101" s="183" t="s">
        <v>20</v>
      </c>
      <c r="O101" s="184" t="s">
        <v>43</v>
      </c>
      <c r="P101" s="185">
        <f>I101+J101</f>
        <v>0</v>
      </c>
      <c r="Q101" s="185">
        <f>ROUND(I101*H101,2)</f>
        <v>0</v>
      </c>
      <c r="R101" s="185">
        <f>ROUND(J101*H101,2)</f>
        <v>0</v>
      </c>
      <c r="S101" s="65"/>
      <c r="T101" s="186">
        <f>S101*H101</f>
        <v>0</v>
      </c>
      <c r="U101" s="186">
        <v>0</v>
      </c>
      <c r="V101" s="186">
        <f>U101*H101</f>
        <v>0</v>
      </c>
      <c r="W101" s="186">
        <v>0</v>
      </c>
      <c r="X101" s="186">
        <f>W101*H101</f>
        <v>0</v>
      </c>
      <c r="Y101" s="187" t="s">
        <v>20</v>
      </c>
      <c r="Z101" s="35"/>
      <c r="AA101" s="35"/>
      <c r="AB101" s="35"/>
      <c r="AC101" s="35"/>
      <c r="AD101" s="35"/>
      <c r="AE101" s="35"/>
      <c r="AR101" s="188" t="s">
        <v>148</v>
      </c>
      <c r="AT101" s="188" t="s">
        <v>143</v>
      </c>
      <c r="AU101" s="188" t="s">
        <v>84</v>
      </c>
      <c r="AY101" s="18" t="s">
        <v>139</v>
      </c>
      <c r="BE101" s="189">
        <f>IF(O101="základní",K101,0)</f>
        <v>0</v>
      </c>
      <c r="BF101" s="189">
        <f>IF(O101="snížená",K101,0)</f>
        <v>0</v>
      </c>
      <c r="BG101" s="189">
        <f>IF(O101="zákl. přenesená",K101,0)</f>
        <v>0</v>
      </c>
      <c r="BH101" s="189">
        <f>IF(O101="sníž. přenesená",K101,0)</f>
        <v>0</v>
      </c>
      <c r="BI101" s="189">
        <f>IF(O101="nulová",K101,0)</f>
        <v>0</v>
      </c>
      <c r="BJ101" s="18" t="s">
        <v>82</v>
      </c>
      <c r="BK101" s="189">
        <f>ROUND(P101*H101,2)</f>
        <v>0</v>
      </c>
      <c r="BL101" s="18" t="s">
        <v>148</v>
      </c>
      <c r="BM101" s="188" t="s">
        <v>177</v>
      </c>
    </row>
    <row r="102" spans="1:65" s="14" customFormat="1" ht="11.25">
      <c r="B102" s="206"/>
      <c r="C102" s="207"/>
      <c r="D102" s="197" t="s">
        <v>152</v>
      </c>
      <c r="E102" s="208" t="s">
        <v>20</v>
      </c>
      <c r="F102" s="209" t="s">
        <v>82</v>
      </c>
      <c r="G102" s="207"/>
      <c r="H102" s="210">
        <v>1</v>
      </c>
      <c r="I102" s="211"/>
      <c r="J102" s="211"/>
      <c r="K102" s="207"/>
      <c r="L102" s="207"/>
      <c r="M102" s="212"/>
      <c r="N102" s="213"/>
      <c r="O102" s="214"/>
      <c r="P102" s="214"/>
      <c r="Q102" s="214"/>
      <c r="R102" s="214"/>
      <c r="S102" s="214"/>
      <c r="T102" s="214"/>
      <c r="U102" s="214"/>
      <c r="V102" s="214"/>
      <c r="W102" s="214"/>
      <c r="X102" s="214"/>
      <c r="Y102" s="215"/>
      <c r="AT102" s="216" t="s">
        <v>152</v>
      </c>
      <c r="AU102" s="216" t="s">
        <v>84</v>
      </c>
      <c r="AV102" s="14" t="s">
        <v>84</v>
      </c>
      <c r="AW102" s="14" t="s">
        <v>5</v>
      </c>
      <c r="AX102" s="14" t="s">
        <v>74</v>
      </c>
      <c r="AY102" s="216" t="s">
        <v>139</v>
      </c>
    </row>
    <row r="103" spans="1:65" s="15" customFormat="1" ht="11.25">
      <c r="B103" s="217"/>
      <c r="C103" s="218"/>
      <c r="D103" s="197" t="s">
        <v>152</v>
      </c>
      <c r="E103" s="219" t="s">
        <v>20</v>
      </c>
      <c r="F103" s="220" t="s">
        <v>155</v>
      </c>
      <c r="G103" s="218"/>
      <c r="H103" s="221">
        <v>1</v>
      </c>
      <c r="I103" s="222"/>
      <c r="J103" s="222"/>
      <c r="K103" s="218"/>
      <c r="L103" s="218"/>
      <c r="M103" s="223"/>
      <c r="N103" s="224"/>
      <c r="O103" s="225"/>
      <c r="P103" s="225"/>
      <c r="Q103" s="225"/>
      <c r="R103" s="225"/>
      <c r="S103" s="225"/>
      <c r="T103" s="225"/>
      <c r="U103" s="225"/>
      <c r="V103" s="225"/>
      <c r="W103" s="225"/>
      <c r="X103" s="225"/>
      <c r="Y103" s="226"/>
      <c r="AT103" s="227" t="s">
        <v>152</v>
      </c>
      <c r="AU103" s="227" t="s">
        <v>84</v>
      </c>
      <c r="AV103" s="15" t="s">
        <v>148</v>
      </c>
      <c r="AW103" s="15" t="s">
        <v>5</v>
      </c>
      <c r="AX103" s="15" t="s">
        <v>82</v>
      </c>
      <c r="AY103" s="227" t="s">
        <v>139</v>
      </c>
    </row>
    <row r="104" spans="1:65" s="2" customFormat="1" ht="16.5" customHeight="1">
      <c r="A104" s="35"/>
      <c r="B104" s="36"/>
      <c r="C104" s="176" t="s">
        <v>164</v>
      </c>
      <c r="D104" s="176" t="s">
        <v>143</v>
      </c>
      <c r="E104" s="177" t="s">
        <v>522</v>
      </c>
      <c r="F104" s="178" t="s">
        <v>523</v>
      </c>
      <c r="G104" s="179" t="s">
        <v>507</v>
      </c>
      <c r="H104" s="180">
        <v>1</v>
      </c>
      <c r="I104" s="181"/>
      <c r="J104" s="181"/>
      <c r="K104" s="182">
        <f>ROUND(P104*H104,2)</f>
        <v>0</v>
      </c>
      <c r="L104" s="178" t="s">
        <v>20</v>
      </c>
      <c r="M104" s="40"/>
      <c r="N104" s="183" t="s">
        <v>20</v>
      </c>
      <c r="O104" s="184" t="s">
        <v>43</v>
      </c>
      <c r="P104" s="185">
        <f>I104+J104</f>
        <v>0</v>
      </c>
      <c r="Q104" s="185">
        <f>ROUND(I104*H104,2)</f>
        <v>0</v>
      </c>
      <c r="R104" s="185">
        <f>ROUND(J104*H104,2)</f>
        <v>0</v>
      </c>
      <c r="S104" s="65"/>
      <c r="T104" s="186">
        <f>S104*H104</f>
        <v>0</v>
      </c>
      <c r="U104" s="186">
        <v>0</v>
      </c>
      <c r="V104" s="186">
        <f>U104*H104</f>
        <v>0</v>
      </c>
      <c r="W104" s="186">
        <v>0</v>
      </c>
      <c r="X104" s="186">
        <f>W104*H104</f>
        <v>0</v>
      </c>
      <c r="Y104" s="187" t="s">
        <v>20</v>
      </c>
      <c r="Z104" s="35"/>
      <c r="AA104" s="35"/>
      <c r="AB104" s="35"/>
      <c r="AC104" s="35"/>
      <c r="AD104" s="35"/>
      <c r="AE104" s="35"/>
      <c r="AR104" s="188" t="s">
        <v>148</v>
      </c>
      <c r="AT104" s="188" t="s">
        <v>143</v>
      </c>
      <c r="AU104" s="188" t="s">
        <v>84</v>
      </c>
      <c r="AY104" s="18" t="s">
        <v>139</v>
      </c>
      <c r="BE104" s="189">
        <f>IF(O104="základní",K104,0)</f>
        <v>0</v>
      </c>
      <c r="BF104" s="189">
        <f>IF(O104="snížená",K104,0)</f>
        <v>0</v>
      </c>
      <c r="BG104" s="189">
        <f>IF(O104="zákl. přenesená",K104,0)</f>
        <v>0</v>
      </c>
      <c r="BH104" s="189">
        <f>IF(O104="sníž. přenesená",K104,0)</f>
        <v>0</v>
      </c>
      <c r="BI104" s="189">
        <f>IF(O104="nulová",K104,0)</f>
        <v>0</v>
      </c>
      <c r="BJ104" s="18" t="s">
        <v>82</v>
      </c>
      <c r="BK104" s="189">
        <f>ROUND(P104*H104,2)</f>
        <v>0</v>
      </c>
      <c r="BL104" s="18" t="s">
        <v>148</v>
      </c>
      <c r="BM104" s="188" t="s">
        <v>183</v>
      </c>
    </row>
    <row r="105" spans="1:65" s="14" customFormat="1" ht="11.25">
      <c r="B105" s="206"/>
      <c r="C105" s="207"/>
      <c r="D105" s="197" t="s">
        <v>152</v>
      </c>
      <c r="E105" s="208" t="s">
        <v>20</v>
      </c>
      <c r="F105" s="209" t="s">
        <v>82</v>
      </c>
      <c r="G105" s="207"/>
      <c r="H105" s="210">
        <v>1</v>
      </c>
      <c r="I105" s="211"/>
      <c r="J105" s="211"/>
      <c r="K105" s="207"/>
      <c r="L105" s="207"/>
      <c r="M105" s="212"/>
      <c r="N105" s="213"/>
      <c r="O105" s="214"/>
      <c r="P105" s="214"/>
      <c r="Q105" s="214"/>
      <c r="R105" s="214"/>
      <c r="S105" s="214"/>
      <c r="T105" s="214"/>
      <c r="U105" s="214"/>
      <c r="V105" s="214"/>
      <c r="W105" s="214"/>
      <c r="X105" s="214"/>
      <c r="Y105" s="215"/>
      <c r="AT105" s="216" t="s">
        <v>152</v>
      </c>
      <c r="AU105" s="216" t="s">
        <v>84</v>
      </c>
      <c r="AV105" s="14" t="s">
        <v>84</v>
      </c>
      <c r="AW105" s="14" t="s">
        <v>5</v>
      </c>
      <c r="AX105" s="14" t="s">
        <v>74</v>
      </c>
      <c r="AY105" s="216" t="s">
        <v>139</v>
      </c>
    </row>
    <row r="106" spans="1:65" s="15" customFormat="1" ht="11.25">
      <c r="B106" s="217"/>
      <c r="C106" s="218"/>
      <c r="D106" s="197" t="s">
        <v>152</v>
      </c>
      <c r="E106" s="219" t="s">
        <v>20</v>
      </c>
      <c r="F106" s="220" t="s">
        <v>155</v>
      </c>
      <c r="G106" s="218"/>
      <c r="H106" s="221">
        <v>1</v>
      </c>
      <c r="I106" s="222"/>
      <c r="J106" s="222"/>
      <c r="K106" s="218"/>
      <c r="L106" s="218"/>
      <c r="M106" s="223"/>
      <c r="N106" s="224"/>
      <c r="O106" s="225"/>
      <c r="P106" s="225"/>
      <c r="Q106" s="225"/>
      <c r="R106" s="225"/>
      <c r="S106" s="225"/>
      <c r="T106" s="225"/>
      <c r="U106" s="225"/>
      <c r="V106" s="225"/>
      <c r="W106" s="225"/>
      <c r="X106" s="225"/>
      <c r="Y106" s="226"/>
      <c r="AT106" s="227" t="s">
        <v>152</v>
      </c>
      <c r="AU106" s="227" t="s">
        <v>84</v>
      </c>
      <c r="AV106" s="15" t="s">
        <v>148</v>
      </c>
      <c r="AW106" s="15" t="s">
        <v>5</v>
      </c>
      <c r="AX106" s="15" t="s">
        <v>82</v>
      </c>
      <c r="AY106" s="227" t="s">
        <v>139</v>
      </c>
    </row>
    <row r="107" spans="1:65" s="2" customFormat="1" ht="16.5" customHeight="1">
      <c r="A107" s="35"/>
      <c r="B107" s="36"/>
      <c r="C107" s="176" t="s">
        <v>185</v>
      </c>
      <c r="D107" s="176" t="s">
        <v>143</v>
      </c>
      <c r="E107" s="177" t="s">
        <v>524</v>
      </c>
      <c r="F107" s="178" t="s">
        <v>525</v>
      </c>
      <c r="G107" s="179" t="s">
        <v>282</v>
      </c>
      <c r="H107" s="180">
        <v>20</v>
      </c>
      <c r="I107" s="181"/>
      <c r="J107" s="181"/>
      <c r="K107" s="182">
        <f>ROUND(P107*H107,2)</f>
        <v>0</v>
      </c>
      <c r="L107" s="178" t="s">
        <v>20</v>
      </c>
      <c r="M107" s="40"/>
      <c r="N107" s="183" t="s">
        <v>20</v>
      </c>
      <c r="O107" s="184" t="s">
        <v>43</v>
      </c>
      <c r="P107" s="185">
        <f>I107+J107</f>
        <v>0</v>
      </c>
      <c r="Q107" s="185">
        <f>ROUND(I107*H107,2)</f>
        <v>0</v>
      </c>
      <c r="R107" s="185">
        <f>ROUND(J107*H107,2)</f>
        <v>0</v>
      </c>
      <c r="S107" s="65"/>
      <c r="T107" s="186">
        <f>S107*H107</f>
        <v>0</v>
      </c>
      <c r="U107" s="186">
        <v>0</v>
      </c>
      <c r="V107" s="186">
        <f>U107*H107</f>
        <v>0</v>
      </c>
      <c r="W107" s="186">
        <v>0</v>
      </c>
      <c r="X107" s="186">
        <f>W107*H107</f>
        <v>0</v>
      </c>
      <c r="Y107" s="187" t="s">
        <v>20</v>
      </c>
      <c r="Z107" s="35"/>
      <c r="AA107" s="35"/>
      <c r="AB107" s="35"/>
      <c r="AC107" s="35"/>
      <c r="AD107" s="35"/>
      <c r="AE107" s="35"/>
      <c r="AR107" s="188" t="s">
        <v>148</v>
      </c>
      <c r="AT107" s="188" t="s">
        <v>143</v>
      </c>
      <c r="AU107" s="188" t="s">
        <v>84</v>
      </c>
      <c r="AY107" s="18" t="s">
        <v>139</v>
      </c>
      <c r="BE107" s="189">
        <f>IF(O107="základní",K107,0)</f>
        <v>0</v>
      </c>
      <c r="BF107" s="189">
        <f>IF(O107="snížená",K107,0)</f>
        <v>0</v>
      </c>
      <c r="BG107" s="189">
        <f>IF(O107="zákl. přenesená",K107,0)</f>
        <v>0</v>
      </c>
      <c r="BH107" s="189">
        <f>IF(O107="sníž. přenesená",K107,0)</f>
        <v>0</v>
      </c>
      <c r="BI107" s="189">
        <f>IF(O107="nulová",K107,0)</f>
        <v>0</v>
      </c>
      <c r="BJ107" s="18" t="s">
        <v>82</v>
      </c>
      <c r="BK107" s="189">
        <f>ROUND(P107*H107,2)</f>
        <v>0</v>
      </c>
      <c r="BL107" s="18" t="s">
        <v>148</v>
      </c>
      <c r="BM107" s="188" t="s">
        <v>188</v>
      </c>
    </row>
    <row r="108" spans="1:65" s="14" customFormat="1" ht="11.25">
      <c r="B108" s="206"/>
      <c r="C108" s="207"/>
      <c r="D108" s="197" t="s">
        <v>152</v>
      </c>
      <c r="E108" s="208" t="s">
        <v>20</v>
      </c>
      <c r="F108" s="209" t="s">
        <v>198</v>
      </c>
      <c r="G108" s="207"/>
      <c r="H108" s="210">
        <v>20</v>
      </c>
      <c r="I108" s="211"/>
      <c r="J108" s="211"/>
      <c r="K108" s="207"/>
      <c r="L108" s="207"/>
      <c r="M108" s="212"/>
      <c r="N108" s="213"/>
      <c r="O108" s="214"/>
      <c r="P108" s="214"/>
      <c r="Q108" s="214"/>
      <c r="R108" s="214"/>
      <c r="S108" s="214"/>
      <c r="T108" s="214"/>
      <c r="U108" s="214"/>
      <c r="V108" s="214"/>
      <c r="W108" s="214"/>
      <c r="X108" s="214"/>
      <c r="Y108" s="215"/>
      <c r="AT108" s="216" t="s">
        <v>152</v>
      </c>
      <c r="AU108" s="216" t="s">
        <v>84</v>
      </c>
      <c r="AV108" s="14" t="s">
        <v>84</v>
      </c>
      <c r="AW108" s="14" t="s">
        <v>5</v>
      </c>
      <c r="AX108" s="14" t="s">
        <v>74</v>
      </c>
      <c r="AY108" s="216" t="s">
        <v>139</v>
      </c>
    </row>
    <row r="109" spans="1:65" s="15" customFormat="1" ht="11.25">
      <c r="B109" s="217"/>
      <c r="C109" s="218"/>
      <c r="D109" s="197" t="s">
        <v>152</v>
      </c>
      <c r="E109" s="219" t="s">
        <v>20</v>
      </c>
      <c r="F109" s="220" t="s">
        <v>155</v>
      </c>
      <c r="G109" s="218"/>
      <c r="H109" s="221">
        <v>20</v>
      </c>
      <c r="I109" s="222"/>
      <c r="J109" s="222"/>
      <c r="K109" s="218"/>
      <c r="L109" s="218"/>
      <c r="M109" s="223"/>
      <c r="N109" s="224"/>
      <c r="O109" s="225"/>
      <c r="P109" s="225"/>
      <c r="Q109" s="225"/>
      <c r="R109" s="225"/>
      <c r="S109" s="225"/>
      <c r="T109" s="225"/>
      <c r="U109" s="225"/>
      <c r="V109" s="225"/>
      <c r="W109" s="225"/>
      <c r="X109" s="225"/>
      <c r="Y109" s="226"/>
      <c r="AT109" s="227" t="s">
        <v>152</v>
      </c>
      <c r="AU109" s="227" t="s">
        <v>84</v>
      </c>
      <c r="AV109" s="15" t="s">
        <v>148</v>
      </c>
      <c r="AW109" s="15" t="s">
        <v>5</v>
      </c>
      <c r="AX109" s="15" t="s">
        <v>82</v>
      </c>
      <c r="AY109" s="227" t="s">
        <v>139</v>
      </c>
    </row>
    <row r="110" spans="1:65" s="2" customFormat="1" ht="16.5" customHeight="1">
      <c r="A110" s="35"/>
      <c r="B110" s="36"/>
      <c r="C110" s="176" t="s">
        <v>170</v>
      </c>
      <c r="D110" s="176" t="s">
        <v>143</v>
      </c>
      <c r="E110" s="177" t="s">
        <v>526</v>
      </c>
      <c r="F110" s="178" t="s">
        <v>527</v>
      </c>
      <c r="G110" s="179" t="s">
        <v>507</v>
      </c>
      <c r="H110" s="180">
        <v>1</v>
      </c>
      <c r="I110" s="181"/>
      <c r="J110" s="181"/>
      <c r="K110" s="182">
        <f>ROUND(P110*H110,2)</f>
        <v>0</v>
      </c>
      <c r="L110" s="178" t="s">
        <v>20</v>
      </c>
      <c r="M110" s="40"/>
      <c r="N110" s="183" t="s">
        <v>20</v>
      </c>
      <c r="O110" s="184" t="s">
        <v>43</v>
      </c>
      <c r="P110" s="185">
        <f>I110+J110</f>
        <v>0</v>
      </c>
      <c r="Q110" s="185">
        <f>ROUND(I110*H110,2)</f>
        <v>0</v>
      </c>
      <c r="R110" s="185">
        <f>ROUND(J110*H110,2)</f>
        <v>0</v>
      </c>
      <c r="S110" s="65"/>
      <c r="T110" s="186">
        <f>S110*H110</f>
        <v>0</v>
      </c>
      <c r="U110" s="186">
        <v>0</v>
      </c>
      <c r="V110" s="186">
        <f>U110*H110</f>
        <v>0</v>
      </c>
      <c r="W110" s="186">
        <v>0</v>
      </c>
      <c r="X110" s="186">
        <f>W110*H110</f>
        <v>0</v>
      </c>
      <c r="Y110" s="187" t="s">
        <v>20</v>
      </c>
      <c r="Z110" s="35"/>
      <c r="AA110" s="35"/>
      <c r="AB110" s="35"/>
      <c r="AC110" s="35"/>
      <c r="AD110" s="35"/>
      <c r="AE110" s="35"/>
      <c r="AR110" s="188" t="s">
        <v>148</v>
      </c>
      <c r="AT110" s="188" t="s">
        <v>143</v>
      </c>
      <c r="AU110" s="188" t="s">
        <v>84</v>
      </c>
      <c r="AY110" s="18" t="s">
        <v>139</v>
      </c>
      <c r="BE110" s="189">
        <f>IF(O110="základní",K110,0)</f>
        <v>0</v>
      </c>
      <c r="BF110" s="189">
        <f>IF(O110="snížená",K110,0)</f>
        <v>0</v>
      </c>
      <c r="BG110" s="189">
        <f>IF(O110="zákl. přenesená",K110,0)</f>
        <v>0</v>
      </c>
      <c r="BH110" s="189">
        <f>IF(O110="sníž. přenesená",K110,0)</f>
        <v>0</v>
      </c>
      <c r="BI110" s="189">
        <f>IF(O110="nulová",K110,0)</f>
        <v>0</v>
      </c>
      <c r="BJ110" s="18" t="s">
        <v>82</v>
      </c>
      <c r="BK110" s="189">
        <f>ROUND(P110*H110,2)</f>
        <v>0</v>
      </c>
      <c r="BL110" s="18" t="s">
        <v>148</v>
      </c>
      <c r="BM110" s="188" t="s">
        <v>193</v>
      </c>
    </row>
    <row r="111" spans="1:65" s="14" customFormat="1" ht="11.25">
      <c r="B111" s="206"/>
      <c r="C111" s="207"/>
      <c r="D111" s="197" t="s">
        <v>152</v>
      </c>
      <c r="E111" s="208" t="s">
        <v>20</v>
      </c>
      <c r="F111" s="209" t="s">
        <v>82</v>
      </c>
      <c r="G111" s="207"/>
      <c r="H111" s="210">
        <v>1</v>
      </c>
      <c r="I111" s="211"/>
      <c r="J111" s="211"/>
      <c r="K111" s="207"/>
      <c r="L111" s="207"/>
      <c r="M111" s="212"/>
      <c r="N111" s="213"/>
      <c r="O111" s="214"/>
      <c r="P111" s="214"/>
      <c r="Q111" s="214"/>
      <c r="R111" s="214"/>
      <c r="S111" s="214"/>
      <c r="T111" s="214"/>
      <c r="U111" s="214"/>
      <c r="V111" s="214"/>
      <c r="W111" s="214"/>
      <c r="X111" s="214"/>
      <c r="Y111" s="215"/>
      <c r="AT111" s="216" t="s">
        <v>152</v>
      </c>
      <c r="AU111" s="216" t="s">
        <v>84</v>
      </c>
      <c r="AV111" s="14" t="s">
        <v>84</v>
      </c>
      <c r="AW111" s="14" t="s">
        <v>5</v>
      </c>
      <c r="AX111" s="14" t="s">
        <v>74</v>
      </c>
      <c r="AY111" s="216" t="s">
        <v>139</v>
      </c>
    </row>
    <row r="112" spans="1:65" s="15" customFormat="1" ht="11.25">
      <c r="B112" s="217"/>
      <c r="C112" s="218"/>
      <c r="D112" s="197" t="s">
        <v>152</v>
      </c>
      <c r="E112" s="219" t="s">
        <v>20</v>
      </c>
      <c r="F112" s="220" t="s">
        <v>155</v>
      </c>
      <c r="G112" s="218"/>
      <c r="H112" s="221">
        <v>1</v>
      </c>
      <c r="I112" s="222"/>
      <c r="J112" s="222"/>
      <c r="K112" s="218"/>
      <c r="L112" s="218"/>
      <c r="M112" s="223"/>
      <c r="N112" s="238"/>
      <c r="O112" s="239"/>
      <c r="P112" s="239"/>
      <c r="Q112" s="239"/>
      <c r="R112" s="239"/>
      <c r="S112" s="239"/>
      <c r="T112" s="239"/>
      <c r="U112" s="239"/>
      <c r="V112" s="239"/>
      <c r="W112" s="239"/>
      <c r="X112" s="239"/>
      <c r="Y112" s="240"/>
      <c r="AT112" s="227" t="s">
        <v>152</v>
      </c>
      <c r="AU112" s="227" t="s">
        <v>84</v>
      </c>
      <c r="AV112" s="15" t="s">
        <v>148</v>
      </c>
      <c r="AW112" s="15" t="s">
        <v>5</v>
      </c>
      <c r="AX112" s="15" t="s">
        <v>82</v>
      </c>
      <c r="AY112" s="227" t="s">
        <v>139</v>
      </c>
    </row>
    <row r="113" spans="1:31" s="2" customFormat="1" ht="6.95" customHeight="1">
      <c r="A113" s="35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0"/>
      <c r="N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</sheetData>
  <sheetProtection algorithmName="SHA-512" hashValue="Fd8Vrk7GEbdmeb49VfcUzt4tvns1ztqnfj/P4VD1/3HTiQT2CgCS2s6u8lQ9adCgSs5s/FKB6YKLK0Ep/IVKjw==" saltValue="Iq+oPnXDEXWqKORofUb7BluerzRAA7n/rFe/V/NA3QZivDVHwzJOtbE+c9nI2uVlGV73zBu381b+ExK9DHMB9g==" spinCount="100000" sheet="1" objects="1" scenarios="1" formatColumns="0" formatRows="0" autoFilter="0"/>
  <autoFilter ref="C82:L112"/>
  <mergeCells count="9">
    <mergeCell ref="E52:H52"/>
    <mergeCell ref="E73:H73"/>
    <mergeCell ref="E75:H75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45" customWidth="1"/>
    <col min="2" max="2" width="1.6640625" style="245" customWidth="1"/>
    <col min="3" max="4" width="5" style="245" customWidth="1"/>
    <col min="5" max="5" width="11.6640625" style="245" customWidth="1"/>
    <col min="6" max="6" width="9.1640625" style="245" customWidth="1"/>
    <col min="7" max="7" width="5" style="245" customWidth="1"/>
    <col min="8" max="8" width="77.83203125" style="245" customWidth="1"/>
    <col min="9" max="10" width="20" style="245" customWidth="1"/>
    <col min="11" max="11" width="1.6640625" style="245" customWidth="1"/>
  </cols>
  <sheetData>
    <row r="1" spans="2:11" s="1" customFormat="1" ht="37.5" customHeight="1"/>
    <row r="2" spans="2:11" s="1" customFormat="1" ht="7.5" customHeight="1">
      <c r="B2" s="246"/>
      <c r="C2" s="247"/>
      <c r="D2" s="247"/>
      <c r="E2" s="247"/>
      <c r="F2" s="247"/>
      <c r="G2" s="247"/>
      <c r="H2" s="247"/>
      <c r="I2" s="247"/>
      <c r="J2" s="247"/>
      <c r="K2" s="248"/>
    </row>
    <row r="3" spans="2:11" s="16" customFormat="1" ht="45" customHeight="1">
      <c r="B3" s="249"/>
      <c r="C3" s="377" t="s">
        <v>528</v>
      </c>
      <c r="D3" s="377"/>
      <c r="E3" s="377"/>
      <c r="F3" s="377"/>
      <c r="G3" s="377"/>
      <c r="H3" s="377"/>
      <c r="I3" s="377"/>
      <c r="J3" s="377"/>
      <c r="K3" s="250"/>
    </row>
    <row r="4" spans="2:11" s="1" customFormat="1" ht="25.5" customHeight="1">
      <c r="B4" s="251"/>
      <c r="C4" s="382" t="s">
        <v>529</v>
      </c>
      <c r="D4" s="382"/>
      <c r="E4" s="382"/>
      <c r="F4" s="382"/>
      <c r="G4" s="382"/>
      <c r="H4" s="382"/>
      <c r="I4" s="382"/>
      <c r="J4" s="382"/>
      <c r="K4" s="252"/>
    </row>
    <row r="5" spans="2:11" s="1" customFormat="1" ht="5.25" customHeight="1">
      <c r="B5" s="251"/>
      <c r="C5" s="253"/>
      <c r="D5" s="253"/>
      <c r="E5" s="253"/>
      <c r="F5" s="253"/>
      <c r="G5" s="253"/>
      <c r="H5" s="253"/>
      <c r="I5" s="253"/>
      <c r="J5" s="253"/>
      <c r="K5" s="252"/>
    </row>
    <row r="6" spans="2:11" s="1" customFormat="1" ht="15" customHeight="1">
      <c r="B6" s="251"/>
      <c r="C6" s="381" t="s">
        <v>530</v>
      </c>
      <c r="D6" s="381"/>
      <c r="E6" s="381"/>
      <c r="F6" s="381"/>
      <c r="G6" s="381"/>
      <c r="H6" s="381"/>
      <c r="I6" s="381"/>
      <c r="J6" s="381"/>
      <c r="K6" s="252"/>
    </row>
    <row r="7" spans="2:11" s="1" customFormat="1" ht="15" customHeight="1">
      <c r="B7" s="255"/>
      <c r="C7" s="381" t="s">
        <v>531</v>
      </c>
      <c r="D7" s="381"/>
      <c r="E7" s="381"/>
      <c r="F7" s="381"/>
      <c r="G7" s="381"/>
      <c r="H7" s="381"/>
      <c r="I7" s="381"/>
      <c r="J7" s="381"/>
      <c r="K7" s="252"/>
    </row>
    <row r="8" spans="2:11" s="1" customFormat="1" ht="12.75" customHeight="1">
      <c r="B8" s="255"/>
      <c r="C8" s="254"/>
      <c r="D8" s="254"/>
      <c r="E8" s="254"/>
      <c r="F8" s="254"/>
      <c r="G8" s="254"/>
      <c r="H8" s="254"/>
      <c r="I8" s="254"/>
      <c r="J8" s="254"/>
      <c r="K8" s="252"/>
    </row>
    <row r="9" spans="2:11" s="1" customFormat="1" ht="15" customHeight="1">
      <c r="B9" s="255"/>
      <c r="C9" s="381" t="s">
        <v>532</v>
      </c>
      <c r="D9" s="381"/>
      <c r="E9" s="381"/>
      <c r="F9" s="381"/>
      <c r="G9" s="381"/>
      <c r="H9" s="381"/>
      <c r="I9" s="381"/>
      <c r="J9" s="381"/>
      <c r="K9" s="252"/>
    </row>
    <row r="10" spans="2:11" s="1" customFormat="1" ht="15" customHeight="1">
      <c r="B10" s="255"/>
      <c r="C10" s="254"/>
      <c r="D10" s="381" t="s">
        <v>533</v>
      </c>
      <c r="E10" s="381"/>
      <c r="F10" s="381"/>
      <c r="G10" s="381"/>
      <c r="H10" s="381"/>
      <c r="I10" s="381"/>
      <c r="J10" s="381"/>
      <c r="K10" s="252"/>
    </row>
    <row r="11" spans="2:11" s="1" customFormat="1" ht="15" customHeight="1">
      <c r="B11" s="255"/>
      <c r="C11" s="256"/>
      <c r="D11" s="381" t="s">
        <v>534</v>
      </c>
      <c r="E11" s="381"/>
      <c r="F11" s="381"/>
      <c r="G11" s="381"/>
      <c r="H11" s="381"/>
      <c r="I11" s="381"/>
      <c r="J11" s="381"/>
      <c r="K11" s="252"/>
    </row>
    <row r="12" spans="2:11" s="1" customFormat="1" ht="15" customHeight="1">
      <c r="B12" s="255"/>
      <c r="C12" s="256"/>
      <c r="D12" s="254"/>
      <c r="E12" s="254"/>
      <c r="F12" s="254"/>
      <c r="G12" s="254"/>
      <c r="H12" s="254"/>
      <c r="I12" s="254"/>
      <c r="J12" s="254"/>
      <c r="K12" s="252"/>
    </row>
    <row r="13" spans="2:11" s="1" customFormat="1" ht="15" customHeight="1">
      <c r="B13" s="255"/>
      <c r="C13" s="256"/>
      <c r="D13" s="257" t="s">
        <v>535</v>
      </c>
      <c r="E13" s="254"/>
      <c r="F13" s="254"/>
      <c r="G13" s="254"/>
      <c r="H13" s="254"/>
      <c r="I13" s="254"/>
      <c r="J13" s="254"/>
      <c r="K13" s="252"/>
    </row>
    <row r="14" spans="2:11" s="1" customFormat="1" ht="12.75" customHeight="1">
      <c r="B14" s="255"/>
      <c r="C14" s="256"/>
      <c r="D14" s="256"/>
      <c r="E14" s="256"/>
      <c r="F14" s="256"/>
      <c r="G14" s="256"/>
      <c r="H14" s="256"/>
      <c r="I14" s="256"/>
      <c r="J14" s="256"/>
      <c r="K14" s="252"/>
    </row>
    <row r="15" spans="2:11" s="1" customFormat="1" ht="15" customHeight="1">
      <c r="B15" s="255"/>
      <c r="C15" s="256"/>
      <c r="D15" s="381" t="s">
        <v>536</v>
      </c>
      <c r="E15" s="381"/>
      <c r="F15" s="381"/>
      <c r="G15" s="381"/>
      <c r="H15" s="381"/>
      <c r="I15" s="381"/>
      <c r="J15" s="381"/>
      <c r="K15" s="252"/>
    </row>
    <row r="16" spans="2:11" s="1" customFormat="1" ht="15" customHeight="1">
      <c r="B16" s="255"/>
      <c r="C16" s="256"/>
      <c r="D16" s="381" t="s">
        <v>537</v>
      </c>
      <c r="E16" s="381"/>
      <c r="F16" s="381"/>
      <c r="G16" s="381"/>
      <c r="H16" s="381"/>
      <c r="I16" s="381"/>
      <c r="J16" s="381"/>
      <c r="K16" s="252"/>
    </row>
    <row r="17" spans="2:11" s="1" customFormat="1" ht="15" customHeight="1">
      <c r="B17" s="255"/>
      <c r="C17" s="256"/>
      <c r="D17" s="381" t="s">
        <v>538</v>
      </c>
      <c r="E17" s="381"/>
      <c r="F17" s="381"/>
      <c r="G17" s="381"/>
      <c r="H17" s="381"/>
      <c r="I17" s="381"/>
      <c r="J17" s="381"/>
      <c r="K17" s="252"/>
    </row>
    <row r="18" spans="2:11" s="1" customFormat="1" ht="15" customHeight="1">
      <c r="B18" s="255"/>
      <c r="C18" s="256"/>
      <c r="D18" s="256"/>
      <c r="E18" s="258" t="s">
        <v>81</v>
      </c>
      <c r="F18" s="381" t="s">
        <v>539</v>
      </c>
      <c r="G18" s="381"/>
      <c r="H18" s="381"/>
      <c r="I18" s="381"/>
      <c r="J18" s="381"/>
      <c r="K18" s="252"/>
    </row>
    <row r="19" spans="2:11" s="1" customFormat="1" ht="15" customHeight="1">
      <c r="B19" s="255"/>
      <c r="C19" s="256"/>
      <c r="D19" s="256"/>
      <c r="E19" s="258" t="s">
        <v>540</v>
      </c>
      <c r="F19" s="381" t="s">
        <v>541</v>
      </c>
      <c r="G19" s="381"/>
      <c r="H19" s="381"/>
      <c r="I19" s="381"/>
      <c r="J19" s="381"/>
      <c r="K19" s="252"/>
    </row>
    <row r="20" spans="2:11" s="1" customFormat="1" ht="15" customHeight="1">
      <c r="B20" s="255"/>
      <c r="C20" s="256"/>
      <c r="D20" s="256"/>
      <c r="E20" s="258" t="s">
        <v>542</v>
      </c>
      <c r="F20" s="381" t="s">
        <v>543</v>
      </c>
      <c r="G20" s="381"/>
      <c r="H20" s="381"/>
      <c r="I20" s="381"/>
      <c r="J20" s="381"/>
      <c r="K20" s="252"/>
    </row>
    <row r="21" spans="2:11" s="1" customFormat="1" ht="15" customHeight="1">
      <c r="B21" s="255"/>
      <c r="C21" s="256"/>
      <c r="D21" s="256"/>
      <c r="E21" s="258" t="s">
        <v>544</v>
      </c>
      <c r="F21" s="381" t="s">
        <v>545</v>
      </c>
      <c r="G21" s="381"/>
      <c r="H21" s="381"/>
      <c r="I21" s="381"/>
      <c r="J21" s="381"/>
      <c r="K21" s="252"/>
    </row>
    <row r="22" spans="2:11" s="1" customFormat="1" ht="15" customHeight="1">
      <c r="B22" s="255"/>
      <c r="C22" s="256"/>
      <c r="D22" s="256"/>
      <c r="E22" s="258" t="s">
        <v>546</v>
      </c>
      <c r="F22" s="381" t="s">
        <v>547</v>
      </c>
      <c r="G22" s="381"/>
      <c r="H22" s="381"/>
      <c r="I22" s="381"/>
      <c r="J22" s="381"/>
      <c r="K22" s="252"/>
    </row>
    <row r="23" spans="2:11" s="1" customFormat="1" ht="15" customHeight="1">
      <c r="B23" s="255"/>
      <c r="C23" s="256"/>
      <c r="D23" s="256"/>
      <c r="E23" s="258" t="s">
        <v>548</v>
      </c>
      <c r="F23" s="381" t="s">
        <v>549</v>
      </c>
      <c r="G23" s="381"/>
      <c r="H23" s="381"/>
      <c r="I23" s="381"/>
      <c r="J23" s="381"/>
      <c r="K23" s="252"/>
    </row>
    <row r="24" spans="2:11" s="1" customFormat="1" ht="12.75" customHeight="1">
      <c r="B24" s="255"/>
      <c r="C24" s="256"/>
      <c r="D24" s="256"/>
      <c r="E24" s="256"/>
      <c r="F24" s="256"/>
      <c r="G24" s="256"/>
      <c r="H24" s="256"/>
      <c r="I24" s="256"/>
      <c r="J24" s="256"/>
      <c r="K24" s="252"/>
    </row>
    <row r="25" spans="2:11" s="1" customFormat="1" ht="15" customHeight="1">
      <c r="B25" s="255"/>
      <c r="C25" s="381" t="s">
        <v>550</v>
      </c>
      <c r="D25" s="381"/>
      <c r="E25" s="381"/>
      <c r="F25" s="381"/>
      <c r="G25" s="381"/>
      <c r="H25" s="381"/>
      <c r="I25" s="381"/>
      <c r="J25" s="381"/>
      <c r="K25" s="252"/>
    </row>
    <row r="26" spans="2:11" s="1" customFormat="1" ht="15" customHeight="1">
      <c r="B26" s="255"/>
      <c r="C26" s="381" t="s">
        <v>551</v>
      </c>
      <c r="D26" s="381"/>
      <c r="E26" s="381"/>
      <c r="F26" s="381"/>
      <c r="G26" s="381"/>
      <c r="H26" s="381"/>
      <c r="I26" s="381"/>
      <c r="J26" s="381"/>
      <c r="K26" s="252"/>
    </row>
    <row r="27" spans="2:11" s="1" customFormat="1" ht="15" customHeight="1">
      <c r="B27" s="255"/>
      <c r="C27" s="254"/>
      <c r="D27" s="381" t="s">
        <v>552</v>
      </c>
      <c r="E27" s="381"/>
      <c r="F27" s="381"/>
      <c r="G27" s="381"/>
      <c r="H27" s="381"/>
      <c r="I27" s="381"/>
      <c r="J27" s="381"/>
      <c r="K27" s="252"/>
    </row>
    <row r="28" spans="2:11" s="1" customFormat="1" ht="15" customHeight="1">
      <c r="B28" s="255"/>
      <c r="C28" s="256"/>
      <c r="D28" s="381" t="s">
        <v>553</v>
      </c>
      <c r="E28" s="381"/>
      <c r="F28" s="381"/>
      <c r="G28" s="381"/>
      <c r="H28" s="381"/>
      <c r="I28" s="381"/>
      <c r="J28" s="381"/>
      <c r="K28" s="252"/>
    </row>
    <row r="29" spans="2:11" s="1" customFormat="1" ht="12.75" customHeight="1">
      <c r="B29" s="255"/>
      <c r="C29" s="256"/>
      <c r="D29" s="256"/>
      <c r="E29" s="256"/>
      <c r="F29" s="256"/>
      <c r="G29" s="256"/>
      <c r="H29" s="256"/>
      <c r="I29" s="256"/>
      <c r="J29" s="256"/>
      <c r="K29" s="252"/>
    </row>
    <row r="30" spans="2:11" s="1" customFormat="1" ht="15" customHeight="1">
      <c r="B30" s="255"/>
      <c r="C30" s="256"/>
      <c r="D30" s="381" t="s">
        <v>554</v>
      </c>
      <c r="E30" s="381"/>
      <c r="F30" s="381"/>
      <c r="G30" s="381"/>
      <c r="H30" s="381"/>
      <c r="I30" s="381"/>
      <c r="J30" s="381"/>
      <c r="K30" s="252"/>
    </row>
    <row r="31" spans="2:11" s="1" customFormat="1" ht="15" customHeight="1">
      <c r="B31" s="255"/>
      <c r="C31" s="256"/>
      <c r="D31" s="381" t="s">
        <v>555</v>
      </c>
      <c r="E31" s="381"/>
      <c r="F31" s="381"/>
      <c r="G31" s="381"/>
      <c r="H31" s="381"/>
      <c r="I31" s="381"/>
      <c r="J31" s="381"/>
      <c r="K31" s="252"/>
    </row>
    <row r="32" spans="2:11" s="1" customFormat="1" ht="12.75" customHeight="1">
      <c r="B32" s="255"/>
      <c r="C32" s="256"/>
      <c r="D32" s="256"/>
      <c r="E32" s="256"/>
      <c r="F32" s="256"/>
      <c r="G32" s="256"/>
      <c r="H32" s="256"/>
      <c r="I32" s="256"/>
      <c r="J32" s="256"/>
      <c r="K32" s="252"/>
    </row>
    <row r="33" spans="2:11" s="1" customFormat="1" ht="15" customHeight="1">
      <c r="B33" s="255"/>
      <c r="C33" s="256"/>
      <c r="D33" s="381" t="s">
        <v>556</v>
      </c>
      <c r="E33" s="381"/>
      <c r="F33" s="381"/>
      <c r="G33" s="381"/>
      <c r="H33" s="381"/>
      <c r="I33" s="381"/>
      <c r="J33" s="381"/>
      <c r="K33" s="252"/>
    </row>
    <row r="34" spans="2:11" s="1" customFormat="1" ht="15" customHeight="1">
      <c r="B34" s="255"/>
      <c r="C34" s="256"/>
      <c r="D34" s="381" t="s">
        <v>557</v>
      </c>
      <c r="E34" s="381"/>
      <c r="F34" s="381"/>
      <c r="G34" s="381"/>
      <c r="H34" s="381"/>
      <c r="I34" s="381"/>
      <c r="J34" s="381"/>
      <c r="K34" s="252"/>
    </row>
    <row r="35" spans="2:11" s="1" customFormat="1" ht="15" customHeight="1">
      <c r="B35" s="255"/>
      <c r="C35" s="256"/>
      <c r="D35" s="381" t="s">
        <v>558</v>
      </c>
      <c r="E35" s="381"/>
      <c r="F35" s="381"/>
      <c r="G35" s="381"/>
      <c r="H35" s="381"/>
      <c r="I35" s="381"/>
      <c r="J35" s="381"/>
      <c r="K35" s="252"/>
    </row>
    <row r="36" spans="2:11" s="1" customFormat="1" ht="15" customHeight="1">
      <c r="B36" s="255"/>
      <c r="C36" s="256"/>
      <c r="D36" s="254"/>
      <c r="E36" s="257" t="s">
        <v>120</v>
      </c>
      <c r="F36" s="254"/>
      <c r="G36" s="381" t="s">
        <v>559</v>
      </c>
      <c r="H36" s="381"/>
      <c r="I36" s="381"/>
      <c r="J36" s="381"/>
      <c r="K36" s="252"/>
    </row>
    <row r="37" spans="2:11" s="1" customFormat="1" ht="30.75" customHeight="1">
      <c r="B37" s="255"/>
      <c r="C37" s="256"/>
      <c r="D37" s="254"/>
      <c r="E37" s="257" t="s">
        <v>560</v>
      </c>
      <c r="F37" s="254"/>
      <c r="G37" s="381" t="s">
        <v>561</v>
      </c>
      <c r="H37" s="381"/>
      <c r="I37" s="381"/>
      <c r="J37" s="381"/>
      <c r="K37" s="252"/>
    </row>
    <row r="38" spans="2:11" s="1" customFormat="1" ht="15" customHeight="1">
      <c r="B38" s="255"/>
      <c r="C38" s="256"/>
      <c r="D38" s="254"/>
      <c r="E38" s="257" t="s">
        <v>53</v>
      </c>
      <c r="F38" s="254"/>
      <c r="G38" s="381" t="s">
        <v>562</v>
      </c>
      <c r="H38" s="381"/>
      <c r="I38" s="381"/>
      <c r="J38" s="381"/>
      <c r="K38" s="252"/>
    </row>
    <row r="39" spans="2:11" s="1" customFormat="1" ht="15" customHeight="1">
      <c r="B39" s="255"/>
      <c r="C39" s="256"/>
      <c r="D39" s="254"/>
      <c r="E39" s="257" t="s">
        <v>54</v>
      </c>
      <c r="F39" s="254"/>
      <c r="G39" s="381" t="s">
        <v>563</v>
      </c>
      <c r="H39" s="381"/>
      <c r="I39" s="381"/>
      <c r="J39" s="381"/>
      <c r="K39" s="252"/>
    </row>
    <row r="40" spans="2:11" s="1" customFormat="1" ht="15" customHeight="1">
      <c r="B40" s="255"/>
      <c r="C40" s="256"/>
      <c r="D40" s="254"/>
      <c r="E40" s="257" t="s">
        <v>121</v>
      </c>
      <c r="F40" s="254"/>
      <c r="G40" s="381" t="s">
        <v>564</v>
      </c>
      <c r="H40" s="381"/>
      <c r="I40" s="381"/>
      <c r="J40" s="381"/>
      <c r="K40" s="252"/>
    </row>
    <row r="41" spans="2:11" s="1" customFormat="1" ht="15" customHeight="1">
      <c r="B41" s="255"/>
      <c r="C41" s="256"/>
      <c r="D41" s="254"/>
      <c r="E41" s="257" t="s">
        <v>122</v>
      </c>
      <c r="F41" s="254"/>
      <c r="G41" s="381" t="s">
        <v>565</v>
      </c>
      <c r="H41" s="381"/>
      <c r="I41" s="381"/>
      <c r="J41" s="381"/>
      <c r="K41" s="252"/>
    </row>
    <row r="42" spans="2:11" s="1" customFormat="1" ht="15" customHeight="1">
      <c r="B42" s="255"/>
      <c r="C42" s="256"/>
      <c r="D42" s="254"/>
      <c r="E42" s="257" t="s">
        <v>566</v>
      </c>
      <c r="F42" s="254"/>
      <c r="G42" s="381" t="s">
        <v>567</v>
      </c>
      <c r="H42" s="381"/>
      <c r="I42" s="381"/>
      <c r="J42" s="381"/>
      <c r="K42" s="252"/>
    </row>
    <row r="43" spans="2:11" s="1" customFormat="1" ht="15" customHeight="1">
      <c r="B43" s="255"/>
      <c r="C43" s="256"/>
      <c r="D43" s="254"/>
      <c r="E43" s="257"/>
      <c r="F43" s="254"/>
      <c r="G43" s="381" t="s">
        <v>568</v>
      </c>
      <c r="H43" s="381"/>
      <c r="I43" s="381"/>
      <c r="J43" s="381"/>
      <c r="K43" s="252"/>
    </row>
    <row r="44" spans="2:11" s="1" customFormat="1" ht="15" customHeight="1">
      <c r="B44" s="255"/>
      <c r="C44" s="256"/>
      <c r="D44" s="254"/>
      <c r="E44" s="257" t="s">
        <v>569</v>
      </c>
      <c r="F44" s="254"/>
      <c r="G44" s="381" t="s">
        <v>570</v>
      </c>
      <c r="H44" s="381"/>
      <c r="I44" s="381"/>
      <c r="J44" s="381"/>
      <c r="K44" s="252"/>
    </row>
    <row r="45" spans="2:11" s="1" customFormat="1" ht="15" customHeight="1">
      <c r="B45" s="255"/>
      <c r="C45" s="256"/>
      <c r="D45" s="254"/>
      <c r="E45" s="257" t="s">
        <v>125</v>
      </c>
      <c r="F45" s="254"/>
      <c r="G45" s="381" t="s">
        <v>571</v>
      </c>
      <c r="H45" s="381"/>
      <c r="I45" s="381"/>
      <c r="J45" s="381"/>
      <c r="K45" s="252"/>
    </row>
    <row r="46" spans="2:11" s="1" customFormat="1" ht="12.75" customHeight="1">
      <c r="B46" s="255"/>
      <c r="C46" s="256"/>
      <c r="D46" s="254"/>
      <c r="E46" s="254"/>
      <c r="F46" s="254"/>
      <c r="G46" s="254"/>
      <c r="H46" s="254"/>
      <c r="I46" s="254"/>
      <c r="J46" s="254"/>
      <c r="K46" s="252"/>
    </row>
    <row r="47" spans="2:11" s="1" customFormat="1" ht="15" customHeight="1">
      <c r="B47" s="255"/>
      <c r="C47" s="256"/>
      <c r="D47" s="381" t="s">
        <v>572</v>
      </c>
      <c r="E47" s="381"/>
      <c r="F47" s="381"/>
      <c r="G47" s="381"/>
      <c r="H47" s="381"/>
      <c r="I47" s="381"/>
      <c r="J47" s="381"/>
      <c r="K47" s="252"/>
    </row>
    <row r="48" spans="2:11" s="1" customFormat="1" ht="15" customHeight="1">
      <c r="B48" s="255"/>
      <c r="C48" s="256"/>
      <c r="D48" s="256"/>
      <c r="E48" s="381" t="s">
        <v>573</v>
      </c>
      <c r="F48" s="381"/>
      <c r="G48" s="381"/>
      <c r="H48" s="381"/>
      <c r="I48" s="381"/>
      <c r="J48" s="381"/>
      <c r="K48" s="252"/>
    </row>
    <row r="49" spans="2:11" s="1" customFormat="1" ht="15" customHeight="1">
      <c r="B49" s="255"/>
      <c r="C49" s="256"/>
      <c r="D49" s="256"/>
      <c r="E49" s="381" t="s">
        <v>574</v>
      </c>
      <c r="F49" s="381"/>
      <c r="G49" s="381"/>
      <c r="H49" s="381"/>
      <c r="I49" s="381"/>
      <c r="J49" s="381"/>
      <c r="K49" s="252"/>
    </row>
    <row r="50" spans="2:11" s="1" customFormat="1" ht="15" customHeight="1">
      <c r="B50" s="255"/>
      <c r="C50" s="256"/>
      <c r="D50" s="256"/>
      <c r="E50" s="381" t="s">
        <v>575</v>
      </c>
      <c r="F50" s="381"/>
      <c r="G50" s="381"/>
      <c r="H50" s="381"/>
      <c r="I50" s="381"/>
      <c r="J50" s="381"/>
      <c r="K50" s="252"/>
    </row>
    <row r="51" spans="2:11" s="1" customFormat="1" ht="15" customHeight="1">
      <c r="B51" s="255"/>
      <c r="C51" s="256"/>
      <c r="D51" s="381" t="s">
        <v>576</v>
      </c>
      <c r="E51" s="381"/>
      <c r="F51" s="381"/>
      <c r="G51" s="381"/>
      <c r="H51" s="381"/>
      <c r="I51" s="381"/>
      <c r="J51" s="381"/>
      <c r="K51" s="252"/>
    </row>
    <row r="52" spans="2:11" s="1" customFormat="1" ht="25.5" customHeight="1">
      <c r="B52" s="251"/>
      <c r="C52" s="382" t="s">
        <v>577</v>
      </c>
      <c r="D52" s="382"/>
      <c r="E52" s="382"/>
      <c r="F52" s="382"/>
      <c r="G52" s="382"/>
      <c r="H52" s="382"/>
      <c r="I52" s="382"/>
      <c r="J52" s="382"/>
      <c r="K52" s="252"/>
    </row>
    <row r="53" spans="2:11" s="1" customFormat="1" ht="5.25" customHeight="1">
      <c r="B53" s="251"/>
      <c r="C53" s="253"/>
      <c r="D53" s="253"/>
      <c r="E53" s="253"/>
      <c r="F53" s="253"/>
      <c r="G53" s="253"/>
      <c r="H53" s="253"/>
      <c r="I53" s="253"/>
      <c r="J53" s="253"/>
      <c r="K53" s="252"/>
    </row>
    <row r="54" spans="2:11" s="1" customFormat="1" ht="15" customHeight="1">
      <c r="B54" s="251"/>
      <c r="C54" s="381" t="s">
        <v>578</v>
      </c>
      <c r="D54" s="381"/>
      <c r="E54" s="381"/>
      <c r="F54" s="381"/>
      <c r="G54" s="381"/>
      <c r="H54" s="381"/>
      <c r="I54" s="381"/>
      <c r="J54" s="381"/>
      <c r="K54" s="252"/>
    </row>
    <row r="55" spans="2:11" s="1" customFormat="1" ht="15" customHeight="1">
      <c r="B55" s="251"/>
      <c r="C55" s="381" t="s">
        <v>579</v>
      </c>
      <c r="D55" s="381"/>
      <c r="E55" s="381"/>
      <c r="F55" s="381"/>
      <c r="G55" s="381"/>
      <c r="H55" s="381"/>
      <c r="I55" s="381"/>
      <c r="J55" s="381"/>
      <c r="K55" s="252"/>
    </row>
    <row r="56" spans="2:11" s="1" customFormat="1" ht="12.75" customHeight="1">
      <c r="B56" s="251"/>
      <c r="C56" s="254"/>
      <c r="D56" s="254"/>
      <c r="E56" s="254"/>
      <c r="F56" s="254"/>
      <c r="G56" s="254"/>
      <c r="H56" s="254"/>
      <c r="I56" s="254"/>
      <c r="J56" s="254"/>
      <c r="K56" s="252"/>
    </row>
    <row r="57" spans="2:11" s="1" customFormat="1" ht="15" customHeight="1">
      <c r="B57" s="251"/>
      <c r="C57" s="381" t="s">
        <v>580</v>
      </c>
      <c r="D57" s="381"/>
      <c r="E57" s="381"/>
      <c r="F57" s="381"/>
      <c r="G57" s="381"/>
      <c r="H57" s="381"/>
      <c r="I57" s="381"/>
      <c r="J57" s="381"/>
      <c r="K57" s="252"/>
    </row>
    <row r="58" spans="2:11" s="1" customFormat="1" ht="15" customHeight="1">
      <c r="B58" s="251"/>
      <c r="C58" s="256"/>
      <c r="D58" s="381" t="s">
        <v>581</v>
      </c>
      <c r="E58" s="381"/>
      <c r="F58" s="381"/>
      <c r="G58" s="381"/>
      <c r="H58" s="381"/>
      <c r="I58" s="381"/>
      <c r="J58" s="381"/>
      <c r="K58" s="252"/>
    </row>
    <row r="59" spans="2:11" s="1" customFormat="1" ht="15" customHeight="1">
      <c r="B59" s="251"/>
      <c r="C59" s="256"/>
      <c r="D59" s="381" t="s">
        <v>582</v>
      </c>
      <c r="E59" s="381"/>
      <c r="F59" s="381"/>
      <c r="G59" s="381"/>
      <c r="H59" s="381"/>
      <c r="I59" s="381"/>
      <c r="J59" s="381"/>
      <c r="K59" s="252"/>
    </row>
    <row r="60" spans="2:11" s="1" customFormat="1" ht="15" customHeight="1">
      <c r="B60" s="251"/>
      <c r="C60" s="256"/>
      <c r="D60" s="381" t="s">
        <v>583</v>
      </c>
      <c r="E60" s="381"/>
      <c r="F60" s="381"/>
      <c r="G60" s="381"/>
      <c r="H60" s="381"/>
      <c r="I60" s="381"/>
      <c r="J60" s="381"/>
      <c r="K60" s="252"/>
    </row>
    <row r="61" spans="2:11" s="1" customFormat="1" ht="15" customHeight="1">
      <c r="B61" s="251"/>
      <c r="C61" s="256"/>
      <c r="D61" s="381" t="s">
        <v>584</v>
      </c>
      <c r="E61" s="381"/>
      <c r="F61" s="381"/>
      <c r="G61" s="381"/>
      <c r="H61" s="381"/>
      <c r="I61" s="381"/>
      <c r="J61" s="381"/>
      <c r="K61" s="252"/>
    </row>
    <row r="62" spans="2:11" s="1" customFormat="1" ht="15" customHeight="1">
      <c r="B62" s="251"/>
      <c r="C62" s="256"/>
      <c r="D62" s="383" t="s">
        <v>585</v>
      </c>
      <c r="E62" s="383"/>
      <c r="F62" s="383"/>
      <c r="G62" s="383"/>
      <c r="H62" s="383"/>
      <c r="I62" s="383"/>
      <c r="J62" s="383"/>
      <c r="K62" s="252"/>
    </row>
    <row r="63" spans="2:11" s="1" customFormat="1" ht="15" customHeight="1">
      <c r="B63" s="251"/>
      <c r="C63" s="256"/>
      <c r="D63" s="381" t="s">
        <v>586</v>
      </c>
      <c r="E63" s="381"/>
      <c r="F63" s="381"/>
      <c r="G63" s="381"/>
      <c r="H63" s="381"/>
      <c r="I63" s="381"/>
      <c r="J63" s="381"/>
      <c r="K63" s="252"/>
    </row>
    <row r="64" spans="2:11" s="1" customFormat="1" ht="12.75" customHeight="1">
      <c r="B64" s="251"/>
      <c r="C64" s="256"/>
      <c r="D64" s="256"/>
      <c r="E64" s="259"/>
      <c r="F64" s="256"/>
      <c r="G64" s="256"/>
      <c r="H64" s="256"/>
      <c r="I64" s="256"/>
      <c r="J64" s="256"/>
      <c r="K64" s="252"/>
    </row>
    <row r="65" spans="2:11" s="1" customFormat="1" ht="15" customHeight="1">
      <c r="B65" s="251"/>
      <c r="C65" s="256"/>
      <c r="D65" s="381" t="s">
        <v>587</v>
      </c>
      <c r="E65" s="381"/>
      <c r="F65" s="381"/>
      <c r="G65" s="381"/>
      <c r="H65" s="381"/>
      <c r="I65" s="381"/>
      <c r="J65" s="381"/>
      <c r="K65" s="252"/>
    </row>
    <row r="66" spans="2:11" s="1" customFormat="1" ht="15" customHeight="1">
      <c r="B66" s="251"/>
      <c r="C66" s="256"/>
      <c r="D66" s="383" t="s">
        <v>588</v>
      </c>
      <c r="E66" s="383"/>
      <c r="F66" s="383"/>
      <c r="G66" s="383"/>
      <c r="H66" s="383"/>
      <c r="I66" s="383"/>
      <c r="J66" s="383"/>
      <c r="K66" s="252"/>
    </row>
    <row r="67" spans="2:11" s="1" customFormat="1" ht="15" customHeight="1">
      <c r="B67" s="251"/>
      <c r="C67" s="256"/>
      <c r="D67" s="381" t="s">
        <v>589</v>
      </c>
      <c r="E67" s="381"/>
      <c r="F67" s="381"/>
      <c r="G67" s="381"/>
      <c r="H67" s="381"/>
      <c r="I67" s="381"/>
      <c r="J67" s="381"/>
      <c r="K67" s="252"/>
    </row>
    <row r="68" spans="2:11" s="1" customFormat="1" ht="15" customHeight="1">
      <c r="B68" s="251"/>
      <c r="C68" s="256"/>
      <c r="D68" s="381" t="s">
        <v>590</v>
      </c>
      <c r="E68" s="381"/>
      <c r="F68" s="381"/>
      <c r="G68" s="381"/>
      <c r="H68" s="381"/>
      <c r="I68" s="381"/>
      <c r="J68" s="381"/>
      <c r="K68" s="252"/>
    </row>
    <row r="69" spans="2:11" s="1" customFormat="1" ht="15" customHeight="1">
      <c r="B69" s="251"/>
      <c r="C69" s="256"/>
      <c r="D69" s="381" t="s">
        <v>591</v>
      </c>
      <c r="E69" s="381"/>
      <c r="F69" s="381"/>
      <c r="G69" s="381"/>
      <c r="H69" s="381"/>
      <c r="I69" s="381"/>
      <c r="J69" s="381"/>
      <c r="K69" s="252"/>
    </row>
    <row r="70" spans="2:11" s="1" customFormat="1" ht="15" customHeight="1">
      <c r="B70" s="251"/>
      <c r="C70" s="256"/>
      <c r="D70" s="381" t="s">
        <v>592</v>
      </c>
      <c r="E70" s="381"/>
      <c r="F70" s="381"/>
      <c r="G70" s="381"/>
      <c r="H70" s="381"/>
      <c r="I70" s="381"/>
      <c r="J70" s="381"/>
      <c r="K70" s="252"/>
    </row>
    <row r="71" spans="2:11" s="1" customFormat="1" ht="12.75" customHeight="1">
      <c r="B71" s="260"/>
      <c r="C71" s="261"/>
      <c r="D71" s="261"/>
      <c r="E71" s="261"/>
      <c r="F71" s="261"/>
      <c r="G71" s="261"/>
      <c r="H71" s="261"/>
      <c r="I71" s="261"/>
      <c r="J71" s="261"/>
      <c r="K71" s="262"/>
    </row>
    <row r="72" spans="2:11" s="1" customFormat="1" ht="18.75" customHeight="1">
      <c r="B72" s="263"/>
      <c r="C72" s="263"/>
      <c r="D72" s="263"/>
      <c r="E72" s="263"/>
      <c r="F72" s="263"/>
      <c r="G72" s="263"/>
      <c r="H72" s="263"/>
      <c r="I72" s="263"/>
      <c r="J72" s="263"/>
      <c r="K72" s="264"/>
    </row>
    <row r="73" spans="2:11" s="1" customFormat="1" ht="18.75" customHeight="1">
      <c r="B73" s="264"/>
      <c r="C73" s="264"/>
      <c r="D73" s="264"/>
      <c r="E73" s="264"/>
      <c r="F73" s="264"/>
      <c r="G73" s="264"/>
      <c r="H73" s="264"/>
      <c r="I73" s="264"/>
      <c r="J73" s="264"/>
      <c r="K73" s="264"/>
    </row>
    <row r="74" spans="2:11" s="1" customFormat="1" ht="7.5" customHeight="1">
      <c r="B74" s="265"/>
      <c r="C74" s="266"/>
      <c r="D74" s="266"/>
      <c r="E74" s="266"/>
      <c r="F74" s="266"/>
      <c r="G74" s="266"/>
      <c r="H74" s="266"/>
      <c r="I74" s="266"/>
      <c r="J74" s="266"/>
      <c r="K74" s="267"/>
    </row>
    <row r="75" spans="2:11" s="1" customFormat="1" ht="45" customHeight="1">
      <c r="B75" s="268"/>
      <c r="C75" s="376" t="s">
        <v>593</v>
      </c>
      <c r="D75" s="376"/>
      <c r="E75" s="376"/>
      <c r="F75" s="376"/>
      <c r="G75" s="376"/>
      <c r="H75" s="376"/>
      <c r="I75" s="376"/>
      <c r="J75" s="376"/>
      <c r="K75" s="269"/>
    </row>
    <row r="76" spans="2:11" s="1" customFormat="1" ht="17.25" customHeight="1">
      <c r="B76" s="268"/>
      <c r="C76" s="270" t="s">
        <v>594</v>
      </c>
      <c r="D76" s="270"/>
      <c r="E76" s="270"/>
      <c r="F76" s="270" t="s">
        <v>595</v>
      </c>
      <c r="G76" s="271"/>
      <c r="H76" s="270" t="s">
        <v>54</v>
      </c>
      <c r="I76" s="270" t="s">
        <v>57</v>
      </c>
      <c r="J76" s="270" t="s">
        <v>596</v>
      </c>
      <c r="K76" s="269"/>
    </row>
    <row r="77" spans="2:11" s="1" customFormat="1" ht="17.25" customHeight="1">
      <c r="B77" s="268"/>
      <c r="C77" s="272" t="s">
        <v>597</v>
      </c>
      <c r="D77" s="272"/>
      <c r="E77" s="272"/>
      <c r="F77" s="273" t="s">
        <v>598</v>
      </c>
      <c r="G77" s="274"/>
      <c r="H77" s="272"/>
      <c r="I77" s="272"/>
      <c r="J77" s="272" t="s">
        <v>599</v>
      </c>
      <c r="K77" s="269"/>
    </row>
    <row r="78" spans="2:11" s="1" customFormat="1" ht="5.25" customHeight="1">
      <c r="B78" s="268"/>
      <c r="C78" s="275"/>
      <c r="D78" s="275"/>
      <c r="E78" s="275"/>
      <c r="F78" s="275"/>
      <c r="G78" s="276"/>
      <c r="H78" s="275"/>
      <c r="I78" s="275"/>
      <c r="J78" s="275"/>
      <c r="K78" s="269"/>
    </row>
    <row r="79" spans="2:11" s="1" customFormat="1" ht="15" customHeight="1">
      <c r="B79" s="268"/>
      <c r="C79" s="257" t="s">
        <v>53</v>
      </c>
      <c r="D79" s="277"/>
      <c r="E79" s="277"/>
      <c r="F79" s="278" t="s">
        <v>600</v>
      </c>
      <c r="G79" s="279"/>
      <c r="H79" s="257" t="s">
        <v>601</v>
      </c>
      <c r="I79" s="257" t="s">
        <v>602</v>
      </c>
      <c r="J79" s="257">
        <v>20</v>
      </c>
      <c r="K79" s="269"/>
    </row>
    <row r="80" spans="2:11" s="1" customFormat="1" ht="15" customHeight="1">
      <c r="B80" s="268"/>
      <c r="C80" s="257" t="s">
        <v>603</v>
      </c>
      <c r="D80" s="257"/>
      <c r="E80" s="257"/>
      <c r="F80" s="278" t="s">
        <v>600</v>
      </c>
      <c r="G80" s="279"/>
      <c r="H80" s="257" t="s">
        <v>604</v>
      </c>
      <c r="I80" s="257" t="s">
        <v>602</v>
      </c>
      <c r="J80" s="257">
        <v>120</v>
      </c>
      <c r="K80" s="269"/>
    </row>
    <row r="81" spans="2:11" s="1" customFormat="1" ht="15" customHeight="1">
      <c r="B81" s="280"/>
      <c r="C81" s="257" t="s">
        <v>605</v>
      </c>
      <c r="D81" s="257"/>
      <c r="E81" s="257"/>
      <c r="F81" s="278" t="s">
        <v>606</v>
      </c>
      <c r="G81" s="279"/>
      <c r="H81" s="257" t="s">
        <v>607</v>
      </c>
      <c r="I81" s="257" t="s">
        <v>602</v>
      </c>
      <c r="J81" s="257">
        <v>50</v>
      </c>
      <c r="K81" s="269"/>
    </row>
    <row r="82" spans="2:11" s="1" customFormat="1" ht="15" customHeight="1">
      <c r="B82" s="280"/>
      <c r="C82" s="257" t="s">
        <v>608</v>
      </c>
      <c r="D82" s="257"/>
      <c r="E82" s="257"/>
      <c r="F82" s="278" t="s">
        <v>600</v>
      </c>
      <c r="G82" s="279"/>
      <c r="H82" s="257" t="s">
        <v>609</v>
      </c>
      <c r="I82" s="257" t="s">
        <v>610</v>
      </c>
      <c r="J82" s="257"/>
      <c r="K82" s="269"/>
    </row>
    <row r="83" spans="2:11" s="1" customFormat="1" ht="15" customHeight="1">
      <c r="B83" s="280"/>
      <c r="C83" s="281" t="s">
        <v>611</v>
      </c>
      <c r="D83" s="281"/>
      <c r="E83" s="281"/>
      <c r="F83" s="282" t="s">
        <v>606</v>
      </c>
      <c r="G83" s="281"/>
      <c r="H83" s="281" t="s">
        <v>612</v>
      </c>
      <c r="I83" s="281" t="s">
        <v>602</v>
      </c>
      <c r="J83" s="281">
        <v>15</v>
      </c>
      <c r="K83" s="269"/>
    </row>
    <row r="84" spans="2:11" s="1" customFormat="1" ht="15" customHeight="1">
      <c r="B84" s="280"/>
      <c r="C84" s="281" t="s">
        <v>613</v>
      </c>
      <c r="D84" s="281"/>
      <c r="E84" s="281"/>
      <c r="F84" s="282" t="s">
        <v>606</v>
      </c>
      <c r="G84" s="281"/>
      <c r="H84" s="281" t="s">
        <v>614</v>
      </c>
      <c r="I84" s="281" t="s">
        <v>602</v>
      </c>
      <c r="J84" s="281">
        <v>15</v>
      </c>
      <c r="K84" s="269"/>
    </row>
    <row r="85" spans="2:11" s="1" customFormat="1" ht="15" customHeight="1">
      <c r="B85" s="280"/>
      <c r="C85" s="281" t="s">
        <v>615</v>
      </c>
      <c r="D85" s="281"/>
      <c r="E85" s="281"/>
      <c r="F85" s="282" t="s">
        <v>606</v>
      </c>
      <c r="G85" s="281"/>
      <c r="H85" s="281" t="s">
        <v>616</v>
      </c>
      <c r="I85" s="281" t="s">
        <v>602</v>
      </c>
      <c r="J85" s="281">
        <v>20</v>
      </c>
      <c r="K85" s="269"/>
    </row>
    <row r="86" spans="2:11" s="1" customFormat="1" ht="15" customHeight="1">
      <c r="B86" s="280"/>
      <c r="C86" s="281" t="s">
        <v>617</v>
      </c>
      <c r="D86" s="281"/>
      <c r="E86" s="281"/>
      <c r="F86" s="282" t="s">
        <v>606</v>
      </c>
      <c r="G86" s="281"/>
      <c r="H86" s="281" t="s">
        <v>618</v>
      </c>
      <c r="I86" s="281" t="s">
        <v>602</v>
      </c>
      <c r="J86" s="281">
        <v>20</v>
      </c>
      <c r="K86" s="269"/>
    </row>
    <row r="87" spans="2:11" s="1" customFormat="1" ht="15" customHeight="1">
      <c r="B87" s="280"/>
      <c r="C87" s="257" t="s">
        <v>619</v>
      </c>
      <c r="D87" s="257"/>
      <c r="E87" s="257"/>
      <c r="F87" s="278" t="s">
        <v>606</v>
      </c>
      <c r="G87" s="279"/>
      <c r="H87" s="257" t="s">
        <v>620</v>
      </c>
      <c r="I87" s="257" t="s">
        <v>602</v>
      </c>
      <c r="J87" s="257">
        <v>50</v>
      </c>
      <c r="K87" s="269"/>
    </row>
    <row r="88" spans="2:11" s="1" customFormat="1" ht="15" customHeight="1">
      <c r="B88" s="280"/>
      <c r="C88" s="257" t="s">
        <v>621</v>
      </c>
      <c r="D88" s="257"/>
      <c r="E88" s="257"/>
      <c r="F88" s="278" t="s">
        <v>606</v>
      </c>
      <c r="G88" s="279"/>
      <c r="H88" s="257" t="s">
        <v>622</v>
      </c>
      <c r="I88" s="257" t="s">
        <v>602</v>
      </c>
      <c r="J88" s="257">
        <v>20</v>
      </c>
      <c r="K88" s="269"/>
    </row>
    <row r="89" spans="2:11" s="1" customFormat="1" ht="15" customHeight="1">
      <c r="B89" s="280"/>
      <c r="C89" s="257" t="s">
        <v>623</v>
      </c>
      <c r="D89" s="257"/>
      <c r="E89" s="257"/>
      <c r="F89" s="278" t="s">
        <v>606</v>
      </c>
      <c r="G89" s="279"/>
      <c r="H89" s="257" t="s">
        <v>624</v>
      </c>
      <c r="I89" s="257" t="s">
        <v>602</v>
      </c>
      <c r="J89" s="257">
        <v>20</v>
      </c>
      <c r="K89" s="269"/>
    </row>
    <row r="90" spans="2:11" s="1" customFormat="1" ht="15" customHeight="1">
      <c r="B90" s="280"/>
      <c r="C90" s="257" t="s">
        <v>625</v>
      </c>
      <c r="D90" s="257"/>
      <c r="E90" s="257"/>
      <c r="F90" s="278" t="s">
        <v>606</v>
      </c>
      <c r="G90" s="279"/>
      <c r="H90" s="257" t="s">
        <v>626</v>
      </c>
      <c r="I90" s="257" t="s">
        <v>602</v>
      </c>
      <c r="J90" s="257">
        <v>50</v>
      </c>
      <c r="K90" s="269"/>
    </row>
    <row r="91" spans="2:11" s="1" customFormat="1" ht="15" customHeight="1">
      <c r="B91" s="280"/>
      <c r="C91" s="257" t="s">
        <v>627</v>
      </c>
      <c r="D91" s="257"/>
      <c r="E91" s="257"/>
      <c r="F91" s="278" t="s">
        <v>606</v>
      </c>
      <c r="G91" s="279"/>
      <c r="H91" s="257" t="s">
        <v>627</v>
      </c>
      <c r="I91" s="257" t="s">
        <v>602</v>
      </c>
      <c r="J91" s="257">
        <v>50</v>
      </c>
      <c r="K91" s="269"/>
    </row>
    <row r="92" spans="2:11" s="1" customFormat="1" ht="15" customHeight="1">
      <c r="B92" s="280"/>
      <c r="C92" s="257" t="s">
        <v>628</v>
      </c>
      <c r="D92" s="257"/>
      <c r="E92" s="257"/>
      <c r="F92" s="278" t="s">
        <v>606</v>
      </c>
      <c r="G92" s="279"/>
      <c r="H92" s="257" t="s">
        <v>629</v>
      </c>
      <c r="I92" s="257" t="s">
        <v>602</v>
      </c>
      <c r="J92" s="257">
        <v>255</v>
      </c>
      <c r="K92" s="269"/>
    </row>
    <row r="93" spans="2:11" s="1" customFormat="1" ht="15" customHeight="1">
      <c r="B93" s="280"/>
      <c r="C93" s="257" t="s">
        <v>630</v>
      </c>
      <c r="D93" s="257"/>
      <c r="E93" s="257"/>
      <c r="F93" s="278" t="s">
        <v>600</v>
      </c>
      <c r="G93" s="279"/>
      <c r="H93" s="257" t="s">
        <v>631</v>
      </c>
      <c r="I93" s="257" t="s">
        <v>632</v>
      </c>
      <c r="J93" s="257"/>
      <c r="K93" s="269"/>
    </row>
    <row r="94" spans="2:11" s="1" customFormat="1" ht="15" customHeight="1">
      <c r="B94" s="280"/>
      <c r="C94" s="257" t="s">
        <v>633</v>
      </c>
      <c r="D94" s="257"/>
      <c r="E94" s="257"/>
      <c r="F94" s="278" t="s">
        <v>600</v>
      </c>
      <c r="G94" s="279"/>
      <c r="H94" s="257" t="s">
        <v>634</v>
      </c>
      <c r="I94" s="257" t="s">
        <v>635</v>
      </c>
      <c r="J94" s="257"/>
      <c r="K94" s="269"/>
    </row>
    <row r="95" spans="2:11" s="1" customFormat="1" ht="15" customHeight="1">
      <c r="B95" s="280"/>
      <c r="C95" s="257" t="s">
        <v>636</v>
      </c>
      <c r="D95" s="257"/>
      <c r="E95" s="257"/>
      <c r="F95" s="278" t="s">
        <v>600</v>
      </c>
      <c r="G95" s="279"/>
      <c r="H95" s="257" t="s">
        <v>636</v>
      </c>
      <c r="I95" s="257" t="s">
        <v>635</v>
      </c>
      <c r="J95" s="257"/>
      <c r="K95" s="269"/>
    </row>
    <row r="96" spans="2:11" s="1" customFormat="1" ht="15" customHeight="1">
      <c r="B96" s="280"/>
      <c r="C96" s="257" t="s">
        <v>38</v>
      </c>
      <c r="D96" s="257"/>
      <c r="E96" s="257"/>
      <c r="F96" s="278" t="s">
        <v>600</v>
      </c>
      <c r="G96" s="279"/>
      <c r="H96" s="257" t="s">
        <v>637</v>
      </c>
      <c r="I96" s="257" t="s">
        <v>635</v>
      </c>
      <c r="J96" s="257"/>
      <c r="K96" s="269"/>
    </row>
    <row r="97" spans="2:11" s="1" customFormat="1" ht="15" customHeight="1">
      <c r="B97" s="280"/>
      <c r="C97" s="257" t="s">
        <v>48</v>
      </c>
      <c r="D97" s="257"/>
      <c r="E97" s="257"/>
      <c r="F97" s="278" t="s">
        <v>600</v>
      </c>
      <c r="G97" s="279"/>
      <c r="H97" s="257" t="s">
        <v>638</v>
      </c>
      <c r="I97" s="257" t="s">
        <v>635</v>
      </c>
      <c r="J97" s="257"/>
      <c r="K97" s="269"/>
    </row>
    <row r="98" spans="2:11" s="1" customFormat="1" ht="15" customHeight="1">
      <c r="B98" s="283"/>
      <c r="C98" s="284"/>
      <c r="D98" s="284"/>
      <c r="E98" s="284"/>
      <c r="F98" s="284"/>
      <c r="G98" s="284"/>
      <c r="H98" s="284"/>
      <c r="I98" s="284"/>
      <c r="J98" s="284"/>
      <c r="K98" s="285"/>
    </row>
    <row r="99" spans="2:11" s="1" customFormat="1" ht="18.75" customHeight="1">
      <c r="B99" s="286"/>
      <c r="C99" s="287"/>
      <c r="D99" s="287"/>
      <c r="E99" s="287"/>
      <c r="F99" s="287"/>
      <c r="G99" s="287"/>
      <c r="H99" s="287"/>
      <c r="I99" s="287"/>
      <c r="J99" s="287"/>
      <c r="K99" s="286"/>
    </row>
    <row r="100" spans="2:11" s="1" customFormat="1" ht="18.75" customHeight="1">
      <c r="B100" s="264"/>
      <c r="C100" s="264"/>
      <c r="D100" s="264"/>
      <c r="E100" s="264"/>
      <c r="F100" s="264"/>
      <c r="G100" s="264"/>
      <c r="H100" s="264"/>
      <c r="I100" s="264"/>
      <c r="J100" s="264"/>
      <c r="K100" s="264"/>
    </row>
    <row r="101" spans="2:11" s="1" customFormat="1" ht="7.5" customHeight="1">
      <c r="B101" s="265"/>
      <c r="C101" s="266"/>
      <c r="D101" s="266"/>
      <c r="E101" s="266"/>
      <c r="F101" s="266"/>
      <c r="G101" s="266"/>
      <c r="H101" s="266"/>
      <c r="I101" s="266"/>
      <c r="J101" s="266"/>
      <c r="K101" s="267"/>
    </row>
    <row r="102" spans="2:11" s="1" customFormat="1" ht="45" customHeight="1">
      <c r="B102" s="268"/>
      <c r="C102" s="376" t="s">
        <v>639</v>
      </c>
      <c r="D102" s="376"/>
      <c r="E102" s="376"/>
      <c r="F102" s="376"/>
      <c r="G102" s="376"/>
      <c r="H102" s="376"/>
      <c r="I102" s="376"/>
      <c r="J102" s="376"/>
      <c r="K102" s="269"/>
    </row>
    <row r="103" spans="2:11" s="1" customFormat="1" ht="17.25" customHeight="1">
      <c r="B103" s="268"/>
      <c r="C103" s="270" t="s">
        <v>594</v>
      </c>
      <c r="D103" s="270"/>
      <c r="E103" s="270"/>
      <c r="F103" s="270" t="s">
        <v>595</v>
      </c>
      <c r="G103" s="271"/>
      <c r="H103" s="270" t="s">
        <v>54</v>
      </c>
      <c r="I103" s="270" t="s">
        <v>57</v>
      </c>
      <c r="J103" s="270" t="s">
        <v>596</v>
      </c>
      <c r="K103" s="269"/>
    </row>
    <row r="104" spans="2:11" s="1" customFormat="1" ht="17.25" customHeight="1">
      <c r="B104" s="268"/>
      <c r="C104" s="272" t="s">
        <v>597</v>
      </c>
      <c r="D104" s="272"/>
      <c r="E104" s="272"/>
      <c r="F104" s="273" t="s">
        <v>598</v>
      </c>
      <c r="G104" s="274"/>
      <c r="H104" s="272"/>
      <c r="I104" s="272"/>
      <c r="J104" s="272" t="s">
        <v>599</v>
      </c>
      <c r="K104" s="269"/>
    </row>
    <row r="105" spans="2:11" s="1" customFormat="1" ht="5.25" customHeight="1">
      <c r="B105" s="268"/>
      <c r="C105" s="270"/>
      <c r="D105" s="270"/>
      <c r="E105" s="270"/>
      <c r="F105" s="270"/>
      <c r="G105" s="288"/>
      <c r="H105" s="270"/>
      <c r="I105" s="270"/>
      <c r="J105" s="270"/>
      <c r="K105" s="269"/>
    </row>
    <row r="106" spans="2:11" s="1" customFormat="1" ht="15" customHeight="1">
      <c r="B106" s="268"/>
      <c r="C106" s="257" t="s">
        <v>53</v>
      </c>
      <c r="D106" s="277"/>
      <c r="E106" s="277"/>
      <c r="F106" s="278" t="s">
        <v>600</v>
      </c>
      <c r="G106" s="257"/>
      <c r="H106" s="257" t="s">
        <v>640</v>
      </c>
      <c r="I106" s="257" t="s">
        <v>602</v>
      </c>
      <c r="J106" s="257">
        <v>20</v>
      </c>
      <c r="K106" s="269"/>
    </row>
    <row r="107" spans="2:11" s="1" customFormat="1" ht="15" customHeight="1">
      <c r="B107" s="268"/>
      <c r="C107" s="257" t="s">
        <v>603</v>
      </c>
      <c r="D107" s="257"/>
      <c r="E107" s="257"/>
      <c r="F107" s="278" t="s">
        <v>600</v>
      </c>
      <c r="G107" s="257"/>
      <c r="H107" s="257" t="s">
        <v>640</v>
      </c>
      <c r="I107" s="257" t="s">
        <v>602</v>
      </c>
      <c r="J107" s="257">
        <v>120</v>
      </c>
      <c r="K107" s="269"/>
    </row>
    <row r="108" spans="2:11" s="1" customFormat="1" ht="15" customHeight="1">
      <c r="B108" s="280"/>
      <c r="C108" s="257" t="s">
        <v>605</v>
      </c>
      <c r="D108" s="257"/>
      <c r="E108" s="257"/>
      <c r="F108" s="278" t="s">
        <v>606</v>
      </c>
      <c r="G108" s="257"/>
      <c r="H108" s="257" t="s">
        <v>640</v>
      </c>
      <c r="I108" s="257" t="s">
        <v>602</v>
      </c>
      <c r="J108" s="257">
        <v>50</v>
      </c>
      <c r="K108" s="269"/>
    </row>
    <row r="109" spans="2:11" s="1" customFormat="1" ht="15" customHeight="1">
      <c r="B109" s="280"/>
      <c r="C109" s="257" t="s">
        <v>608</v>
      </c>
      <c r="D109" s="257"/>
      <c r="E109" s="257"/>
      <c r="F109" s="278" t="s">
        <v>600</v>
      </c>
      <c r="G109" s="257"/>
      <c r="H109" s="257" t="s">
        <v>640</v>
      </c>
      <c r="I109" s="257" t="s">
        <v>610</v>
      </c>
      <c r="J109" s="257"/>
      <c r="K109" s="269"/>
    </row>
    <row r="110" spans="2:11" s="1" customFormat="1" ht="15" customHeight="1">
      <c r="B110" s="280"/>
      <c r="C110" s="257" t="s">
        <v>619</v>
      </c>
      <c r="D110" s="257"/>
      <c r="E110" s="257"/>
      <c r="F110" s="278" t="s">
        <v>606</v>
      </c>
      <c r="G110" s="257"/>
      <c r="H110" s="257" t="s">
        <v>640</v>
      </c>
      <c r="I110" s="257" t="s">
        <v>602</v>
      </c>
      <c r="J110" s="257">
        <v>50</v>
      </c>
      <c r="K110" s="269"/>
    </row>
    <row r="111" spans="2:11" s="1" customFormat="1" ht="15" customHeight="1">
      <c r="B111" s="280"/>
      <c r="C111" s="257" t="s">
        <v>627</v>
      </c>
      <c r="D111" s="257"/>
      <c r="E111" s="257"/>
      <c r="F111" s="278" t="s">
        <v>606</v>
      </c>
      <c r="G111" s="257"/>
      <c r="H111" s="257" t="s">
        <v>640</v>
      </c>
      <c r="I111" s="257" t="s">
        <v>602</v>
      </c>
      <c r="J111" s="257">
        <v>50</v>
      </c>
      <c r="K111" s="269"/>
    </row>
    <row r="112" spans="2:11" s="1" customFormat="1" ht="15" customHeight="1">
      <c r="B112" s="280"/>
      <c r="C112" s="257" t="s">
        <v>625</v>
      </c>
      <c r="D112" s="257"/>
      <c r="E112" s="257"/>
      <c r="F112" s="278" t="s">
        <v>606</v>
      </c>
      <c r="G112" s="257"/>
      <c r="H112" s="257" t="s">
        <v>640</v>
      </c>
      <c r="I112" s="257" t="s">
        <v>602</v>
      </c>
      <c r="J112" s="257">
        <v>50</v>
      </c>
      <c r="K112" s="269"/>
    </row>
    <row r="113" spans="2:11" s="1" customFormat="1" ht="15" customHeight="1">
      <c r="B113" s="280"/>
      <c r="C113" s="257" t="s">
        <v>53</v>
      </c>
      <c r="D113" s="257"/>
      <c r="E113" s="257"/>
      <c r="F113" s="278" t="s">
        <v>600</v>
      </c>
      <c r="G113" s="257"/>
      <c r="H113" s="257" t="s">
        <v>641</v>
      </c>
      <c r="I113" s="257" t="s">
        <v>602</v>
      </c>
      <c r="J113" s="257">
        <v>20</v>
      </c>
      <c r="K113" s="269"/>
    </row>
    <row r="114" spans="2:11" s="1" customFormat="1" ht="15" customHeight="1">
      <c r="B114" s="280"/>
      <c r="C114" s="257" t="s">
        <v>642</v>
      </c>
      <c r="D114" s="257"/>
      <c r="E114" s="257"/>
      <c r="F114" s="278" t="s">
        <v>600</v>
      </c>
      <c r="G114" s="257"/>
      <c r="H114" s="257" t="s">
        <v>643</v>
      </c>
      <c r="I114" s="257" t="s">
        <v>602</v>
      </c>
      <c r="J114" s="257">
        <v>120</v>
      </c>
      <c r="K114" s="269"/>
    </row>
    <row r="115" spans="2:11" s="1" customFormat="1" ht="15" customHeight="1">
      <c r="B115" s="280"/>
      <c r="C115" s="257" t="s">
        <v>38</v>
      </c>
      <c r="D115" s="257"/>
      <c r="E115" s="257"/>
      <c r="F115" s="278" t="s">
        <v>600</v>
      </c>
      <c r="G115" s="257"/>
      <c r="H115" s="257" t="s">
        <v>644</v>
      </c>
      <c r="I115" s="257" t="s">
        <v>635</v>
      </c>
      <c r="J115" s="257"/>
      <c r="K115" s="269"/>
    </row>
    <row r="116" spans="2:11" s="1" customFormat="1" ht="15" customHeight="1">
      <c r="B116" s="280"/>
      <c r="C116" s="257" t="s">
        <v>48</v>
      </c>
      <c r="D116" s="257"/>
      <c r="E116" s="257"/>
      <c r="F116" s="278" t="s">
        <v>600</v>
      </c>
      <c r="G116" s="257"/>
      <c r="H116" s="257" t="s">
        <v>645</v>
      </c>
      <c r="I116" s="257" t="s">
        <v>635</v>
      </c>
      <c r="J116" s="257"/>
      <c r="K116" s="269"/>
    </row>
    <row r="117" spans="2:11" s="1" customFormat="1" ht="15" customHeight="1">
      <c r="B117" s="280"/>
      <c r="C117" s="257" t="s">
        <v>57</v>
      </c>
      <c r="D117" s="257"/>
      <c r="E117" s="257"/>
      <c r="F117" s="278" t="s">
        <v>600</v>
      </c>
      <c r="G117" s="257"/>
      <c r="H117" s="257" t="s">
        <v>646</v>
      </c>
      <c r="I117" s="257" t="s">
        <v>647</v>
      </c>
      <c r="J117" s="257"/>
      <c r="K117" s="269"/>
    </row>
    <row r="118" spans="2:11" s="1" customFormat="1" ht="15" customHeight="1">
      <c r="B118" s="283"/>
      <c r="C118" s="289"/>
      <c r="D118" s="289"/>
      <c r="E118" s="289"/>
      <c r="F118" s="289"/>
      <c r="G118" s="289"/>
      <c r="H118" s="289"/>
      <c r="I118" s="289"/>
      <c r="J118" s="289"/>
      <c r="K118" s="285"/>
    </row>
    <row r="119" spans="2:11" s="1" customFormat="1" ht="18.75" customHeight="1">
      <c r="B119" s="290"/>
      <c r="C119" s="291"/>
      <c r="D119" s="291"/>
      <c r="E119" s="291"/>
      <c r="F119" s="292"/>
      <c r="G119" s="291"/>
      <c r="H119" s="291"/>
      <c r="I119" s="291"/>
      <c r="J119" s="291"/>
      <c r="K119" s="290"/>
    </row>
    <row r="120" spans="2:11" s="1" customFormat="1" ht="18.75" customHeight="1">
      <c r="B120" s="264"/>
      <c r="C120" s="264"/>
      <c r="D120" s="264"/>
      <c r="E120" s="264"/>
      <c r="F120" s="264"/>
      <c r="G120" s="264"/>
      <c r="H120" s="264"/>
      <c r="I120" s="264"/>
      <c r="J120" s="264"/>
      <c r="K120" s="264"/>
    </row>
    <row r="121" spans="2:11" s="1" customFormat="1" ht="7.5" customHeight="1">
      <c r="B121" s="293"/>
      <c r="C121" s="294"/>
      <c r="D121" s="294"/>
      <c r="E121" s="294"/>
      <c r="F121" s="294"/>
      <c r="G121" s="294"/>
      <c r="H121" s="294"/>
      <c r="I121" s="294"/>
      <c r="J121" s="294"/>
      <c r="K121" s="295"/>
    </row>
    <row r="122" spans="2:11" s="1" customFormat="1" ht="45" customHeight="1">
      <c r="B122" s="296"/>
      <c r="C122" s="377" t="s">
        <v>648</v>
      </c>
      <c r="D122" s="377"/>
      <c r="E122" s="377"/>
      <c r="F122" s="377"/>
      <c r="G122" s="377"/>
      <c r="H122" s="377"/>
      <c r="I122" s="377"/>
      <c r="J122" s="377"/>
      <c r="K122" s="297"/>
    </row>
    <row r="123" spans="2:11" s="1" customFormat="1" ht="17.25" customHeight="1">
      <c r="B123" s="298"/>
      <c r="C123" s="270" t="s">
        <v>594</v>
      </c>
      <c r="D123" s="270"/>
      <c r="E123" s="270"/>
      <c r="F123" s="270" t="s">
        <v>595</v>
      </c>
      <c r="G123" s="271"/>
      <c r="H123" s="270" t="s">
        <v>54</v>
      </c>
      <c r="I123" s="270" t="s">
        <v>57</v>
      </c>
      <c r="J123" s="270" t="s">
        <v>596</v>
      </c>
      <c r="K123" s="299"/>
    </row>
    <row r="124" spans="2:11" s="1" customFormat="1" ht="17.25" customHeight="1">
      <c r="B124" s="298"/>
      <c r="C124" s="272" t="s">
        <v>597</v>
      </c>
      <c r="D124" s="272"/>
      <c r="E124" s="272"/>
      <c r="F124" s="273" t="s">
        <v>598</v>
      </c>
      <c r="G124" s="274"/>
      <c r="H124" s="272"/>
      <c r="I124" s="272"/>
      <c r="J124" s="272" t="s">
        <v>599</v>
      </c>
      <c r="K124" s="299"/>
    </row>
    <row r="125" spans="2:11" s="1" customFormat="1" ht="5.25" customHeight="1">
      <c r="B125" s="300"/>
      <c r="C125" s="275"/>
      <c r="D125" s="275"/>
      <c r="E125" s="275"/>
      <c r="F125" s="275"/>
      <c r="G125" s="301"/>
      <c r="H125" s="275"/>
      <c r="I125" s="275"/>
      <c r="J125" s="275"/>
      <c r="K125" s="302"/>
    </row>
    <row r="126" spans="2:11" s="1" customFormat="1" ht="15" customHeight="1">
      <c r="B126" s="300"/>
      <c r="C126" s="257" t="s">
        <v>603</v>
      </c>
      <c r="D126" s="277"/>
      <c r="E126" s="277"/>
      <c r="F126" s="278" t="s">
        <v>600</v>
      </c>
      <c r="G126" s="257"/>
      <c r="H126" s="257" t="s">
        <v>640</v>
      </c>
      <c r="I126" s="257" t="s">
        <v>602</v>
      </c>
      <c r="J126" s="257">
        <v>120</v>
      </c>
      <c r="K126" s="303"/>
    </row>
    <row r="127" spans="2:11" s="1" customFormat="1" ht="15" customHeight="1">
      <c r="B127" s="300"/>
      <c r="C127" s="257" t="s">
        <v>649</v>
      </c>
      <c r="D127" s="257"/>
      <c r="E127" s="257"/>
      <c r="F127" s="278" t="s">
        <v>600</v>
      </c>
      <c r="G127" s="257"/>
      <c r="H127" s="257" t="s">
        <v>650</v>
      </c>
      <c r="I127" s="257" t="s">
        <v>602</v>
      </c>
      <c r="J127" s="257" t="s">
        <v>651</v>
      </c>
      <c r="K127" s="303"/>
    </row>
    <row r="128" spans="2:11" s="1" customFormat="1" ht="15" customHeight="1">
      <c r="B128" s="300"/>
      <c r="C128" s="257" t="s">
        <v>548</v>
      </c>
      <c r="D128" s="257"/>
      <c r="E128" s="257"/>
      <c r="F128" s="278" t="s">
        <v>600</v>
      </c>
      <c r="G128" s="257"/>
      <c r="H128" s="257" t="s">
        <v>652</v>
      </c>
      <c r="I128" s="257" t="s">
        <v>602</v>
      </c>
      <c r="J128" s="257" t="s">
        <v>651</v>
      </c>
      <c r="K128" s="303"/>
    </row>
    <row r="129" spans="2:11" s="1" customFormat="1" ht="15" customHeight="1">
      <c r="B129" s="300"/>
      <c r="C129" s="257" t="s">
        <v>611</v>
      </c>
      <c r="D129" s="257"/>
      <c r="E129" s="257"/>
      <c r="F129" s="278" t="s">
        <v>606</v>
      </c>
      <c r="G129" s="257"/>
      <c r="H129" s="257" t="s">
        <v>612</v>
      </c>
      <c r="I129" s="257" t="s">
        <v>602</v>
      </c>
      <c r="J129" s="257">
        <v>15</v>
      </c>
      <c r="K129" s="303"/>
    </row>
    <row r="130" spans="2:11" s="1" customFormat="1" ht="15" customHeight="1">
      <c r="B130" s="300"/>
      <c r="C130" s="281" t="s">
        <v>613</v>
      </c>
      <c r="D130" s="281"/>
      <c r="E130" s="281"/>
      <c r="F130" s="282" t="s">
        <v>606</v>
      </c>
      <c r="G130" s="281"/>
      <c r="H130" s="281" t="s">
        <v>614</v>
      </c>
      <c r="I130" s="281" t="s">
        <v>602</v>
      </c>
      <c r="J130" s="281">
        <v>15</v>
      </c>
      <c r="K130" s="303"/>
    </row>
    <row r="131" spans="2:11" s="1" customFormat="1" ht="15" customHeight="1">
      <c r="B131" s="300"/>
      <c r="C131" s="281" t="s">
        <v>615</v>
      </c>
      <c r="D131" s="281"/>
      <c r="E131" s="281"/>
      <c r="F131" s="282" t="s">
        <v>606</v>
      </c>
      <c r="G131" s="281"/>
      <c r="H131" s="281" t="s">
        <v>616</v>
      </c>
      <c r="I131" s="281" t="s">
        <v>602</v>
      </c>
      <c r="J131" s="281">
        <v>20</v>
      </c>
      <c r="K131" s="303"/>
    </row>
    <row r="132" spans="2:11" s="1" customFormat="1" ht="15" customHeight="1">
      <c r="B132" s="300"/>
      <c r="C132" s="281" t="s">
        <v>617</v>
      </c>
      <c r="D132" s="281"/>
      <c r="E132" s="281"/>
      <c r="F132" s="282" t="s">
        <v>606</v>
      </c>
      <c r="G132" s="281"/>
      <c r="H132" s="281" t="s">
        <v>618</v>
      </c>
      <c r="I132" s="281" t="s">
        <v>602</v>
      </c>
      <c r="J132" s="281">
        <v>20</v>
      </c>
      <c r="K132" s="303"/>
    </row>
    <row r="133" spans="2:11" s="1" customFormat="1" ht="15" customHeight="1">
      <c r="B133" s="300"/>
      <c r="C133" s="257" t="s">
        <v>605</v>
      </c>
      <c r="D133" s="257"/>
      <c r="E133" s="257"/>
      <c r="F133" s="278" t="s">
        <v>606</v>
      </c>
      <c r="G133" s="257"/>
      <c r="H133" s="257" t="s">
        <v>640</v>
      </c>
      <c r="I133" s="257" t="s">
        <v>602</v>
      </c>
      <c r="J133" s="257">
        <v>50</v>
      </c>
      <c r="K133" s="303"/>
    </row>
    <row r="134" spans="2:11" s="1" customFormat="1" ht="15" customHeight="1">
      <c r="B134" s="300"/>
      <c r="C134" s="257" t="s">
        <v>619</v>
      </c>
      <c r="D134" s="257"/>
      <c r="E134" s="257"/>
      <c r="F134" s="278" t="s">
        <v>606</v>
      </c>
      <c r="G134" s="257"/>
      <c r="H134" s="257" t="s">
        <v>640</v>
      </c>
      <c r="I134" s="257" t="s">
        <v>602</v>
      </c>
      <c r="J134" s="257">
        <v>50</v>
      </c>
      <c r="K134" s="303"/>
    </row>
    <row r="135" spans="2:11" s="1" customFormat="1" ht="15" customHeight="1">
      <c r="B135" s="300"/>
      <c r="C135" s="257" t="s">
        <v>625</v>
      </c>
      <c r="D135" s="257"/>
      <c r="E135" s="257"/>
      <c r="F135" s="278" t="s">
        <v>606</v>
      </c>
      <c r="G135" s="257"/>
      <c r="H135" s="257" t="s">
        <v>640</v>
      </c>
      <c r="I135" s="257" t="s">
        <v>602</v>
      </c>
      <c r="J135" s="257">
        <v>50</v>
      </c>
      <c r="K135" s="303"/>
    </row>
    <row r="136" spans="2:11" s="1" customFormat="1" ht="15" customHeight="1">
      <c r="B136" s="300"/>
      <c r="C136" s="257" t="s">
        <v>627</v>
      </c>
      <c r="D136" s="257"/>
      <c r="E136" s="257"/>
      <c r="F136" s="278" t="s">
        <v>606</v>
      </c>
      <c r="G136" s="257"/>
      <c r="H136" s="257" t="s">
        <v>640</v>
      </c>
      <c r="I136" s="257" t="s">
        <v>602</v>
      </c>
      <c r="J136" s="257">
        <v>50</v>
      </c>
      <c r="K136" s="303"/>
    </row>
    <row r="137" spans="2:11" s="1" customFormat="1" ht="15" customHeight="1">
      <c r="B137" s="300"/>
      <c r="C137" s="257" t="s">
        <v>628</v>
      </c>
      <c r="D137" s="257"/>
      <c r="E137" s="257"/>
      <c r="F137" s="278" t="s">
        <v>606</v>
      </c>
      <c r="G137" s="257"/>
      <c r="H137" s="257" t="s">
        <v>653</v>
      </c>
      <c r="I137" s="257" t="s">
        <v>602</v>
      </c>
      <c r="J137" s="257">
        <v>255</v>
      </c>
      <c r="K137" s="303"/>
    </row>
    <row r="138" spans="2:11" s="1" customFormat="1" ht="15" customHeight="1">
      <c r="B138" s="300"/>
      <c r="C138" s="257" t="s">
        <v>630</v>
      </c>
      <c r="D138" s="257"/>
      <c r="E138" s="257"/>
      <c r="F138" s="278" t="s">
        <v>600</v>
      </c>
      <c r="G138" s="257"/>
      <c r="H138" s="257" t="s">
        <v>654</v>
      </c>
      <c r="I138" s="257" t="s">
        <v>632</v>
      </c>
      <c r="J138" s="257"/>
      <c r="K138" s="303"/>
    </row>
    <row r="139" spans="2:11" s="1" customFormat="1" ht="15" customHeight="1">
      <c r="B139" s="300"/>
      <c r="C139" s="257" t="s">
        <v>633</v>
      </c>
      <c r="D139" s="257"/>
      <c r="E139" s="257"/>
      <c r="F139" s="278" t="s">
        <v>600</v>
      </c>
      <c r="G139" s="257"/>
      <c r="H139" s="257" t="s">
        <v>655</v>
      </c>
      <c r="I139" s="257" t="s">
        <v>635</v>
      </c>
      <c r="J139" s="257"/>
      <c r="K139" s="303"/>
    </row>
    <row r="140" spans="2:11" s="1" customFormat="1" ht="15" customHeight="1">
      <c r="B140" s="300"/>
      <c r="C140" s="257" t="s">
        <v>636</v>
      </c>
      <c r="D140" s="257"/>
      <c r="E140" s="257"/>
      <c r="F140" s="278" t="s">
        <v>600</v>
      </c>
      <c r="G140" s="257"/>
      <c r="H140" s="257" t="s">
        <v>636</v>
      </c>
      <c r="I140" s="257" t="s">
        <v>635</v>
      </c>
      <c r="J140" s="257"/>
      <c r="K140" s="303"/>
    </row>
    <row r="141" spans="2:11" s="1" customFormat="1" ht="15" customHeight="1">
      <c r="B141" s="300"/>
      <c r="C141" s="257" t="s">
        <v>38</v>
      </c>
      <c r="D141" s="257"/>
      <c r="E141" s="257"/>
      <c r="F141" s="278" t="s">
        <v>600</v>
      </c>
      <c r="G141" s="257"/>
      <c r="H141" s="257" t="s">
        <v>656</v>
      </c>
      <c r="I141" s="257" t="s">
        <v>635</v>
      </c>
      <c r="J141" s="257"/>
      <c r="K141" s="303"/>
    </row>
    <row r="142" spans="2:11" s="1" customFormat="1" ht="15" customHeight="1">
      <c r="B142" s="300"/>
      <c r="C142" s="257" t="s">
        <v>657</v>
      </c>
      <c r="D142" s="257"/>
      <c r="E142" s="257"/>
      <c r="F142" s="278" t="s">
        <v>600</v>
      </c>
      <c r="G142" s="257"/>
      <c r="H142" s="257" t="s">
        <v>658</v>
      </c>
      <c r="I142" s="257" t="s">
        <v>635</v>
      </c>
      <c r="J142" s="257"/>
      <c r="K142" s="303"/>
    </row>
    <row r="143" spans="2:11" s="1" customFormat="1" ht="15" customHeight="1">
      <c r="B143" s="304"/>
      <c r="C143" s="305"/>
      <c r="D143" s="305"/>
      <c r="E143" s="305"/>
      <c r="F143" s="305"/>
      <c r="G143" s="305"/>
      <c r="H143" s="305"/>
      <c r="I143" s="305"/>
      <c r="J143" s="305"/>
      <c r="K143" s="306"/>
    </row>
    <row r="144" spans="2:11" s="1" customFormat="1" ht="18.75" customHeight="1">
      <c r="B144" s="291"/>
      <c r="C144" s="291"/>
      <c r="D144" s="291"/>
      <c r="E144" s="291"/>
      <c r="F144" s="292"/>
      <c r="G144" s="291"/>
      <c r="H144" s="291"/>
      <c r="I144" s="291"/>
      <c r="J144" s="291"/>
      <c r="K144" s="291"/>
    </row>
    <row r="145" spans="2:11" s="1" customFormat="1" ht="18.75" customHeight="1">
      <c r="B145" s="264"/>
      <c r="C145" s="264"/>
      <c r="D145" s="264"/>
      <c r="E145" s="264"/>
      <c r="F145" s="264"/>
      <c r="G145" s="264"/>
      <c r="H145" s="264"/>
      <c r="I145" s="264"/>
      <c r="J145" s="264"/>
      <c r="K145" s="264"/>
    </row>
    <row r="146" spans="2:11" s="1" customFormat="1" ht="7.5" customHeight="1">
      <c r="B146" s="265"/>
      <c r="C146" s="266"/>
      <c r="D146" s="266"/>
      <c r="E146" s="266"/>
      <c r="F146" s="266"/>
      <c r="G146" s="266"/>
      <c r="H146" s="266"/>
      <c r="I146" s="266"/>
      <c r="J146" s="266"/>
      <c r="K146" s="267"/>
    </row>
    <row r="147" spans="2:11" s="1" customFormat="1" ht="45" customHeight="1">
      <c r="B147" s="268"/>
      <c r="C147" s="376" t="s">
        <v>659</v>
      </c>
      <c r="D147" s="376"/>
      <c r="E147" s="376"/>
      <c r="F147" s="376"/>
      <c r="G147" s="376"/>
      <c r="H147" s="376"/>
      <c r="I147" s="376"/>
      <c r="J147" s="376"/>
      <c r="K147" s="269"/>
    </row>
    <row r="148" spans="2:11" s="1" customFormat="1" ht="17.25" customHeight="1">
      <c r="B148" s="268"/>
      <c r="C148" s="270" t="s">
        <v>594</v>
      </c>
      <c r="D148" s="270"/>
      <c r="E148" s="270"/>
      <c r="F148" s="270" t="s">
        <v>595</v>
      </c>
      <c r="G148" s="271"/>
      <c r="H148" s="270" t="s">
        <v>54</v>
      </c>
      <c r="I148" s="270" t="s">
        <v>57</v>
      </c>
      <c r="J148" s="270" t="s">
        <v>596</v>
      </c>
      <c r="K148" s="269"/>
    </row>
    <row r="149" spans="2:11" s="1" customFormat="1" ht="17.25" customHeight="1">
      <c r="B149" s="268"/>
      <c r="C149" s="272" t="s">
        <v>597</v>
      </c>
      <c r="D149" s="272"/>
      <c r="E149" s="272"/>
      <c r="F149" s="273" t="s">
        <v>598</v>
      </c>
      <c r="G149" s="274"/>
      <c r="H149" s="272"/>
      <c r="I149" s="272"/>
      <c r="J149" s="272" t="s">
        <v>599</v>
      </c>
      <c r="K149" s="269"/>
    </row>
    <row r="150" spans="2:11" s="1" customFormat="1" ht="5.25" customHeight="1">
      <c r="B150" s="280"/>
      <c r="C150" s="275"/>
      <c r="D150" s="275"/>
      <c r="E150" s="275"/>
      <c r="F150" s="275"/>
      <c r="G150" s="276"/>
      <c r="H150" s="275"/>
      <c r="I150" s="275"/>
      <c r="J150" s="275"/>
      <c r="K150" s="303"/>
    </row>
    <row r="151" spans="2:11" s="1" customFormat="1" ht="15" customHeight="1">
      <c r="B151" s="280"/>
      <c r="C151" s="307" t="s">
        <v>603</v>
      </c>
      <c r="D151" s="257"/>
      <c r="E151" s="257"/>
      <c r="F151" s="308" t="s">
        <v>600</v>
      </c>
      <c r="G151" s="257"/>
      <c r="H151" s="307" t="s">
        <v>640</v>
      </c>
      <c r="I151" s="307" t="s">
        <v>602</v>
      </c>
      <c r="J151" s="307">
        <v>120</v>
      </c>
      <c r="K151" s="303"/>
    </row>
    <row r="152" spans="2:11" s="1" customFormat="1" ht="15" customHeight="1">
      <c r="B152" s="280"/>
      <c r="C152" s="307" t="s">
        <v>649</v>
      </c>
      <c r="D152" s="257"/>
      <c r="E152" s="257"/>
      <c r="F152" s="308" t="s">
        <v>600</v>
      </c>
      <c r="G152" s="257"/>
      <c r="H152" s="307" t="s">
        <v>660</v>
      </c>
      <c r="I152" s="307" t="s">
        <v>602</v>
      </c>
      <c r="J152" s="307" t="s">
        <v>651</v>
      </c>
      <c r="K152" s="303"/>
    </row>
    <row r="153" spans="2:11" s="1" customFormat="1" ht="15" customHeight="1">
      <c r="B153" s="280"/>
      <c r="C153" s="307" t="s">
        <v>548</v>
      </c>
      <c r="D153" s="257"/>
      <c r="E153" s="257"/>
      <c r="F153" s="308" t="s">
        <v>600</v>
      </c>
      <c r="G153" s="257"/>
      <c r="H153" s="307" t="s">
        <v>661</v>
      </c>
      <c r="I153" s="307" t="s">
        <v>602</v>
      </c>
      <c r="J153" s="307" t="s">
        <v>651</v>
      </c>
      <c r="K153" s="303"/>
    </row>
    <row r="154" spans="2:11" s="1" customFormat="1" ht="15" customHeight="1">
      <c r="B154" s="280"/>
      <c r="C154" s="307" t="s">
        <v>605</v>
      </c>
      <c r="D154" s="257"/>
      <c r="E154" s="257"/>
      <c r="F154" s="308" t="s">
        <v>606</v>
      </c>
      <c r="G154" s="257"/>
      <c r="H154" s="307" t="s">
        <v>640</v>
      </c>
      <c r="I154" s="307" t="s">
        <v>602</v>
      </c>
      <c r="J154" s="307">
        <v>50</v>
      </c>
      <c r="K154" s="303"/>
    </row>
    <row r="155" spans="2:11" s="1" customFormat="1" ht="15" customHeight="1">
      <c r="B155" s="280"/>
      <c r="C155" s="307" t="s">
        <v>608</v>
      </c>
      <c r="D155" s="257"/>
      <c r="E155" s="257"/>
      <c r="F155" s="308" t="s">
        <v>600</v>
      </c>
      <c r="G155" s="257"/>
      <c r="H155" s="307" t="s">
        <v>640</v>
      </c>
      <c r="I155" s="307" t="s">
        <v>610</v>
      </c>
      <c r="J155" s="307"/>
      <c r="K155" s="303"/>
    </row>
    <row r="156" spans="2:11" s="1" customFormat="1" ht="15" customHeight="1">
      <c r="B156" s="280"/>
      <c r="C156" s="307" t="s">
        <v>619</v>
      </c>
      <c r="D156" s="257"/>
      <c r="E156" s="257"/>
      <c r="F156" s="308" t="s">
        <v>606</v>
      </c>
      <c r="G156" s="257"/>
      <c r="H156" s="307" t="s">
        <v>640</v>
      </c>
      <c r="I156" s="307" t="s">
        <v>602</v>
      </c>
      <c r="J156" s="307">
        <v>50</v>
      </c>
      <c r="K156" s="303"/>
    </row>
    <row r="157" spans="2:11" s="1" customFormat="1" ht="15" customHeight="1">
      <c r="B157" s="280"/>
      <c r="C157" s="307" t="s">
        <v>627</v>
      </c>
      <c r="D157" s="257"/>
      <c r="E157" s="257"/>
      <c r="F157" s="308" t="s">
        <v>606</v>
      </c>
      <c r="G157" s="257"/>
      <c r="H157" s="307" t="s">
        <v>640</v>
      </c>
      <c r="I157" s="307" t="s">
        <v>602</v>
      </c>
      <c r="J157" s="307">
        <v>50</v>
      </c>
      <c r="K157" s="303"/>
    </row>
    <row r="158" spans="2:11" s="1" customFormat="1" ht="15" customHeight="1">
      <c r="B158" s="280"/>
      <c r="C158" s="307" t="s">
        <v>625</v>
      </c>
      <c r="D158" s="257"/>
      <c r="E158" s="257"/>
      <c r="F158" s="308" t="s">
        <v>606</v>
      </c>
      <c r="G158" s="257"/>
      <c r="H158" s="307" t="s">
        <v>640</v>
      </c>
      <c r="I158" s="307" t="s">
        <v>602</v>
      </c>
      <c r="J158" s="307">
        <v>50</v>
      </c>
      <c r="K158" s="303"/>
    </row>
    <row r="159" spans="2:11" s="1" customFormat="1" ht="15" customHeight="1">
      <c r="B159" s="280"/>
      <c r="C159" s="307" t="s">
        <v>104</v>
      </c>
      <c r="D159" s="257"/>
      <c r="E159" s="257"/>
      <c r="F159" s="308" t="s">
        <v>600</v>
      </c>
      <c r="G159" s="257"/>
      <c r="H159" s="307" t="s">
        <v>662</v>
      </c>
      <c r="I159" s="307" t="s">
        <v>602</v>
      </c>
      <c r="J159" s="307" t="s">
        <v>663</v>
      </c>
      <c r="K159" s="303"/>
    </row>
    <row r="160" spans="2:11" s="1" customFormat="1" ht="15" customHeight="1">
      <c r="B160" s="280"/>
      <c r="C160" s="307" t="s">
        <v>664</v>
      </c>
      <c r="D160" s="257"/>
      <c r="E160" s="257"/>
      <c r="F160" s="308" t="s">
        <v>600</v>
      </c>
      <c r="G160" s="257"/>
      <c r="H160" s="307" t="s">
        <v>665</v>
      </c>
      <c r="I160" s="307" t="s">
        <v>635</v>
      </c>
      <c r="J160" s="307"/>
      <c r="K160" s="303"/>
    </row>
    <row r="161" spans="2:11" s="1" customFormat="1" ht="15" customHeight="1">
      <c r="B161" s="309"/>
      <c r="C161" s="289"/>
      <c r="D161" s="289"/>
      <c r="E161" s="289"/>
      <c r="F161" s="289"/>
      <c r="G161" s="289"/>
      <c r="H161" s="289"/>
      <c r="I161" s="289"/>
      <c r="J161" s="289"/>
      <c r="K161" s="310"/>
    </row>
    <row r="162" spans="2:11" s="1" customFormat="1" ht="18.75" customHeight="1">
      <c r="B162" s="291"/>
      <c r="C162" s="301"/>
      <c r="D162" s="301"/>
      <c r="E162" s="301"/>
      <c r="F162" s="311"/>
      <c r="G162" s="301"/>
      <c r="H162" s="301"/>
      <c r="I162" s="301"/>
      <c r="J162" s="301"/>
      <c r="K162" s="291"/>
    </row>
    <row r="163" spans="2:11" s="1" customFormat="1" ht="18.75" customHeight="1">
      <c r="B163" s="264"/>
      <c r="C163" s="264"/>
      <c r="D163" s="264"/>
      <c r="E163" s="264"/>
      <c r="F163" s="264"/>
      <c r="G163" s="264"/>
      <c r="H163" s="264"/>
      <c r="I163" s="264"/>
      <c r="J163" s="264"/>
      <c r="K163" s="264"/>
    </row>
    <row r="164" spans="2:11" s="1" customFormat="1" ht="7.5" customHeight="1">
      <c r="B164" s="246"/>
      <c r="C164" s="247"/>
      <c r="D164" s="247"/>
      <c r="E164" s="247"/>
      <c r="F164" s="247"/>
      <c r="G164" s="247"/>
      <c r="H164" s="247"/>
      <c r="I164" s="247"/>
      <c r="J164" s="247"/>
      <c r="K164" s="248"/>
    </row>
    <row r="165" spans="2:11" s="1" customFormat="1" ht="45" customHeight="1">
      <c r="B165" s="249"/>
      <c r="C165" s="377" t="s">
        <v>666</v>
      </c>
      <c r="D165" s="377"/>
      <c r="E165" s="377"/>
      <c r="F165" s="377"/>
      <c r="G165" s="377"/>
      <c r="H165" s="377"/>
      <c r="I165" s="377"/>
      <c r="J165" s="377"/>
      <c r="K165" s="250"/>
    </row>
    <row r="166" spans="2:11" s="1" customFormat="1" ht="17.25" customHeight="1">
      <c r="B166" s="249"/>
      <c r="C166" s="270" t="s">
        <v>594</v>
      </c>
      <c r="D166" s="270"/>
      <c r="E166" s="270"/>
      <c r="F166" s="270" t="s">
        <v>595</v>
      </c>
      <c r="G166" s="312"/>
      <c r="H166" s="313" t="s">
        <v>54</v>
      </c>
      <c r="I166" s="313" t="s">
        <v>57</v>
      </c>
      <c r="J166" s="270" t="s">
        <v>596</v>
      </c>
      <c r="K166" s="250"/>
    </row>
    <row r="167" spans="2:11" s="1" customFormat="1" ht="17.25" customHeight="1">
      <c r="B167" s="251"/>
      <c r="C167" s="272" t="s">
        <v>597</v>
      </c>
      <c r="D167" s="272"/>
      <c r="E167" s="272"/>
      <c r="F167" s="273" t="s">
        <v>598</v>
      </c>
      <c r="G167" s="314"/>
      <c r="H167" s="315"/>
      <c r="I167" s="315"/>
      <c r="J167" s="272" t="s">
        <v>599</v>
      </c>
      <c r="K167" s="252"/>
    </row>
    <row r="168" spans="2:11" s="1" customFormat="1" ht="5.25" customHeight="1">
      <c r="B168" s="280"/>
      <c r="C168" s="275"/>
      <c r="D168" s="275"/>
      <c r="E168" s="275"/>
      <c r="F168" s="275"/>
      <c r="G168" s="276"/>
      <c r="H168" s="275"/>
      <c r="I168" s="275"/>
      <c r="J168" s="275"/>
      <c r="K168" s="303"/>
    </row>
    <row r="169" spans="2:11" s="1" customFormat="1" ht="15" customHeight="1">
      <c r="B169" s="280"/>
      <c r="C169" s="257" t="s">
        <v>603</v>
      </c>
      <c r="D169" s="257"/>
      <c r="E169" s="257"/>
      <c r="F169" s="278" t="s">
        <v>600</v>
      </c>
      <c r="G169" s="257"/>
      <c r="H169" s="257" t="s">
        <v>640</v>
      </c>
      <c r="I169" s="257" t="s">
        <v>602</v>
      </c>
      <c r="J169" s="257">
        <v>120</v>
      </c>
      <c r="K169" s="303"/>
    </row>
    <row r="170" spans="2:11" s="1" customFormat="1" ht="15" customHeight="1">
      <c r="B170" s="280"/>
      <c r="C170" s="257" t="s">
        <v>649</v>
      </c>
      <c r="D170" s="257"/>
      <c r="E170" s="257"/>
      <c r="F170" s="278" t="s">
        <v>600</v>
      </c>
      <c r="G170" s="257"/>
      <c r="H170" s="257" t="s">
        <v>650</v>
      </c>
      <c r="I170" s="257" t="s">
        <v>602</v>
      </c>
      <c r="J170" s="257" t="s">
        <v>651</v>
      </c>
      <c r="K170" s="303"/>
    </row>
    <row r="171" spans="2:11" s="1" customFormat="1" ht="15" customHeight="1">
      <c r="B171" s="280"/>
      <c r="C171" s="257" t="s">
        <v>548</v>
      </c>
      <c r="D171" s="257"/>
      <c r="E171" s="257"/>
      <c r="F171" s="278" t="s">
        <v>600</v>
      </c>
      <c r="G171" s="257"/>
      <c r="H171" s="257" t="s">
        <v>667</v>
      </c>
      <c r="I171" s="257" t="s">
        <v>602</v>
      </c>
      <c r="J171" s="257" t="s">
        <v>651</v>
      </c>
      <c r="K171" s="303"/>
    </row>
    <row r="172" spans="2:11" s="1" customFormat="1" ht="15" customHeight="1">
      <c r="B172" s="280"/>
      <c r="C172" s="257" t="s">
        <v>605</v>
      </c>
      <c r="D172" s="257"/>
      <c r="E172" s="257"/>
      <c r="F172" s="278" t="s">
        <v>606</v>
      </c>
      <c r="G172" s="257"/>
      <c r="H172" s="257" t="s">
        <v>667</v>
      </c>
      <c r="I172" s="257" t="s">
        <v>602</v>
      </c>
      <c r="J172" s="257">
        <v>50</v>
      </c>
      <c r="K172" s="303"/>
    </row>
    <row r="173" spans="2:11" s="1" customFormat="1" ht="15" customHeight="1">
      <c r="B173" s="280"/>
      <c r="C173" s="257" t="s">
        <v>608</v>
      </c>
      <c r="D173" s="257"/>
      <c r="E173" s="257"/>
      <c r="F173" s="278" t="s">
        <v>600</v>
      </c>
      <c r="G173" s="257"/>
      <c r="H173" s="257" t="s">
        <v>667</v>
      </c>
      <c r="I173" s="257" t="s">
        <v>610</v>
      </c>
      <c r="J173" s="257"/>
      <c r="K173" s="303"/>
    </row>
    <row r="174" spans="2:11" s="1" customFormat="1" ht="15" customHeight="1">
      <c r="B174" s="280"/>
      <c r="C174" s="257" t="s">
        <v>619</v>
      </c>
      <c r="D174" s="257"/>
      <c r="E174" s="257"/>
      <c r="F174" s="278" t="s">
        <v>606</v>
      </c>
      <c r="G174" s="257"/>
      <c r="H174" s="257" t="s">
        <v>667</v>
      </c>
      <c r="I174" s="257" t="s">
        <v>602</v>
      </c>
      <c r="J174" s="257">
        <v>50</v>
      </c>
      <c r="K174" s="303"/>
    </row>
    <row r="175" spans="2:11" s="1" customFormat="1" ht="15" customHeight="1">
      <c r="B175" s="280"/>
      <c r="C175" s="257" t="s">
        <v>627</v>
      </c>
      <c r="D175" s="257"/>
      <c r="E175" s="257"/>
      <c r="F175" s="278" t="s">
        <v>606</v>
      </c>
      <c r="G175" s="257"/>
      <c r="H175" s="257" t="s">
        <v>667</v>
      </c>
      <c r="I175" s="257" t="s">
        <v>602</v>
      </c>
      <c r="J175" s="257">
        <v>50</v>
      </c>
      <c r="K175" s="303"/>
    </row>
    <row r="176" spans="2:11" s="1" customFormat="1" ht="15" customHeight="1">
      <c r="B176" s="280"/>
      <c r="C176" s="257" t="s">
        <v>625</v>
      </c>
      <c r="D176" s="257"/>
      <c r="E176" s="257"/>
      <c r="F176" s="278" t="s">
        <v>606</v>
      </c>
      <c r="G176" s="257"/>
      <c r="H176" s="257" t="s">
        <v>667</v>
      </c>
      <c r="I176" s="257" t="s">
        <v>602</v>
      </c>
      <c r="J176" s="257">
        <v>50</v>
      </c>
      <c r="K176" s="303"/>
    </row>
    <row r="177" spans="2:11" s="1" customFormat="1" ht="15" customHeight="1">
      <c r="B177" s="280"/>
      <c r="C177" s="257" t="s">
        <v>120</v>
      </c>
      <c r="D177" s="257"/>
      <c r="E177" s="257"/>
      <c r="F177" s="278" t="s">
        <v>600</v>
      </c>
      <c r="G177" s="257"/>
      <c r="H177" s="257" t="s">
        <v>668</v>
      </c>
      <c r="I177" s="257" t="s">
        <v>669</v>
      </c>
      <c r="J177" s="257"/>
      <c r="K177" s="303"/>
    </row>
    <row r="178" spans="2:11" s="1" customFormat="1" ht="15" customHeight="1">
      <c r="B178" s="280"/>
      <c r="C178" s="257" t="s">
        <v>57</v>
      </c>
      <c r="D178" s="257"/>
      <c r="E178" s="257"/>
      <c r="F178" s="278" t="s">
        <v>600</v>
      </c>
      <c r="G178" s="257"/>
      <c r="H178" s="257" t="s">
        <v>670</v>
      </c>
      <c r="I178" s="257" t="s">
        <v>671</v>
      </c>
      <c r="J178" s="257">
        <v>1</v>
      </c>
      <c r="K178" s="303"/>
    </row>
    <row r="179" spans="2:11" s="1" customFormat="1" ht="15" customHeight="1">
      <c r="B179" s="280"/>
      <c r="C179" s="257" t="s">
        <v>53</v>
      </c>
      <c r="D179" s="257"/>
      <c r="E179" s="257"/>
      <c r="F179" s="278" t="s">
        <v>600</v>
      </c>
      <c r="G179" s="257"/>
      <c r="H179" s="257" t="s">
        <v>672</v>
      </c>
      <c r="I179" s="257" t="s">
        <v>602</v>
      </c>
      <c r="J179" s="257">
        <v>20</v>
      </c>
      <c r="K179" s="303"/>
    </row>
    <row r="180" spans="2:11" s="1" customFormat="1" ht="15" customHeight="1">
      <c r="B180" s="280"/>
      <c r="C180" s="257" t="s">
        <v>54</v>
      </c>
      <c r="D180" s="257"/>
      <c r="E180" s="257"/>
      <c r="F180" s="278" t="s">
        <v>600</v>
      </c>
      <c r="G180" s="257"/>
      <c r="H180" s="257" t="s">
        <v>673</v>
      </c>
      <c r="I180" s="257" t="s">
        <v>602</v>
      </c>
      <c r="J180" s="257">
        <v>255</v>
      </c>
      <c r="K180" s="303"/>
    </row>
    <row r="181" spans="2:11" s="1" customFormat="1" ht="15" customHeight="1">
      <c r="B181" s="280"/>
      <c r="C181" s="257" t="s">
        <v>121</v>
      </c>
      <c r="D181" s="257"/>
      <c r="E181" s="257"/>
      <c r="F181" s="278" t="s">
        <v>600</v>
      </c>
      <c r="G181" s="257"/>
      <c r="H181" s="257" t="s">
        <v>564</v>
      </c>
      <c r="I181" s="257" t="s">
        <v>602</v>
      </c>
      <c r="J181" s="257">
        <v>10</v>
      </c>
      <c r="K181" s="303"/>
    </row>
    <row r="182" spans="2:11" s="1" customFormat="1" ht="15" customHeight="1">
      <c r="B182" s="280"/>
      <c r="C182" s="257" t="s">
        <v>122</v>
      </c>
      <c r="D182" s="257"/>
      <c r="E182" s="257"/>
      <c r="F182" s="278" t="s">
        <v>600</v>
      </c>
      <c r="G182" s="257"/>
      <c r="H182" s="257" t="s">
        <v>674</v>
      </c>
      <c r="I182" s="257" t="s">
        <v>635</v>
      </c>
      <c r="J182" s="257"/>
      <c r="K182" s="303"/>
    </row>
    <row r="183" spans="2:11" s="1" customFormat="1" ht="15" customHeight="1">
      <c r="B183" s="280"/>
      <c r="C183" s="257" t="s">
        <v>675</v>
      </c>
      <c r="D183" s="257"/>
      <c r="E183" s="257"/>
      <c r="F183" s="278" t="s">
        <v>600</v>
      </c>
      <c r="G183" s="257"/>
      <c r="H183" s="257" t="s">
        <v>676</v>
      </c>
      <c r="I183" s="257" t="s">
        <v>635</v>
      </c>
      <c r="J183" s="257"/>
      <c r="K183" s="303"/>
    </row>
    <row r="184" spans="2:11" s="1" customFormat="1" ht="15" customHeight="1">
      <c r="B184" s="280"/>
      <c r="C184" s="257" t="s">
        <v>664</v>
      </c>
      <c r="D184" s="257"/>
      <c r="E184" s="257"/>
      <c r="F184" s="278" t="s">
        <v>600</v>
      </c>
      <c r="G184" s="257"/>
      <c r="H184" s="257" t="s">
        <v>677</v>
      </c>
      <c r="I184" s="257" t="s">
        <v>635</v>
      </c>
      <c r="J184" s="257"/>
      <c r="K184" s="303"/>
    </row>
    <row r="185" spans="2:11" s="1" customFormat="1" ht="15" customHeight="1">
      <c r="B185" s="280"/>
      <c r="C185" s="257" t="s">
        <v>125</v>
      </c>
      <c r="D185" s="257"/>
      <c r="E185" s="257"/>
      <c r="F185" s="278" t="s">
        <v>606</v>
      </c>
      <c r="G185" s="257"/>
      <c r="H185" s="257" t="s">
        <v>678</v>
      </c>
      <c r="I185" s="257" t="s">
        <v>602</v>
      </c>
      <c r="J185" s="257">
        <v>50</v>
      </c>
      <c r="K185" s="303"/>
    </row>
    <row r="186" spans="2:11" s="1" customFormat="1" ht="15" customHeight="1">
      <c r="B186" s="280"/>
      <c r="C186" s="257" t="s">
        <v>679</v>
      </c>
      <c r="D186" s="257"/>
      <c r="E186" s="257"/>
      <c r="F186" s="278" t="s">
        <v>606</v>
      </c>
      <c r="G186" s="257"/>
      <c r="H186" s="257" t="s">
        <v>680</v>
      </c>
      <c r="I186" s="257" t="s">
        <v>681</v>
      </c>
      <c r="J186" s="257"/>
      <c r="K186" s="303"/>
    </row>
    <row r="187" spans="2:11" s="1" customFormat="1" ht="15" customHeight="1">
      <c r="B187" s="280"/>
      <c r="C187" s="257" t="s">
        <v>682</v>
      </c>
      <c r="D187" s="257"/>
      <c r="E187" s="257"/>
      <c r="F187" s="278" t="s">
        <v>606</v>
      </c>
      <c r="G187" s="257"/>
      <c r="H187" s="257" t="s">
        <v>683</v>
      </c>
      <c r="I187" s="257" t="s">
        <v>681</v>
      </c>
      <c r="J187" s="257"/>
      <c r="K187" s="303"/>
    </row>
    <row r="188" spans="2:11" s="1" customFormat="1" ht="15" customHeight="1">
      <c r="B188" s="280"/>
      <c r="C188" s="257" t="s">
        <v>684</v>
      </c>
      <c r="D188" s="257"/>
      <c r="E188" s="257"/>
      <c r="F188" s="278" t="s">
        <v>606</v>
      </c>
      <c r="G188" s="257"/>
      <c r="H188" s="257" t="s">
        <v>685</v>
      </c>
      <c r="I188" s="257" t="s">
        <v>681</v>
      </c>
      <c r="J188" s="257"/>
      <c r="K188" s="303"/>
    </row>
    <row r="189" spans="2:11" s="1" customFormat="1" ht="15" customHeight="1">
      <c r="B189" s="280"/>
      <c r="C189" s="316" t="s">
        <v>686</v>
      </c>
      <c r="D189" s="257"/>
      <c r="E189" s="257"/>
      <c r="F189" s="278" t="s">
        <v>606</v>
      </c>
      <c r="G189" s="257"/>
      <c r="H189" s="257" t="s">
        <v>687</v>
      </c>
      <c r="I189" s="257" t="s">
        <v>688</v>
      </c>
      <c r="J189" s="317" t="s">
        <v>689</v>
      </c>
      <c r="K189" s="303"/>
    </row>
    <row r="190" spans="2:11" s="1" customFormat="1" ht="15" customHeight="1">
      <c r="B190" s="280"/>
      <c r="C190" s="316" t="s">
        <v>42</v>
      </c>
      <c r="D190" s="257"/>
      <c r="E190" s="257"/>
      <c r="F190" s="278" t="s">
        <v>600</v>
      </c>
      <c r="G190" s="257"/>
      <c r="H190" s="254" t="s">
        <v>690</v>
      </c>
      <c r="I190" s="257" t="s">
        <v>691</v>
      </c>
      <c r="J190" s="257"/>
      <c r="K190" s="303"/>
    </row>
    <row r="191" spans="2:11" s="1" customFormat="1" ht="15" customHeight="1">
      <c r="B191" s="280"/>
      <c r="C191" s="316" t="s">
        <v>692</v>
      </c>
      <c r="D191" s="257"/>
      <c r="E191" s="257"/>
      <c r="F191" s="278" t="s">
        <v>600</v>
      </c>
      <c r="G191" s="257"/>
      <c r="H191" s="257" t="s">
        <v>693</v>
      </c>
      <c r="I191" s="257" t="s">
        <v>635</v>
      </c>
      <c r="J191" s="257"/>
      <c r="K191" s="303"/>
    </row>
    <row r="192" spans="2:11" s="1" customFormat="1" ht="15" customHeight="1">
      <c r="B192" s="280"/>
      <c r="C192" s="316" t="s">
        <v>694</v>
      </c>
      <c r="D192" s="257"/>
      <c r="E192" s="257"/>
      <c r="F192" s="278" t="s">
        <v>600</v>
      </c>
      <c r="G192" s="257"/>
      <c r="H192" s="257" t="s">
        <v>695</v>
      </c>
      <c r="I192" s="257" t="s">
        <v>635</v>
      </c>
      <c r="J192" s="257"/>
      <c r="K192" s="303"/>
    </row>
    <row r="193" spans="2:11" s="1" customFormat="1" ht="15" customHeight="1">
      <c r="B193" s="280"/>
      <c r="C193" s="316" t="s">
        <v>696</v>
      </c>
      <c r="D193" s="257"/>
      <c r="E193" s="257"/>
      <c r="F193" s="278" t="s">
        <v>606</v>
      </c>
      <c r="G193" s="257"/>
      <c r="H193" s="257" t="s">
        <v>697</v>
      </c>
      <c r="I193" s="257" t="s">
        <v>635</v>
      </c>
      <c r="J193" s="257"/>
      <c r="K193" s="303"/>
    </row>
    <row r="194" spans="2:11" s="1" customFormat="1" ht="15" customHeight="1">
      <c r="B194" s="309"/>
      <c r="C194" s="318"/>
      <c r="D194" s="289"/>
      <c r="E194" s="289"/>
      <c r="F194" s="289"/>
      <c r="G194" s="289"/>
      <c r="H194" s="289"/>
      <c r="I194" s="289"/>
      <c r="J194" s="289"/>
      <c r="K194" s="310"/>
    </row>
    <row r="195" spans="2:11" s="1" customFormat="1" ht="18.75" customHeight="1">
      <c r="B195" s="291"/>
      <c r="C195" s="301"/>
      <c r="D195" s="301"/>
      <c r="E195" s="301"/>
      <c r="F195" s="311"/>
      <c r="G195" s="301"/>
      <c r="H195" s="301"/>
      <c r="I195" s="301"/>
      <c r="J195" s="301"/>
      <c r="K195" s="291"/>
    </row>
    <row r="196" spans="2:11" s="1" customFormat="1" ht="18.75" customHeight="1">
      <c r="B196" s="291"/>
      <c r="C196" s="301"/>
      <c r="D196" s="301"/>
      <c r="E196" s="301"/>
      <c r="F196" s="311"/>
      <c r="G196" s="301"/>
      <c r="H196" s="301"/>
      <c r="I196" s="301"/>
      <c r="J196" s="301"/>
      <c r="K196" s="291"/>
    </row>
    <row r="197" spans="2:11" s="1" customFormat="1" ht="18.75" customHeight="1">
      <c r="B197" s="264"/>
      <c r="C197" s="264"/>
      <c r="D197" s="264"/>
      <c r="E197" s="264"/>
      <c r="F197" s="264"/>
      <c r="G197" s="264"/>
      <c r="H197" s="264"/>
      <c r="I197" s="264"/>
      <c r="J197" s="264"/>
      <c r="K197" s="264"/>
    </row>
    <row r="198" spans="2:11" s="1" customFormat="1" ht="13.5">
      <c r="B198" s="246"/>
      <c r="C198" s="247"/>
      <c r="D198" s="247"/>
      <c r="E198" s="247"/>
      <c r="F198" s="247"/>
      <c r="G198" s="247"/>
      <c r="H198" s="247"/>
      <c r="I198" s="247"/>
      <c r="J198" s="247"/>
      <c r="K198" s="248"/>
    </row>
    <row r="199" spans="2:11" s="1" customFormat="1" ht="21">
      <c r="B199" s="249"/>
      <c r="C199" s="377" t="s">
        <v>698</v>
      </c>
      <c r="D199" s="377"/>
      <c r="E199" s="377"/>
      <c r="F199" s="377"/>
      <c r="G199" s="377"/>
      <c r="H199" s="377"/>
      <c r="I199" s="377"/>
      <c r="J199" s="377"/>
      <c r="K199" s="250"/>
    </row>
    <row r="200" spans="2:11" s="1" customFormat="1" ht="25.5" customHeight="1">
      <c r="B200" s="249"/>
      <c r="C200" s="319" t="s">
        <v>699</v>
      </c>
      <c r="D200" s="319"/>
      <c r="E200" s="319"/>
      <c r="F200" s="319" t="s">
        <v>700</v>
      </c>
      <c r="G200" s="320"/>
      <c r="H200" s="378" t="s">
        <v>701</v>
      </c>
      <c r="I200" s="378"/>
      <c r="J200" s="378"/>
      <c r="K200" s="250"/>
    </row>
    <row r="201" spans="2:11" s="1" customFormat="1" ht="5.25" customHeight="1">
      <c r="B201" s="280"/>
      <c r="C201" s="275"/>
      <c r="D201" s="275"/>
      <c r="E201" s="275"/>
      <c r="F201" s="275"/>
      <c r="G201" s="301"/>
      <c r="H201" s="275"/>
      <c r="I201" s="275"/>
      <c r="J201" s="275"/>
      <c r="K201" s="303"/>
    </row>
    <row r="202" spans="2:11" s="1" customFormat="1" ht="15" customHeight="1">
      <c r="B202" s="280"/>
      <c r="C202" s="257" t="s">
        <v>691</v>
      </c>
      <c r="D202" s="257"/>
      <c r="E202" s="257"/>
      <c r="F202" s="278" t="s">
        <v>43</v>
      </c>
      <c r="G202" s="257"/>
      <c r="H202" s="379" t="s">
        <v>702</v>
      </c>
      <c r="I202" s="379"/>
      <c r="J202" s="379"/>
      <c r="K202" s="303"/>
    </row>
    <row r="203" spans="2:11" s="1" customFormat="1" ht="15" customHeight="1">
      <c r="B203" s="280"/>
      <c r="C203" s="257"/>
      <c r="D203" s="257"/>
      <c r="E203" s="257"/>
      <c r="F203" s="278" t="s">
        <v>44</v>
      </c>
      <c r="G203" s="257"/>
      <c r="H203" s="379" t="s">
        <v>703</v>
      </c>
      <c r="I203" s="379"/>
      <c r="J203" s="379"/>
      <c r="K203" s="303"/>
    </row>
    <row r="204" spans="2:11" s="1" customFormat="1" ht="15" customHeight="1">
      <c r="B204" s="280"/>
      <c r="C204" s="257"/>
      <c r="D204" s="257"/>
      <c r="E204" s="257"/>
      <c r="F204" s="278" t="s">
        <v>47</v>
      </c>
      <c r="G204" s="257"/>
      <c r="H204" s="379" t="s">
        <v>704</v>
      </c>
      <c r="I204" s="379"/>
      <c r="J204" s="379"/>
      <c r="K204" s="303"/>
    </row>
    <row r="205" spans="2:11" s="1" customFormat="1" ht="15" customHeight="1">
      <c r="B205" s="280"/>
      <c r="C205" s="257"/>
      <c r="D205" s="257"/>
      <c r="E205" s="257"/>
      <c r="F205" s="278" t="s">
        <v>45</v>
      </c>
      <c r="G205" s="257"/>
      <c r="H205" s="379" t="s">
        <v>705</v>
      </c>
      <c r="I205" s="379"/>
      <c r="J205" s="379"/>
      <c r="K205" s="303"/>
    </row>
    <row r="206" spans="2:11" s="1" customFormat="1" ht="15" customHeight="1">
      <c r="B206" s="280"/>
      <c r="C206" s="257"/>
      <c r="D206" s="257"/>
      <c r="E206" s="257"/>
      <c r="F206" s="278" t="s">
        <v>46</v>
      </c>
      <c r="G206" s="257"/>
      <c r="H206" s="379" t="s">
        <v>706</v>
      </c>
      <c r="I206" s="379"/>
      <c r="J206" s="379"/>
      <c r="K206" s="303"/>
    </row>
    <row r="207" spans="2:11" s="1" customFormat="1" ht="15" customHeight="1">
      <c r="B207" s="280"/>
      <c r="C207" s="257"/>
      <c r="D207" s="257"/>
      <c r="E207" s="257"/>
      <c r="F207" s="278"/>
      <c r="G207" s="257"/>
      <c r="H207" s="257"/>
      <c r="I207" s="257"/>
      <c r="J207" s="257"/>
      <c r="K207" s="303"/>
    </row>
    <row r="208" spans="2:11" s="1" customFormat="1" ht="15" customHeight="1">
      <c r="B208" s="280"/>
      <c r="C208" s="257" t="s">
        <v>647</v>
      </c>
      <c r="D208" s="257"/>
      <c r="E208" s="257"/>
      <c r="F208" s="278" t="s">
        <v>81</v>
      </c>
      <c r="G208" s="257"/>
      <c r="H208" s="379" t="s">
        <v>707</v>
      </c>
      <c r="I208" s="379"/>
      <c r="J208" s="379"/>
      <c r="K208" s="303"/>
    </row>
    <row r="209" spans="2:11" s="1" customFormat="1" ht="15" customHeight="1">
      <c r="B209" s="280"/>
      <c r="C209" s="257"/>
      <c r="D209" s="257"/>
      <c r="E209" s="257"/>
      <c r="F209" s="278" t="s">
        <v>542</v>
      </c>
      <c r="G209" s="257"/>
      <c r="H209" s="379" t="s">
        <v>543</v>
      </c>
      <c r="I209" s="379"/>
      <c r="J209" s="379"/>
      <c r="K209" s="303"/>
    </row>
    <row r="210" spans="2:11" s="1" customFormat="1" ht="15" customHeight="1">
      <c r="B210" s="280"/>
      <c r="C210" s="257"/>
      <c r="D210" s="257"/>
      <c r="E210" s="257"/>
      <c r="F210" s="278" t="s">
        <v>540</v>
      </c>
      <c r="G210" s="257"/>
      <c r="H210" s="379" t="s">
        <v>708</v>
      </c>
      <c r="I210" s="379"/>
      <c r="J210" s="379"/>
      <c r="K210" s="303"/>
    </row>
    <row r="211" spans="2:11" s="1" customFormat="1" ht="15" customHeight="1">
      <c r="B211" s="321"/>
      <c r="C211" s="257"/>
      <c r="D211" s="257"/>
      <c r="E211" s="257"/>
      <c r="F211" s="278" t="s">
        <v>544</v>
      </c>
      <c r="G211" s="316"/>
      <c r="H211" s="380" t="s">
        <v>545</v>
      </c>
      <c r="I211" s="380"/>
      <c r="J211" s="380"/>
      <c r="K211" s="322"/>
    </row>
    <row r="212" spans="2:11" s="1" customFormat="1" ht="15" customHeight="1">
      <c r="B212" s="321"/>
      <c r="C212" s="257"/>
      <c r="D212" s="257"/>
      <c r="E212" s="257"/>
      <c r="F212" s="278" t="s">
        <v>546</v>
      </c>
      <c r="G212" s="316"/>
      <c r="H212" s="380" t="s">
        <v>709</v>
      </c>
      <c r="I212" s="380"/>
      <c r="J212" s="380"/>
      <c r="K212" s="322"/>
    </row>
    <row r="213" spans="2:11" s="1" customFormat="1" ht="15" customHeight="1">
      <c r="B213" s="321"/>
      <c r="C213" s="257"/>
      <c r="D213" s="257"/>
      <c r="E213" s="257"/>
      <c r="F213" s="278"/>
      <c r="G213" s="316"/>
      <c r="H213" s="307"/>
      <c r="I213" s="307"/>
      <c r="J213" s="307"/>
      <c r="K213" s="322"/>
    </row>
    <row r="214" spans="2:11" s="1" customFormat="1" ht="15" customHeight="1">
      <c r="B214" s="321"/>
      <c r="C214" s="257" t="s">
        <v>671</v>
      </c>
      <c r="D214" s="257"/>
      <c r="E214" s="257"/>
      <c r="F214" s="278">
        <v>1</v>
      </c>
      <c r="G214" s="316"/>
      <c r="H214" s="380" t="s">
        <v>710</v>
      </c>
      <c r="I214" s="380"/>
      <c r="J214" s="380"/>
      <c r="K214" s="322"/>
    </row>
    <row r="215" spans="2:11" s="1" customFormat="1" ht="15" customHeight="1">
      <c r="B215" s="321"/>
      <c r="C215" s="257"/>
      <c r="D215" s="257"/>
      <c r="E215" s="257"/>
      <c r="F215" s="278">
        <v>2</v>
      </c>
      <c r="G215" s="316"/>
      <c r="H215" s="380" t="s">
        <v>711</v>
      </c>
      <c r="I215" s="380"/>
      <c r="J215" s="380"/>
      <c r="K215" s="322"/>
    </row>
    <row r="216" spans="2:11" s="1" customFormat="1" ht="15" customHeight="1">
      <c r="B216" s="321"/>
      <c r="C216" s="257"/>
      <c r="D216" s="257"/>
      <c r="E216" s="257"/>
      <c r="F216" s="278">
        <v>3</v>
      </c>
      <c r="G216" s="316"/>
      <c r="H216" s="380" t="s">
        <v>712</v>
      </c>
      <c r="I216" s="380"/>
      <c r="J216" s="380"/>
      <c r="K216" s="322"/>
    </row>
    <row r="217" spans="2:11" s="1" customFormat="1" ht="15" customHeight="1">
      <c r="B217" s="321"/>
      <c r="C217" s="257"/>
      <c r="D217" s="257"/>
      <c r="E217" s="257"/>
      <c r="F217" s="278">
        <v>4</v>
      </c>
      <c r="G217" s="316"/>
      <c r="H217" s="380" t="s">
        <v>713</v>
      </c>
      <c r="I217" s="380"/>
      <c r="J217" s="380"/>
      <c r="K217" s="322"/>
    </row>
    <row r="218" spans="2:11" s="1" customFormat="1" ht="12.75" customHeight="1">
      <c r="B218" s="323"/>
      <c r="C218" s="324"/>
      <c r="D218" s="324"/>
      <c r="E218" s="324"/>
      <c r="F218" s="324"/>
      <c r="G218" s="324"/>
      <c r="H218" s="324"/>
      <c r="I218" s="324"/>
      <c r="J218" s="324"/>
      <c r="K218" s="325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SO 102 - Komunikace 2</vt:lpstr>
      <vt:lpstr>SO 102 - komunikace - san...</vt:lpstr>
      <vt:lpstr>SO 103 - Komunikace 3</vt:lpstr>
      <vt:lpstr>SO 104 - Ostatní úpravy</vt:lpstr>
      <vt:lpstr>VRN - Vedlejší rozpočtové...</vt:lpstr>
      <vt:lpstr>Pokyny pro vyplnění</vt:lpstr>
      <vt:lpstr>'Rekapitulace stavby'!Názvy_tisku</vt:lpstr>
      <vt:lpstr>'SO 102 - komunikace - san...'!Názvy_tisku</vt:lpstr>
      <vt:lpstr>'SO 102 - Komunikace 2'!Názvy_tisku</vt:lpstr>
      <vt:lpstr>'SO 103 - Komunikace 3'!Názvy_tisku</vt:lpstr>
      <vt:lpstr>'SO 104 - Ostatní úpravy'!Názvy_tisku</vt:lpstr>
      <vt:lpstr>'VRN - Vedlejší rozpočtové...'!Názvy_tisku</vt:lpstr>
      <vt:lpstr>'Pokyny pro vyplnění'!Oblast_tisku</vt:lpstr>
      <vt:lpstr>'Rekapitulace stavby'!Oblast_tisku</vt:lpstr>
      <vt:lpstr>'SO 102 - komunikace - san...'!Oblast_tisku</vt:lpstr>
      <vt:lpstr>'SO 102 - Komunikace 2'!Oblast_tisku</vt:lpstr>
      <vt:lpstr>'SO 103 - Komunikace 3'!Oblast_tisku</vt:lpstr>
      <vt:lpstr>'SO 104 - Ostatní úpravy'!Oblast_tisku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Kros</dc:creator>
  <cp:lastModifiedBy>Zábranský Ladislav</cp:lastModifiedBy>
  <dcterms:created xsi:type="dcterms:W3CDTF">2022-02-28T08:10:19Z</dcterms:created>
  <dcterms:modified xsi:type="dcterms:W3CDTF">2022-02-28T09:08:08Z</dcterms:modified>
</cp:coreProperties>
</file>